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FY 2017-18\"/>
    </mc:Choice>
  </mc:AlternateContent>
  <xr:revisionPtr revIDLastSave="0" documentId="13_ncr:1_{4C0ED0B7-F9E7-4185-A3A0-4B2C6F608A2B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6" i="28"/>
  <c r="A7" i="28" s="1"/>
  <c r="A1" i="28"/>
  <c r="A6" i="27"/>
  <c r="A7" i="27" s="1"/>
  <c r="A1" i="27"/>
  <c r="A7" i="26"/>
  <c r="A6" i="26"/>
  <c r="A1" i="26"/>
  <c r="A6" i="25"/>
  <c r="A7" i="25" s="1"/>
  <c r="A1" i="25"/>
  <c r="A7" i="24"/>
  <c r="A6" i="24"/>
  <c r="A1" i="24"/>
  <c r="A6" i="23"/>
  <c r="A7" i="23" s="1"/>
  <c r="A1" i="23"/>
  <c r="A7" i="22"/>
  <c r="A6" i="22"/>
  <c r="A1" i="22"/>
  <c r="A6" i="21"/>
  <c r="A7" i="21" s="1"/>
  <c r="A1" i="21"/>
  <c r="A6" i="20"/>
  <c r="A1" i="20"/>
  <c r="A7" i="19"/>
  <c r="A6" i="19"/>
  <c r="A1" i="19"/>
  <c r="A6" i="18"/>
  <c r="A1" i="18"/>
  <c r="A7" i="17"/>
  <c r="A6" i="17"/>
  <c r="A1" i="17"/>
  <c r="A6" i="16"/>
  <c r="A7" i="16" s="1"/>
  <c r="A1" i="16"/>
  <c r="A7" i="15"/>
  <c r="A6" i="15"/>
  <c r="A1" i="15"/>
  <c r="A6" i="14"/>
  <c r="A7" i="14" s="1"/>
  <c r="A1" i="14"/>
  <c r="A7" i="13"/>
  <c r="A6" i="13"/>
  <c r="A1" i="13"/>
  <c r="A6" i="12"/>
  <c r="A1" i="12"/>
  <c r="A6" i="11"/>
  <c r="A7" i="11" s="1"/>
  <c r="A1" i="11"/>
  <c r="A7" i="10"/>
  <c r="A6" i="10"/>
  <c r="A1" i="10"/>
  <c r="A6" i="9"/>
  <c r="A7" i="9" s="1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B6" i="18" l="1"/>
  <c r="B4" i="18"/>
  <c r="B5" i="18"/>
  <c r="A7" i="18"/>
  <c r="B7" i="18" s="1"/>
  <c r="A106" i="3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B5" i="20"/>
  <c r="H6" i="20"/>
  <c r="F5" i="20"/>
  <c r="I4" i="20"/>
  <c r="C5" i="20"/>
  <c r="G5" i="20"/>
  <c r="E6" i="20"/>
  <c r="I6" i="20"/>
  <c r="B4" i="20"/>
  <c r="F4" i="20"/>
  <c r="J4" i="20"/>
  <c r="D5" i="20"/>
  <c r="H5" i="20"/>
  <c r="B6" i="20"/>
  <c r="F6" i="20"/>
  <c r="J6" i="20"/>
  <c r="D7" i="20"/>
  <c r="E4" i="20"/>
  <c r="K5" i="20"/>
  <c r="C4" i="20"/>
  <c r="G4" i="20"/>
  <c r="K4" i="20"/>
  <c r="E5" i="20"/>
  <c r="I5" i="20"/>
  <c r="C6" i="20"/>
  <c r="G6" i="20"/>
  <c r="K6" i="20"/>
  <c r="E7" i="20"/>
  <c r="A7" i="20"/>
  <c r="C7" i="20" s="1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F4" i="12"/>
  <c r="J4" i="12"/>
  <c r="D5" i="12"/>
  <c r="H5" i="12"/>
  <c r="B6" i="12"/>
  <c r="F6" i="12"/>
  <c r="J6" i="12"/>
  <c r="H7" i="12"/>
  <c r="H4" i="11"/>
  <c r="C4" i="12"/>
  <c r="G4" i="12"/>
  <c r="K4" i="12"/>
  <c r="E5" i="12"/>
  <c r="I5" i="12"/>
  <c r="C6" i="12"/>
  <c r="G6" i="12"/>
  <c r="K6" i="12"/>
  <c r="E7" i="12"/>
  <c r="D6" i="11"/>
  <c r="D4" i="12"/>
  <c r="H4" i="12"/>
  <c r="B5" i="12"/>
  <c r="F5" i="12"/>
  <c r="J5" i="12"/>
  <c r="D6" i="12"/>
  <c r="H6" i="12"/>
  <c r="B7" i="12"/>
  <c r="F7" i="12"/>
  <c r="J7" i="12"/>
  <c r="A7" i="12"/>
  <c r="G7" i="12" s="1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K6" i="7"/>
  <c r="G6" i="7"/>
  <c r="C6" i="7"/>
  <c r="I5" i="7"/>
  <c r="E5" i="7"/>
  <c r="K4" i="7"/>
  <c r="G4" i="7"/>
  <c r="C4" i="7"/>
  <c r="H7" i="7"/>
  <c r="J6" i="7"/>
  <c r="F6" i="7"/>
  <c r="B6" i="7"/>
  <c r="H5" i="7"/>
  <c r="D5" i="7"/>
  <c r="J4" i="7"/>
  <c r="F4" i="7"/>
  <c r="B4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F5" i="7"/>
  <c r="I7" i="6"/>
  <c r="E7" i="6"/>
  <c r="K6" i="6"/>
  <c r="G6" i="6"/>
  <c r="H6" i="7"/>
  <c r="B5" i="7"/>
  <c r="H7" i="6"/>
  <c r="J6" i="6"/>
  <c r="C6" i="6"/>
  <c r="H5" i="6"/>
  <c r="D5" i="6"/>
  <c r="J4" i="6"/>
  <c r="F4" i="6"/>
  <c r="B4" i="6"/>
  <c r="D6" i="7"/>
  <c r="G7" i="6"/>
  <c r="I6" i="6"/>
  <c r="B6" i="6"/>
  <c r="G5" i="6"/>
  <c r="C5" i="6"/>
  <c r="I4" i="6"/>
  <c r="E4" i="6"/>
  <c r="K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K4" i="6"/>
  <c r="C7" i="6"/>
  <c r="B5" i="4"/>
  <c r="D6" i="4"/>
  <c r="F7" i="4"/>
  <c r="E5" i="5"/>
  <c r="H5" i="4"/>
  <c r="B6" i="4"/>
  <c r="F6" i="4"/>
  <c r="J6" i="4"/>
  <c r="D7" i="4"/>
  <c r="H7" i="4"/>
  <c r="B4" i="5"/>
  <c r="G4" i="5"/>
  <c r="B5" i="5"/>
  <c r="H5" i="5"/>
  <c r="C6" i="5"/>
  <c r="H6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D7" i="7" s="1"/>
  <c r="A8" i="7"/>
  <c r="A8" i="6"/>
  <c r="A7" i="5"/>
  <c r="G7" i="5" s="1"/>
  <c r="D7" i="5" l="1"/>
  <c r="G7" i="7"/>
  <c r="E7" i="7"/>
  <c r="K7" i="12"/>
  <c r="K7" i="20"/>
  <c r="B7" i="20"/>
  <c r="J7" i="20"/>
  <c r="J7" i="5"/>
  <c r="H7" i="5"/>
  <c r="K7" i="7"/>
  <c r="I7" i="7"/>
  <c r="G7" i="20"/>
  <c r="E7" i="5"/>
  <c r="C7" i="5"/>
  <c r="I7" i="5"/>
  <c r="B7" i="5"/>
  <c r="J7" i="7"/>
  <c r="B7" i="7"/>
  <c r="I7" i="12"/>
  <c r="D7" i="12"/>
  <c r="I7" i="18"/>
  <c r="I7" i="20"/>
  <c r="H7" i="20"/>
  <c r="A107" i="3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G8" i="11" l="1"/>
  <c r="A110" i="3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F22" i="5" l="1"/>
  <c r="A127" i="3"/>
  <c r="B8" i="18" s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<sst xmlns="http://schemas.openxmlformats.org/spreadsheetml/2006/main" count="2921" uniqueCount="102">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</sst>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766" workbookViewId="0">
      <selection activeCell="B778" sqref="B77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15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  <row r="503" spans="1:15" x14ac:dyDescent="0.25">
      <c r="A503" t="str">
        <f t="shared" si="7"/>
        <v>LDBOND43180</v>
      </c>
      <c r="B503" s="3" t="s">
        <v>11</v>
      </c>
      <c r="C503" s="3" t="s">
        <v>12</v>
      </c>
      <c r="D503" s="4">
        <v>43180</v>
      </c>
      <c r="E503" s="3" t="s">
        <v>13</v>
      </c>
      <c r="F503" s="29">
        <v>1.0500947058548169</v>
      </c>
      <c r="G503" s="29">
        <v>0</v>
      </c>
      <c r="H503" s="29">
        <v>0</v>
      </c>
      <c r="I503" s="29">
        <v>9.1816315530328582E-2</v>
      </c>
      <c r="J503" s="29">
        <v>1.1419110213851456</v>
      </c>
      <c r="K503" s="29">
        <v>0.54642317439349386</v>
      </c>
      <c r="L503" s="29">
        <v>0</v>
      </c>
      <c r="M503" s="29">
        <v>0</v>
      </c>
      <c r="N503" s="29">
        <v>9.1157415087952123E-2</v>
      </c>
      <c r="O503" s="29">
        <v>0.63758058948144603</v>
      </c>
    </row>
    <row r="504" spans="1:15" x14ac:dyDescent="0.25">
      <c r="A504" t="str">
        <f t="shared" si="7"/>
        <v>LDCPO243180</v>
      </c>
      <c r="B504" s="3" t="s">
        <v>14</v>
      </c>
      <c r="C504" s="3" t="s">
        <v>15</v>
      </c>
      <c r="D504" s="4">
        <v>43180</v>
      </c>
      <c r="E504" s="3" t="s">
        <v>16</v>
      </c>
      <c r="F504" s="29">
        <v>0.75325445147308456</v>
      </c>
      <c r="G504" s="29">
        <v>0</v>
      </c>
      <c r="H504" s="29">
        <v>0</v>
      </c>
      <c r="I504" s="29">
        <v>1.8587479935408924E-2</v>
      </c>
      <c r="J504" s="29">
        <v>0.77184193140849344</v>
      </c>
      <c r="K504" s="29">
        <v>0.25339706328046724</v>
      </c>
      <c r="L504" s="29">
        <v>0</v>
      </c>
      <c r="M504" s="29">
        <v>0</v>
      </c>
      <c r="N504" s="29">
        <v>1.8493263935065153E-2</v>
      </c>
      <c r="O504" s="29">
        <v>0.27189032721553241</v>
      </c>
    </row>
    <row r="505" spans="1:15" x14ac:dyDescent="0.25">
      <c r="A505" t="str">
        <f t="shared" si="7"/>
        <v>LDDAF143180</v>
      </c>
      <c r="B505" s="3" t="s">
        <v>17</v>
      </c>
      <c r="C505" s="3" t="s">
        <v>18</v>
      </c>
      <c r="D505" s="4">
        <v>43180</v>
      </c>
      <c r="E505" s="5" t="s">
        <v>19</v>
      </c>
      <c r="F505" s="29">
        <v>2.2500833298162455</v>
      </c>
      <c r="G505" s="29">
        <v>0</v>
      </c>
      <c r="H505" s="29">
        <v>0</v>
      </c>
      <c r="I505" s="29">
        <v>0.17461249248078134</v>
      </c>
      <c r="J505" s="29">
        <v>2.4246958222970267</v>
      </c>
      <c r="K505" s="29">
        <v>1.0800171105561043</v>
      </c>
      <c r="L505" s="29">
        <v>0</v>
      </c>
      <c r="M505" s="29">
        <v>0</v>
      </c>
      <c r="N505" s="29">
        <v>0.17460480085378594</v>
      </c>
      <c r="O505" s="29">
        <v>1.2546219114098902</v>
      </c>
    </row>
    <row r="506" spans="1:15" x14ac:dyDescent="0.25">
      <c r="A506" t="str">
        <f t="shared" si="7"/>
        <v>LDDAF243180</v>
      </c>
      <c r="B506" s="3" t="s">
        <v>20</v>
      </c>
      <c r="C506" s="3" t="s">
        <v>21</v>
      </c>
      <c r="D506" s="4">
        <v>43180</v>
      </c>
      <c r="E506" s="3" t="s">
        <v>22</v>
      </c>
      <c r="F506" s="29">
        <v>2.2500903126669232</v>
      </c>
      <c r="G506" s="29">
        <v>0</v>
      </c>
      <c r="H506" s="29">
        <v>0</v>
      </c>
      <c r="I506" s="29">
        <v>0.19801289191603411</v>
      </c>
      <c r="J506" s="29">
        <v>2.4481032045829574</v>
      </c>
      <c r="K506" s="29">
        <v>1.2200109157239682</v>
      </c>
      <c r="L506" s="29">
        <v>0</v>
      </c>
      <c r="M506" s="29">
        <v>0</v>
      </c>
      <c r="N506" s="29">
        <v>0.19800611947177918</v>
      </c>
      <c r="O506" s="29">
        <v>1.4180170351957475</v>
      </c>
    </row>
    <row r="507" spans="1:15" x14ac:dyDescent="0.25">
      <c r="A507" t="str">
        <f t="shared" si="7"/>
        <v>LDDAF343180</v>
      </c>
      <c r="B507" s="3" t="s">
        <v>23</v>
      </c>
      <c r="C507" s="3" t="s">
        <v>24</v>
      </c>
      <c r="D507" s="4">
        <v>43180</v>
      </c>
      <c r="E507" s="3" t="s">
        <v>25</v>
      </c>
      <c r="F507" s="29">
        <v>2.2500897573917138</v>
      </c>
      <c r="G507" s="29">
        <v>0</v>
      </c>
      <c r="H507" s="29">
        <v>0</v>
      </c>
      <c r="I507" s="29">
        <v>0.19621122007133709</v>
      </c>
      <c r="J507" s="29">
        <v>2.4463009774630509</v>
      </c>
      <c r="K507" s="29">
        <v>1.2300150570256474</v>
      </c>
      <c r="L507" s="29">
        <v>0</v>
      </c>
      <c r="M507" s="29">
        <v>0</v>
      </c>
      <c r="N507" s="29">
        <v>0.19621005143422399</v>
      </c>
      <c r="O507" s="29">
        <v>1.4262251084598714</v>
      </c>
    </row>
    <row r="508" spans="1:15" x14ac:dyDescent="0.25">
      <c r="A508" t="str">
        <f t="shared" si="7"/>
        <v>LDGETF43180</v>
      </c>
      <c r="B508" s="3" t="s">
        <v>26</v>
      </c>
      <c r="C508" s="3" t="s">
        <v>27</v>
      </c>
      <c r="D508" s="4">
        <v>43180</v>
      </c>
      <c r="E508" s="3" t="s">
        <v>97</v>
      </c>
      <c r="F508" s="29">
        <v>0.25000129098965834</v>
      </c>
      <c r="G508" s="29">
        <v>0</v>
      </c>
      <c r="H508" s="29">
        <v>0</v>
      </c>
      <c r="I508" s="29">
        <v>2.7000427425917149E-2</v>
      </c>
      <c r="J508" s="29">
        <v>0.27700171841557547</v>
      </c>
      <c r="K508" s="29">
        <v>0</v>
      </c>
      <c r="L508" s="29">
        <v>0</v>
      </c>
      <c r="M508" s="29">
        <v>0</v>
      </c>
      <c r="N508" s="29">
        <v>0</v>
      </c>
      <c r="O508" s="29">
        <v>0</v>
      </c>
    </row>
    <row r="509" spans="1:15" x14ac:dyDescent="0.25">
      <c r="A509" t="str">
        <f t="shared" si="7"/>
        <v>LDGSEC43180</v>
      </c>
      <c r="B509" s="3" t="s">
        <v>29</v>
      </c>
      <c r="C509" s="3" t="s">
        <v>30</v>
      </c>
      <c r="D509" s="4">
        <v>43180</v>
      </c>
      <c r="E509" s="3" t="s">
        <v>31</v>
      </c>
      <c r="F509" s="29">
        <v>1.8557736514620109</v>
      </c>
      <c r="G509" s="29">
        <v>0</v>
      </c>
      <c r="H509" s="29">
        <v>0.2</v>
      </c>
      <c r="I509" s="29">
        <v>0.20444008000040445</v>
      </c>
      <c r="J509" s="29">
        <v>2.2602137314624153</v>
      </c>
      <c r="K509" s="29">
        <v>0.95285468154055875</v>
      </c>
      <c r="L509" s="29">
        <v>0</v>
      </c>
      <c r="M509" s="29">
        <v>0.2</v>
      </c>
      <c r="N509" s="29">
        <v>0.20032029742449259</v>
      </c>
      <c r="O509" s="29">
        <v>1.3531749789650513</v>
      </c>
    </row>
    <row r="510" spans="1:15" x14ac:dyDescent="0.25">
      <c r="A510" t="str">
        <f t="shared" si="7"/>
        <v>LDINPF43180</v>
      </c>
      <c r="B510" s="3" t="s">
        <v>32</v>
      </c>
      <c r="C510" s="3" t="s">
        <v>33</v>
      </c>
      <c r="D510" s="4">
        <v>43180</v>
      </c>
      <c r="E510" s="3" t="s">
        <v>34</v>
      </c>
      <c r="F510" s="29">
        <v>1.0752147822141889</v>
      </c>
      <c r="G510" s="29">
        <v>0</v>
      </c>
      <c r="H510" s="29">
        <v>0</v>
      </c>
      <c r="I510" s="29">
        <v>5.853594571742441E-2</v>
      </c>
      <c r="J510" s="29">
        <v>1.1337507279316132</v>
      </c>
      <c r="K510" s="29">
        <v>0.42274779269159413</v>
      </c>
      <c r="L510" s="29">
        <v>0</v>
      </c>
      <c r="M510" s="29">
        <v>0</v>
      </c>
      <c r="N510" s="29">
        <v>5.8095043273447847E-2</v>
      </c>
      <c r="O510" s="29">
        <v>0.48084283596504196</v>
      </c>
    </row>
    <row r="511" spans="1:15" x14ac:dyDescent="0.25">
      <c r="A511" t="str">
        <f t="shared" si="7"/>
        <v>LDMIPF43180</v>
      </c>
      <c r="B511" s="3" t="s">
        <v>35</v>
      </c>
      <c r="C511" s="3" t="s">
        <v>36</v>
      </c>
      <c r="D511" s="4">
        <v>43180</v>
      </c>
      <c r="E511" s="3" t="s">
        <v>37</v>
      </c>
      <c r="F511" s="29">
        <v>1.9922685727722846</v>
      </c>
      <c r="G511" s="29">
        <v>-1.319737392858088</v>
      </c>
      <c r="H511" s="29">
        <v>0.2</v>
      </c>
      <c r="I511" s="29">
        <v>0.28301806096624355</v>
      </c>
      <c r="J511" s="29">
        <v>1.1555492408804402</v>
      </c>
      <c r="K511" s="29">
        <v>1.2929940051130724</v>
      </c>
      <c r="L511" s="29">
        <v>0</v>
      </c>
      <c r="M511" s="29">
        <v>0.2</v>
      </c>
      <c r="N511" s="29">
        <v>0.25796238293662993</v>
      </c>
      <c r="O511" s="29">
        <v>1.7509563880497023</v>
      </c>
    </row>
    <row r="512" spans="1:15" x14ac:dyDescent="0.25">
      <c r="A512" t="str">
        <f t="shared" si="7"/>
        <v>LDSAPF43180</v>
      </c>
      <c r="B512" s="3" t="s">
        <v>38</v>
      </c>
      <c r="C512" s="3" t="s">
        <v>39</v>
      </c>
      <c r="D512" s="4">
        <v>43180</v>
      </c>
      <c r="E512" s="3" t="s">
        <v>40</v>
      </c>
      <c r="F512" s="29">
        <v>0.80001113880799024</v>
      </c>
      <c r="G512" s="29">
        <v>0</v>
      </c>
      <c r="H512" s="29">
        <v>0</v>
      </c>
      <c r="I512" s="29">
        <v>3.9600968544931857E-2</v>
      </c>
      <c r="J512" s="29">
        <v>0.83961210735292213</v>
      </c>
      <c r="K512" s="29">
        <v>0.26476826985606933</v>
      </c>
      <c r="L512" s="29">
        <v>0</v>
      </c>
      <c r="M512" s="29">
        <v>0</v>
      </c>
      <c r="N512" s="29">
        <v>3.8658364515885286E-2</v>
      </c>
      <c r="O512" s="29">
        <v>0.30342663437195461</v>
      </c>
    </row>
    <row r="513" spans="1:15" x14ac:dyDescent="0.25">
      <c r="A513" t="str">
        <f t="shared" si="7"/>
        <v>LEBALF43180</v>
      </c>
      <c r="B513" s="3" t="s">
        <v>41</v>
      </c>
      <c r="C513" s="3" t="s">
        <v>42</v>
      </c>
      <c r="D513" s="4">
        <v>43180</v>
      </c>
      <c r="E513" s="3" t="s">
        <v>43</v>
      </c>
      <c r="F513" s="29">
        <v>2.2396255498457376</v>
      </c>
      <c r="G513" s="29">
        <v>0</v>
      </c>
      <c r="H513" s="29">
        <v>0.2</v>
      </c>
      <c r="I513" s="29">
        <v>4.3126014532288502E-2</v>
      </c>
      <c r="J513" s="29">
        <v>2.4827515643780265</v>
      </c>
      <c r="K513" s="29">
        <v>0.23769172351839624</v>
      </c>
      <c r="L513" s="29">
        <v>0</v>
      </c>
      <c r="M513" s="29">
        <v>0.2</v>
      </c>
      <c r="N513" s="29">
        <v>4.2784629327610076E-2</v>
      </c>
      <c r="O513" s="29">
        <v>0.48047635284600632</v>
      </c>
    </row>
    <row r="514" spans="1:15" x14ac:dyDescent="0.25">
      <c r="A514" t="str">
        <f t="shared" si="7"/>
        <v>LEBFSF43180</v>
      </c>
      <c r="B514" s="3" t="s">
        <v>44</v>
      </c>
      <c r="C514" s="3" t="s">
        <v>45</v>
      </c>
      <c r="D514" s="4">
        <v>43180</v>
      </c>
      <c r="E514" s="3" t="s">
        <v>46</v>
      </c>
      <c r="F514" s="29">
        <v>2.4055132213174741</v>
      </c>
      <c r="G514" s="29">
        <v>0</v>
      </c>
      <c r="H514" s="29">
        <v>0.2</v>
      </c>
      <c r="I514" s="29">
        <v>0.20258801706750743</v>
      </c>
      <c r="J514" s="29">
        <v>2.8081012383849817</v>
      </c>
      <c r="K514" s="29">
        <v>0.94271219880106738</v>
      </c>
      <c r="L514" s="29">
        <v>0</v>
      </c>
      <c r="M514" s="29">
        <v>0.2</v>
      </c>
      <c r="N514" s="29">
        <v>0.19129937045802589</v>
      </c>
      <c r="O514" s="29">
        <v>1.3340115692590933</v>
      </c>
    </row>
    <row r="515" spans="1:15" x14ac:dyDescent="0.25">
      <c r="A515" t="str">
        <f t="shared" si="7"/>
        <v>LECHID43180</v>
      </c>
      <c r="B515" s="3" t="s">
        <v>47</v>
      </c>
      <c r="C515" s="3" t="s">
        <v>48</v>
      </c>
      <c r="D515" s="4">
        <v>43180</v>
      </c>
      <c r="E515" s="3" t="s">
        <v>49</v>
      </c>
      <c r="F515" s="29">
        <v>2.0192815118366703</v>
      </c>
      <c r="G515" s="29">
        <v>0</v>
      </c>
      <c r="H515" s="29">
        <v>0</v>
      </c>
      <c r="I515" s="29">
        <v>0.18707204817744583</v>
      </c>
      <c r="J515" s="29">
        <v>2.206353560014116</v>
      </c>
      <c r="K515" s="29">
        <v>1.0218294210738597</v>
      </c>
      <c r="L515" s="29">
        <v>0</v>
      </c>
      <c r="M515" s="29">
        <v>0</v>
      </c>
      <c r="N515" s="29">
        <v>0.16954550591392134</v>
      </c>
      <c r="O515" s="29">
        <v>1.1913749269877809</v>
      </c>
    </row>
    <row r="516" spans="1:15" x14ac:dyDescent="0.25">
      <c r="A516" t="str">
        <f t="shared" ref="A516:A579" si="8">C516&amp;D516</f>
        <v>LEEQTF43180</v>
      </c>
      <c r="B516" s="3" t="s">
        <v>50</v>
      </c>
      <c r="C516" s="3" t="s">
        <v>51</v>
      </c>
      <c r="D516" s="4">
        <v>43180</v>
      </c>
      <c r="E516" s="3" t="s">
        <v>52</v>
      </c>
      <c r="F516" s="29">
        <v>2.2692133067107307</v>
      </c>
      <c r="G516" s="29">
        <v>0</v>
      </c>
      <c r="H516" s="29">
        <v>0.2</v>
      </c>
      <c r="I516" s="29">
        <v>0.2788600299460629</v>
      </c>
      <c r="J516" s="29">
        <v>2.7480733366567938</v>
      </c>
      <c r="K516" s="29">
        <v>1.4075196722272489</v>
      </c>
      <c r="L516" s="29">
        <v>0</v>
      </c>
      <c r="M516" s="29">
        <v>0.2</v>
      </c>
      <c r="N516" s="29">
        <v>0.27676216179832358</v>
      </c>
      <c r="O516" s="29">
        <v>1.8842818340255725</v>
      </c>
    </row>
    <row r="517" spans="1:15" x14ac:dyDescent="0.25">
      <c r="A517" t="str">
        <f t="shared" si="8"/>
        <v>LEGROW43180</v>
      </c>
      <c r="B517" s="3" t="s">
        <v>53</v>
      </c>
      <c r="C517" s="3" t="s">
        <v>54</v>
      </c>
      <c r="D517" s="4">
        <v>43180</v>
      </c>
      <c r="E517" s="3" t="s">
        <v>55</v>
      </c>
      <c r="F517" s="29">
        <v>2.2457697080502328</v>
      </c>
      <c r="G517" s="29">
        <v>0</v>
      </c>
      <c r="H517" s="29">
        <v>0.2</v>
      </c>
      <c r="I517" s="29">
        <v>0.25663939600065278</v>
      </c>
      <c r="J517" s="29">
        <v>2.7024091040508855</v>
      </c>
      <c r="K517" s="29">
        <v>1.2902642801624287</v>
      </c>
      <c r="L517" s="29">
        <v>0</v>
      </c>
      <c r="M517" s="29">
        <v>0.2</v>
      </c>
      <c r="N517" s="29">
        <v>0.25385578991925634</v>
      </c>
      <c r="O517" s="29">
        <v>1.744120070081685</v>
      </c>
    </row>
    <row r="518" spans="1:15" x14ac:dyDescent="0.25">
      <c r="A518" t="str">
        <f t="shared" si="8"/>
        <v>LEINFA43180</v>
      </c>
      <c r="B518" s="3" t="s">
        <v>56</v>
      </c>
      <c r="C518" s="3" t="s">
        <v>57</v>
      </c>
      <c r="D518" s="4">
        <v>43180</v>
      </c>
      <c r="E518" s="3" t="s">
        <v>58</v>
      </c>
      <c r="F518" s="29">
        <v>2.3825123179463139</v>
      </c>
      <c r="G518" s="29">
        <v>0</v>
      </c>
      <c r="H518" s="29">
        <v>0.2</v>
      </c>
      <c r="I518" s="29">
        <v>0.23264930946262594</v>
      </c>
      <c r="J518" s="29">
        <v>2.8151616274089402</v>
      </c>
      <c r="K518" s="29">
        <v>1.0959598813650875</v>
      </c>
      <c r="L518" s="29">
        <v>0</v>
      </c>
      <c r="M518" s="29">
        <v>0.2</v>
      </c>
      <c r="N518" s="29">
        <v>0.22068374161970314</v>
      </c>
      <c r="O518" s="29">
        <v>1.5166436229847906</v>
      </c>
    </row>
    <row r="519" spans="1:15" x14ac:dyDescent="0.25">
      <c r="A519" t="str">
        <f t="shared" si="8"/>
        <v>LEINNF43180</v>
      </c>
      <c r="B519" s="3" t="s">
        <v>59</v>
      </c>
      <c r="C519" s="3" t="s">
        <v>60</v>
      </c>
      <c r="D519" s="4">
        <v>43180</v>
      </c>
      <c r="E519" s="3" t="s">
        <v>93</v>
      </c>
      <c r="F519" s="29">
        <v>1.2000236110966334</v>
      </c>
      <c r="G519" s="29">
        <v>0</v>
      </c>
      <c r="H519" s="29">
        <v>0</v>
      </c>
      <c r="I519" s="29">
        <v>4.4999251060758361E-2</v>
      </c>
      <c r="J519" s="29">
        <v>1.2450228621573918</v>
      </c>
      <c r="K519" s="29">
        <v>0.64449503459208857</v>
      </c>
      <c r="L519" s="29">
        <v>0</v>
      </c>
      <c r="M519" s="29">
        <v>0</v>
      </c>
      <c r="N519" s="29">
        <v>4.4015039882834839E-2</v>
      </c>
      <c r="O519" s="29">
        <v>0.68851007447492341</v>
      </c>
    </row>
    <row r="520" spans="1:15" x14ac:dyDescent="0.25">
      <c r="A520" t="str">
        <f t="shared" si="8"/>
        <v>LEINSX43180</v>
      </c>
      <c r="B520" s="3" t="s">
        <v>61</v>
      </c>
      <c r="C520" s="3" t="s">
        <v>62</v>
      </c>
      <c r="D520" s="4">
        <v>43180</v>
      </c>
      <c r="E520" s="3" t="s">
        <v>92</v>
      </c>
      <c r="F520" s="29">
        <v>1.7000559103938908</v>
      </c>
      <c r="G520" s="29">
        <v>0</v>
      </c>
      <c r="H520" s="29">
        <v>0</v>
      </c>
      <c r="I520" s="29">
        <v>0.1260025505605212</v>
      </c>
      <c r="J520" s="29">
        <v>1.8260584609544119</v>
      </c>
      <c r="K520" s="29">
        <v>1.1386101987228605</v>
      </c>
      <c r="L520" s="29">
        <v>0</v>
      </c>
      <c r="M520" s="29">
        <v>0</v>
      </c>
      <c r="N520" s="29">
        <v>0.11496601015392914</v>
      </c>
      <c r="O520" s="29">
        <v>1.2535762088767897</v>
      </c>
    </row>
    <row r="521" spans="1:15" x14ac:dyDescent="0.25">
      <c r="A521" t="str">
        <f t="shared" si="8"/>
        <v>LEMIDF43180</v>
      </c>
      <c r="B521" s="3" t="s">
        <v>63</v>
      </c>
      <c r="C521" s="3" t="s">
        <v>64</v>
      </c>
      <c r="D521" s="4">
        <v>43180</v>
      </c>
      <c r="E521" s="3" t="s">
        <v>65</v>
      </c>
      <c r="F521" s="29">
        <v>2.2875676919105494</v>
      </c>
      <c r="G521" s="29">
        <v>0</v>
      </c>
      <c r="H521" s="29">
        <v>0.2</v>
      </c>
      <c r="I521" s="29">
        <v>5.1755073391336559E-2</v>
      </c>
      <c r="J521" s="29">
        <v>2.5393227653018862</v>
      </c>
      <c r="K521" s="29">
        <v>0.27813046909723921</v>
      </c>
      <c r="L521" s="29">
        <v>0</v>
      </c>
      <c r="M521" s="29">
        <v>0.2</v>
      </c>
      <c r="N521" s="29">
        <v>5.0064145979233456E-2</v>
      </c>
      <c r="O521" s="29">
        <v>0.5281946150764727</v>
      </c>
    </row>
    <row r="522" spans="1:15" x14ac:dyDescent="0.25">
      <c r="A522" t="str">
        <f t="shared" si="8"/>
        <v>LET10043180</v>
      </c>
      <c r="B522" s="3" t="s">
        <v>66</v>
      </c>
      <c r="C522" s="3" t="s">
        <v>67</v>
      </c>
      <c r="D522" s="4">
        <v>43180</v>
      </c>
      <c r="E522" s="3" t="s">
        <v>98</v>
      </c>
      <c r="F522" s="29">
        <v>0.2498786815449692</v>
      </c>
      <c r="G522" s="29">
        <v>0</v>
      </c>
      <c r="H522" s="29">
        <v>0</v>
      </c>
      <c r="I522" s="29">
        <v>8.9778423411180589E-3</v>
      </c>
      <c r="J522" s="29">
        <v>0.25885652388608726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</row>
    <row r="523" spans="1:15" x14ac:dyDescent="0.25">
      <c r="A523" t="str">
        <f t="shared" si="8"/>
        <v>LETAXP43180</v>
      </c>
      <c r="B523" s="3" t="s">
        <v>69</v>
      </c>
      <c r="C523" s="3" t="s">
        <v>70</v>
      </c>
      <c r="D523" s="4">
        <v>43180</v>
      </c>
      <c r="E523" s="3" t="s">
        <v>71</v>
      </c>
      <c r="F523" s="29">
        <v>2.3411634113148554</v>
      </c>
      <c r="G523" s="29">
        <v>0</v>
      </c>
      <c r="H523" s="29">
        <v>0</v>
      </c>
      <c r="I523" s="29">
        <v>0.24500871492561735</v>
      </c>
      <c r="J523" s="29">
        <v>2.5861721262404727</v>
      </c>
      <c r="K523" s="29">
        <v>1.3680381114755651</v>
      </c>
      <c r="L523" s="29">
        <v>0</v>
      </c>
      <c r="M523" s="29">
        <v>0</v>
      </c>
      <c r="N523" s="29">
        <v>0.23186408242198212</v>
      </c>
      <c r="O523" s="29">
        <v>1.5999021938975473</v>
      </c>
    </row>
    <row r="524" spans="1:15" x14ac:dyDescent="0.25">
      <c r="A524" t="str">
        <f t="shared" si="8"/>
        <v>LETF5043180</v>
      </c>
      <c r="B524" s="3" t="s">
        <v>72</v>
      </c>
      <c r="C524" s="3" t="s">
        <v>73</v>
      </c>
      <c r="D524" s="4">
        <v>43180</v>
      </c>
      <c r="E524" s="3" t="s">
        <v>99</v>
      </c>
      <c r="F524" s="29">
        <v>9.9985472218247953E-2</v>
      </c>
      <c r="G524" s="29">
        <v>0</v>
      </c>
      <c r="H524" s="29">
        <v>0</v>
      </c>
      <c r="I524" s="29">
        <v>1.7973176966585654E-3</v>
      </c>
      <c r="J524" s="29">
        <v>0.10178278991490652</v>
      </c>
      <c r="K524" s="29">
        <v>0</v>
      </c>
      <c r="L524" s="29">
        <v>0</v>
      </c>
      <c r="M524" s="29">
        <v>0</v>
      </c>
      <c r="N524" s="29">
        <v>0</v>
      </c>
      <c r="O524" s="29">
        <v>0</v>
      </c>
    </row>
    <row r="525" spans="1:15" x14ac:dyDescent="0.25">
      <c r="A525" t="str">
        <f t="shared" si="8"/>
        <v>LETFSX43180</v>
      </c>
      <c r="B525" s="3" t="s">
        <v>75</v>
      </c>
      <c r="C525" s="3" t="s">
        <v>76</v>
      </c>
      <c r="D525" s="4">
        <v>43180</v>
      </c>
      <c r="E525" s="3" t="s">
        <v>100</v>
      </c>
      <c r="F525" s="29">
        <v>0.10000036468675302</v>
      </c>
      <c r="G525" s="29">
        <v>0</v>
      </c>
      <c r="H525" s="29">
        <v>0</v>
      </c>
      <c r="I525" s="29">
        <v>0</v>
      </c>
      <c r="J525" s="29">
        <v>0.10000036468675302</v>
      </c>
      <c r="K525" s="29">
        <v>0</v>
      </c>
      <c r="L525" s="29">
        <v>0</v>
      </c>
      <c r="M525" s="29">
        <v>0</v>
      </c>
      <c r="N525" s="29">
        <v>0</v>
      </c>
      <c r="O525" s="29">
        <v>0</v>
      </c>
    </row>
    <row r="526" spans="1:15" x14ac:dyDescent="0.25">
      <c r="A526" t="str">
        <f t="shared" si="8"/>
        <v>LEULIS43180</v>
      </c>
      <c r="B526" s="3" t="s">
        <v>78</v>
      </c>
      <c r="C526" s="3" t="s">
        <v>79</v>
      </c>
      <c r="D526" s="4">
        <v>43180</v>
      </c>
      <c r="E526" s="3" t="s">
        <v>80</v>
      </c>
      <c r="F526" s="29">
        <v>2.1342138489551661</v>
      </c>
      <c r="G526" s="29">
        <v>0</v>
      </c>
      <c r="H526" s="29">
        <v>0</v>
      </c>
      <c r="I526" s="29">
        <v>0.2095587339921956</v>
      </c>
      <c r="J526" s="29">
        <v>2.3437725829473619</v>
      </c>
      <c r="K526" s="29">
        <v>1.0583861226970319</v>
      </c>
      <c r="L526" s="29">
        <v>0</v>
      </c>
      <c r="M526" s="29">
        <v>0</v>
      </c>
      <c r="N526" s="29">
        <v>0.17790605967769935</v>
      </c>
      <c r="O526" s="29">
        <v>1.2362921823747313</v>
      </c>
    </row>
    <row r="527" spans="1:15" x14ac:dyDescent="0.25">
      <c r="A527" t="str">
        <f t="shared" si="8"/>
        <v>LLIQDF43180</v>
      </c>
      <c r="B527" s="3" t="s">
        <v>81</v>
      </c>
      <c r="C527" s="3" t="s">
        <v>82</v>
      </c>
      <c r="D527" s="4">
        <v>43180</v>
      </c>
      <c r="E527" s="3" t="s">
        <v>83</v>
      </c>
      <c r="F527" s="29">
        <v>0.20940297182427547</v>
      </c>
      <c r="G527" s="29">
        <v>0</v>
      </c>
      <c r="H527" s="29">
        <v>0</v>
      </c>
      <c r="I527" s="29">
        <v>5.2905870224041057E-3</v>
      </c>
      <c r="J527" s="29">
        <v>0.21469355884667957</v>
      </c>
      <c r="K527" s="29">
        <v>6.9378326542326146E-2</v>
      </c>
      <c r="L527" s="29">
        <v>0</v>
      </c>
      <c r="M527" s="29">
        <v>0</v>
      </c>
      <c r="N527" s="29">
        <v>5.2880363750984118E-3</v>
      </c>
      <c r="O527" s="29">
        <v>7.4666362917424553E-2</v>
      </c>
    </row>
    <row r="528" spans="1:15" x14ac:dyDescent="0.25">
      <c r="A528" t="str">
        <f t="shared" si="8"/>
        <v>LDBOND43181</v>
      </c>
      <c r="B528" s="3" t="s">
        <v>11</v>
      </c>
      <c r="C528" s="3" t="s">
        <v>12</v>
      </c>
      <c r="D528" s="4">
        <v>43181</v>
      </c>
      <c r="E528" s="3" t="s">
        <v>13</v>
      </c>
      <c r="F528" s="29">
        <v>1.0700195089641942</v>
      </c>
      <c r="G528" s="29">
        <v>0</v>
      </c>
      <c r="H528" s="29">
        <v>0</v>
      </c>
      <c r="I528" s="29">
        <v>9.5402844685235064E-2</v>
      </c>
      <c r="J528" s="29">
        <v>1.1654223536494293</v>
      </c>
      <c r="K528" s="29">
        <v>0.56634703998923197</v>
      </c>
      <c r="L528" s="29">
        <v>0</v>
      </c>
      <c r="M528" s="29">
        <v>0</v>
      </c>
      <c r="N528" s="29">
        <v>9.4744067441858842E-2</v>
      </c>
      <c r="O528" s="29">
        <v>0.66109110743109079</v>
      </c>
    </row>
    <row r="529" spans="1:15" x14ac:dyDescent="0.25">
      <c r="A529" t="str">
        <f t="shared" si="8"/>
        <v>LDCPO243181</v>
      </c>
      <c r="B529" s="3" t="s">
        <v>14</v>
      </c>
      <c r="C529" s="3" t="s">
        <v>15</v>
      </c>
      <c r="D529" s="4">
        <v>43181</v>
      </c>
      <c r="E529" s="3" t="s">
        <v>16</v>
      </c>
      <c r="F529" s="29">
        <v>2.2500809765208256</v>
      </c>
      <c r="G529" s="29">
        <v>0</v>
      </c>
      <c r="H529" s="29">
        <v>0</v>
      </c>
      <c r="I529" s="29">
        <v>0.2880157508395797</v>
      </c>
      <c r="J529" s="29">
        <v>2.5380967273604051</v>
      </c>
      <c r="K529" s="29">
        <v>1.7500487599827763</v>
      </c>
      <c r="L529" s="29">
        <v>0</v>
      </c>
      <c r="M529" s="29">
        <v>0</v>
      </c>
      <c r="N529" s="29">
        <v>0.288099784618777</v>
      </c>
      <c r="O529" s="29">
        <v>2.0381485446015533</v>
      </c>
    </row>
    <row r="530" spans="1:15" x14ac:dyDescent="0.25">
      <c r="A530" t="str">
        <f t="shared" si="8"/>
        <v>LDDAF143181</v>
      </c>
      <c r="B530" s="3" t="s">
        <v>17</v>
      </c>
      <c r="C530" s="3" t="s">
        <v>18</v>
      </c>
      <c r="D530" s="4">
        <v>43181</v>
      </c>
      <c r="E530" s="5" t="s">
        <v>19</v>
      </c>
      <c r="F530" s="29">
        <v>2.250085774438074</v>
      </c>
      <c r="G530" s="29">
        <v>0</v>
      </c>
      <c r="H530" s="29">
        <v>0</v>
      </c>
      <c r="I530" s="29">
        <v>0.17461180723306896</v>
      </c>
      <c r="J530" s="29">
        <v>2.4246975816711429</v>
      </c>
      <c r="K530" s="29">
        <v>1.0800117032675902</v>
      </c>
      <c r="L530" s="29">
        <v>0</v>
      </c>
      <c r="M530" s="29">
        <v>0</v>
      </c>
      <c r="N530" s="29">
        <v>0.17460623258993868</v>
      </c>
      <c r="O530" s="29">
        <v>1.2546179358575289</v>
      </c>
    </row>
    <row r="531" spans="1:15" x14ac:dyDescent="0.25">
      <c r="A531" t="str">
        <f t="shared" si="8"/>
        <v>LDDAF243181</v>
      </c>
      <c r="B531" s="3" t="s">
        <v>20</v>
      </c>
      <c r="C531" s="3" t="s">
        <v>21</v>
      </c>
      <c r="D531" s="4">
        <v>43181</v>
      </c>
      <c r="E531" s="3" t="s">
        <v>22</v>
      </c>
      <c r="F531" s="29">
        <v>2.2500891961162917</v>
      </c>
      <c r="G531" s="29">
        <v>0</v>
      </c>
      <c r="H531" s="29">
        <v>0</v>
      </c>
      <c r="I531" s="29">
        <v>0.19801366066649115</v>
      </c>
      <c r="J531" s="29">
        <v>2.4481028567827829</v>
      </c>
      <c r="K531" s="29">
        <v>1.2200137114866116</v>
      </c>
      <c r="L531" s="29">
        <v>0</v>
      </c>
      <c r="M531" s="29">
        <v>0</v>
      </c>
      <c r="N531" s="29">
        <v>0.19800550534016123</v>
      </c>
      <c r="O531" s="29">
        <v>1.4180192168267729</v>
      </c>
    </row>
    <row r="532" spans="1:15" x14ac:dyDescent="0.25">
      <c r="A532" t="str">
        <f t="shared" si="8"/>
        <v>LDDAF343181</v>
      </c>
      <c r="B532" s="3" t="s">
        <v>23</v>
      </c>
      <c r="C532" s="3" t="s">
        <v>24</v>
      </c>
      <c r="D532" s="4">
        <v>43181</v>
      </c>
      <c r="E532" s="3" t="s">
        <v>25</v>
      </c>
      <c r="F532" s="29">
        <v>2.2500881666887915</v>
      </c>
      <c r="G532" s="29">
        <v>0</v>
      </c>
      <c r="H532" s="29">
        <v>0</v>
      </c>
      <c r="I532" s="29">
        <v>0.19621163488919421</v>
      </c>
      <c r="J532" s="29">
        <v>2.4462998015779855</v>
      </c>
      <c r="K532" s="29">
        <v>1.2300185872629594</v>
      </c>
      <c r="L532" s="29">
        <v>0</v>
      </c>
      <c r="M532" s="29">
        <v>0</v>
      </c>
      <c r="N532" s="29">
        <v>0.19621006766749383</v>
      </c>
      <c r="O532" s="29">
        <v>1.4262286549304533</v>
      </c>
    </row>
    <row r="533" spans="1:15" x14ac:dyDescent="0.25">
      <c r="A533" t="str">
        <f t="shared" si="8"/>
        <v>LDGETF43181</v>
      </c>
      <c r="B533" s="3" t="s">
        <v>26</v>
      </c>
      <c r="C533" s="3" t="s">
        <v>27</v>
      </c>
      <c r="D533" s="4">
        <v>43181</v>
      </c>
      <c r="E533" s="3" t="s">
        <v>97</v>
      </c>
      <c r="F533" s="29">
        <v>0.25000147491228808</v>
      </c>
      <c r="G533" s="29">
        <v>0</v>
      </c>
      <c r="H533" s="29">
        <v>0</v>
      </c>
      <c r="I533" s="29">
        <v>2.6999842740646696E-2</v>
      </c>
      <c r="J533" s="29">
        <v>0.27700131765293479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</row>
    <row r="534" spans="1:15" x14ac:dyDescent="0.25">
      <c r="A534" t="str">
        <f t="shared" si="8"/>
        <v>LDGSEC43181</v>
      </c>
      <c r="B534" s="3" t="s">
        <v>29</v>
      </c>
      <c r="C534" s="3" t="s">
        <v>30</v>
      </c>
      <c r="D534" s="4">
        <v>43181</v>
      </c>
      <c r="E534" s="3" t="s">
        <v>31</v>
      </c>
      <c r="F534" s="29">
        <v>2.250097956187711</v>
      </c>
      <c r="G534" s="29">
        <v>0</v>
      </c>
      <c r="H534" s="29">
        <v>0.2</v>
      </c>
      <c r="I534" s="29">
        <v>0.27541834896287309</v>
      </c>
      <c r="J534" s="29">
        <v>2.7255163051505842</v>
      </c>
      <c r="K534" s="29">
        <v>1.3471325426839877</v>
      </c>
      <c r="L534" s="29">
        <v>0</v>
      </c>
      <c r="M534" s="29">
        <v>0.2</v>
      </c>
      <c r="N534" s="29">
        <v>0.2712940810335121</v>
      </c>
      <c r="O534" s="29">
        <v>1.8184266237174997</v>
      </c>
    </row>
    <row r="535" spans="1:15" x14ac:dyDescent="0.25">
      <c r="A535" t="str">
        <f t="shared" si="8"/>
        <v>LDINPF43181</v>
      </c>
      <c r="B535" s="3" t="s">
        <v>32</v>
      </c>
      <c r="C535" s="3" t="s">
        <v>33</v>
      </c>
      <c r="D535" s="4">
        <v>43181</v>
      </c>
      <c r="E535" s="3" t="s">
        <v>34</v>
      </c>
      <c r="F535" s="29">
        <v>1.130045315913536</v>
      </c>
      <c r="G535" s="29">
        <v>0</v>
      </c>
      <c r="H535" s="29">
        <v>0</v>
      </c>
      <c r="I535" s="29">
        <v>6.8404105988246713E-2</v>
      </c>
      <c r="J535" s="29">
        <v>1.1984494219017827</v>
      </c>
      <c r="K535" s="29">
        <v>0.47756335166649683</v>
      </c>
      <c r="L535" s="29">
        <v>0</v>
      </c>
      <c r="M535" s="29">
        <v>0</v>
      </c>
      <c r="N535" s="29">
        <v>6.796112898222316E-2</v>
      </c>
      <c r="O535" s="29">
        <v>0.54552448064871994</v>
      </c>
    </row>
    <row r="536" spans="1:15" x14ac:dyDescent="0.25">
      <c r="A536" t="str">
        <f t="shared" si="8"/>
        <v>LDMIPF43181</v>
      </c>
      <c r="B536" s="3" t="s">
        <v>35</v>
      </c>
      <c r="C536" s="3" t="s">
        <v>36</v>
      </c>
      <c r="D536" s="4">
        <v>43181</v>
      </c>
      <c r="E536" s="3" t="s">
        <v>37</v>
      </c>
      <c r="F536" s="29">
        <v>2.2389994767005748</v>
      </c>
      <c r="G536" s="29">
        <v>-1.3220856524678799</v>
      </c>
      <c r="H536" s="29">
        <v>0.2</v>
      </c>
      <c r="I536" s="29">
        <v>0.32743226555528926</v>
      </c>
      <c r="J536" s="29">
        <v>1.4443460897879841</v>
      </c>
      <c r="K536" s="29">
        <v>1.539507488487643</v>
      </c>
      <c r="L536" s="29">
        <v>0</v>
      </c>
      <c r="M536" s="29">
        <v>0.2</v>
      </c>
      <c r="N536" s="29">
        <v>0.30232112633670249</v>
      </c>
      <c r="O536" s="29">
        <v>2.0418286148243454</v>
      </c>
    </row>
    <row r="537" spans="1:15" x14ac:dyDescent="0.25">
      <c r="A537" t="str">
        <f t="shared" si="8"/>
        <v>LDSAPF43181</v>
      </c>
      <c r="B537" s="3" t="s">
        <v>38</v>
      </c>
      <c r="C537" s="3" t="s">
        <v>39</v>
      </c>
      <c r="D537" s="4">
        <v>43181</v>
      </c>
      <c r="E537" s="3" t="s">
        <v>40</v>
      </c>
      <c r="F537" s="29">
        <v>0.80002596229936784</v>
      </c>
      <c r="G537" s="29">
        <v>0</v>
      </c>
      <c r="H537" s="29">
        <v>0</v>
      </c>
      <c r="I537" s="29">
        <v>3.9601732901465903E-2</v>
      </c>
      <c r="J537" s="29">
        <v>0.83962769520083369</v>
      </c>
      <c r="K537" s="29">
        <v>0.26480948024372414</v>
      </c>
      <c r="L537" s="29">
        <v>0</v>
      </c>
      <c r="M537" s="29">
        <v>0</v>
      </c>
      <c r="N537" s="29">
        <v>3.8665714327050307E-2</v>
      </c>
      <c r="O537" s="29">
        <v>0.30347519457077443</v>
      </c>
    </row>
    <row r="538" spans="1:15" x14ac:dyDescent="0.25">
      <c r="A538" t="str">
        <f t="shared" si="8"/>
        <v>LEBALF43181</v>
      </c>
      <c r="B538" s="3" t="s">
        <v>41</v>
      </c>
      <c r="C538" s="3" t="s">
        <v>42</v>
      </c>
      <c r="D538" s="4">
        <v>43181</v>
      </c>
      <c r="E538" s="3" t="s">
        <v>43</v>
      </c>
      <c r="F538" s="29">
        <v>2.3257754060417168</v>
      </c>
      <c r="G538" s="29">
        <v>0</v>
      </c>
      <c r="H538" s="29">
        <v>0.2</v>
      </c>
      <c r="I538" s="29">
        <v>5.8632142822996627E-2</v>
      </c>
      <c r="J538" s="29">
        <v>2.5844075488647138</v>
      </c>
      <c r="K538" s="29">
        <v>0.32382022716608311</v>
      </c>
      <c r="L538" s="29">
        <v>0</v>
      </c>
      <c r="M538" s="29">
        <v>0.2</v>
      </c>
      <c r="N538" s="29">
        <v>5.8288038608596347E-2</v>
      </c>
      <c r="O538" s="29">
        <v>0.58210826577467945</v>
      </c>
    </row>
    <row r="539" spans="1:15" x14ac:dyDescent="0.25">
      <c r="A539" t="str">
        <f t="shared" si="8"/>
        <v>LEBFSF43181</v>
      </c>
      <c r="B539" s="3" t="s">
        <v>44</v>
      </c>
      <c r="C539" s="3" t="s">
        <v>45</v>
      </c>
      <c r="D539" s="4">
        <v>43181</v>
      </c>
      <c r="E539" s="3" t="s">
        <v>46</v>
      </c>
      <c r="F539" s="29">
        <v>2.5001204858855797</v>
      </c>
      <c r="G539" s="29">
        <v>0</v>
      </c>
      <c r="H539" s="29">
        <v>0.2</v>
      </c>
      <c r="I539" s="29">
        <v>0.21961722514890189</v>
      </c>
      <c r="J539" s="29">
        <v>2.9197377110344815</v>
      </c>
      <c r="K539" s="29">
        <v>1.0362426760800694</v>
      </c>
      <c r="L539" s="29">
        <v>0</v>
      </c>
      <c r="M539" s="29">
        <v>0.2</v>
      </c>
      <c r="N539" s="29">
        <v>0.20813059404600592</v>
      </c>
      <c r="O539" s="29">
        <v>1.4443732701260752</v>
      </c>
    </row>
    <row r="540" spans="1:15" x14ac:dyDescent="0.25">
      <c r="A540" t="str">
        <f t="shared" si="8"/>
        <v>LECHID43181</v>
      </c>
      <c r="B540" s="3" t="s">
        <v>47</v>
      </c>
      <c r="C540" s="3" t="s">
        <v>48</v>
      </c>
      <c r="D540" s="4">
        <v>43181</v>
      </c>
      <c r="E540" s="3" t="s">
        <v>49</v>
      </c>
      <c r="F540" s="29">
        <v>2.475213683635574</v>
      </c>
      <c r="G540" s="29">
        <v>0</v>
      </c>
      <c r="H540" s="29">
        <v>0</v>
      </c>
      <c r="I540" s="29">
        <v>0.26913863644618446</v>
      </c>
      <c r="J540" s="29">
        <v>2.7443523200817586</v>
      </c>
      <c r="K540" s="29">
        <v>1.4770628880534478</v>
      </c>
      <c r="L540" s="29">
        <v>0</v>
      </c>
      <c r="M540" s="29">
        <v>0</v>
      </c>
      <c r="N540" s="29">
        <v>0.25149686268517824</v>
      </c>
      <c r="O540" s="29">
        <v>1.7285597507386261</v>
      </c>
    </row>
    <row r="541" spans="1:15" x14ac:dyDescent="0.25">
      <c r="A541" t="str">
        <f t="shared" si="8"/>
        <v>LEEQTF43181</v>
      </c>
      <c r="B541" s="3" t="s">
        <v>50</v>
      </c>
      <c r="C541" s="3" t="s">
        <v>51</v>
      </c>
      <c r="D541" s="4">
        <v>43181</v>
      </c>
      <c r="E541" s="3" t="s">
        <v>52</v>
      </c>
      <c r="F541" s="29">
        <v>2.3244110454028988</v>
      </c>
      <c r="G541" s="29">
        <v>0</v>
      </c>
      <c r="H541" s="29">
        <v>0.2</v>
      </c>
      <c r="I541" s="29">
        <v>0.28879547419036072</v>
      </c>
      <c r="J541" s="29">
        <v>2.8132065195932596</v>
      </c>
      <c r="K541" s="29">
        <v>1.4626186092375237</v>
      </c>
      <c r="L541" s="29">
        <v>0</v>
      </c>
      <c r="M541" s="29">
        <v>0.2</v>
      </c>
      <c r="N541" s="29">
        <v>0.28668136087044466</v>
      </c>
      <c r="O541" s="29">
        <v>1.9492999701079683</v>
      </c>
    </row>
    <row r="542" spans="1:15" x14ac:dyDescent="0.25">
      <c r="A542" t="str">
        <f t="shared" si="8"/>
        <v>LEGROW43181</v>
      </c>
      <c r="B542" s="3" t="s">
        <v>53</v>
      </c>
      <c r="C542" s="3" t="s">
        <v>54</v>
      </c>
      <c r="D542" s="4">
        <v>43181</v>
      </c>
      <c r="E542" s="3" t="s">
        <v>55</v>
      </c>
      <c r="F542" s="29">
        <v>2.3542881969543754</v>
      </c>
      <c r="G542" s="29">
        <v>0</v>
      </c>
      <c r="H542" s="29">
        <v>0.2</v>
      </c>
      <c r="I542" s="29">
        <v>0.27617290077920609</v>
      </c>
      <c r="J542" s="29">
        <v>2.8304610977335818</v>
      </c>
      <c r="K542" s="29">
        <v>1.3986234969500075</v>
      </c>
      <c r="L542" s="29">
        <v>0</v>
      </c>
      <c r="M542" s="29">
        <v>0.2</v>
      </c>
      <c r="N542" s="29">
        <v>0.27336201857633585</v>
      </c>
      <c r="O542" s="29">
        <v>1.8719855155263434</v>
      </c>
    </row>
    <row r="543" spans="1:15" x14ac:dyDescent="0.25">
      <c r="A543" t="str">
        <f t="shared" si="8"/>
        <v>LEINFA43181</v>
      </c>
      <c r="B543" s="3" t="s">
        <v>56</v>
      </c>
      <c r="C543" s="3" t="s">
        <v>57</v>
      </c>
      <c r="D543" s="4">
        <v>43181</v>
      </c>
      <c r="E543" s="3" t="s">
        <v>58</v>
      </c>
      <c r="F543" s="29">
        <v>2.5001214951184512</v>
      </c>
      <c r="G543" s="29">
        <v>0</v>
      </c>
      <c r="H543" s="29">
        <v>0.2</v>
      </c>
      <c r="I543" s="29">
        <v>0.25381985054512779</v>
      </c>
      <c r="J543" s="29">
        <v>2.953941345663579</v>
      </c>
      <c r="K543" s="29">
        <v>1.2127585105761238</v>
      </c>
      <c r="L543" s="29">
        <v>0</v>
      </c>
      <c r="M543" s="29">
        <v>0.2</v>
      </c>
      <c r="N543" s="29">
        <v>0.24171265294616784</v>
      </c>
      <c r="O543" s="29">
        <v>1.6544711635222917</v>
      </c>
    </row>
    <row r="544" spans="1:15" x14ac:dyDescent="0.25">
      <c r="A544" t="str">
        <f t="shared" si="8"/>
        <v>LEINNF43181</v>
      </c>
      <c r="B544" s="3" t="s">
        <v>59</v>
      </c>
      <c r="C544" s="3" t="s">
        <v>60</v>
      </c>
      <c r="D544" s="4">
        <v>43181</v>
      </c>
      <c r="E544" s="3" t="s">
        <v>93</v>
      </c>
      <c r="F544" s="29">
        <v>1.2000268121899478</v>
      </c>
      <c r="G544" s="29">
        <v>0</v>
      </c>
      <c r="H544" s="29">
        <v>0</v>
      </c>
      <c r="I544" s="29">
        <v>4.4997266021605593E-2</v>
      </c>
      <c r="J544" s="29">
        <v>1.2450240782115534</v>
      </c>
      <c r="K544" s="29">
        <v>0.64445780430291821</v>
      </c>
      <c r="L544" s="29">
        <v>0</v>
      </c>
      <c r="M544" s="29">
        <v>0</v>
      </c>
      <c r="N544" s="29">
        <v>4.4005517250935308E-2</v>
      </c>
      <c r="O544" s="29">
        <v>0.68846332155385348</v>
      </c>
    </row>
    <row r="545" spans="1:15" x14ac:dyDescent="0.25">
      <c r="A545" t="str">
        <f t="shared" si="8"/>
        <v>LEINSX43181</v>
      </c>
      <c r="B545" s="3" t="s">
        <v>61</v>
      </c>
      <c r="C545" s="3" t="s">
        <v>62</v>
      </c>
      <c r="D545" s="4">
        <v>43181</v>
      </c>
      <c r="E545" s="3" t="s">
        <v>92</v>
      </c>
      <c r="F545" s="29">
        <v>1.7000593941552768</v>
      </c>
      <c r="G545" s="29">
        <v>0</v>
      </c>
      <c r="H545" s="29">
        <v>0</v>
      </c>
      <c r="I545" s="29">
        <v>0.12600963186659078</v>
      </c>
      <c r="J545" s="29">
        <v>1.8260690260218677</v>
      </c>
      <c r="K545" s="29">
        <v>1.1381132571500796</v>
      </c>
      <c r="L545" s="29">
        <v>0</v>
      </c>
      <c r="M545" s="29">
        <v>0</v>
      </c>
      <c r="N545" s="29">
        <v>0.11485073221321482</v>
      </c>
      <c r="O545" s="29">
        <v>1.2529639893632945</v>
      </c>
    </row>
    <row r="546" spans="1:15" x14ac:dyDescent="0.25">
      <c r="A546" t="str">
        <f t="shared" si="8"/>
        <v>LEMIDF43181</v>
      </c>
      <c r="B546" s="3" t="s">
        <v>63</v>
      </c>
      <c r="C546" s="3" t="s">
        <v>64</v>
      </c>
      <c r="D546" s="4">
        <v>43181</v>
      </c>
      <c r="E546" s="3" t="s">
        <v>65</v>
      </c>
      <c r="F546" s="29">
        <v>2.3402086846292907</v>
      </c>
      <c r="G546" s="29">
        <v>0</v>
      </c>
      <c r="H546" s="29">
        <v>0.2</v>
      </c>
      <c r="I546" s="29">
        <v>6.1229755194702515E-2</v>
      </c>
      <c r="J546" s="29">
        <v>2.6014384398239931</v>
      </c>
      <c r="K546" s="29">
        <v>0.3306782493830282</v>
      </c>
      <c r="L546" s="29">
        <v>0</v>
      </c>
      <c r="M546" s="29">
        <v>0.2</v>
      </c>
      <c r="N546" s="29">
        <v>5.9523521248386238E-2</v>
      </c>
      <c r="O546" s="29">
        <v>0.59020177063141444</v>
      </c>
    </row>
    <row r="547" spans="1:15" x14ac:dyDescent="0.25">
      <c r="A547" t="str">
        <f t="shared" si="8"/>
        <v>LET10043181</v>
      </c>
      <c r="B547" s="3" t="s">
        <v>66</v>
      </c>
      <c r="C547" s="3" t="s">
        <v>67</v>
      </c>
      <c r="D547" s="4">
        <v>43181</v>
      </c>
      <c r="E547" s="3" t="s">
        <v>98</v>
      </c>
      <c r="F547" s="29">
        <v>0.24987761827686511</v>
      </c>
      <c r="G547" s="29">
        <v>0</v>
      </c>
      <c r="H547" s="29">
        <v>0</v>
      </c>
      <c r="I547" s="29">
        <v>8.9777495099050524E-3</v>
      </c>
      <c r="J547" s="29">
        <v>0.25885536778677015</v>
      </c>
      <c r="K547" s="29">
        <v>0</v>
      </c>
      <c r="L547" s="29">
        <v>0</v>
      </c>
      <c r="M547" s="29">
        <v>0</v>
      </c>
      <c r="N547" s="29">
        <v>0</v>
      </c>
      <c r="O547" s="29">
        <v>0</v>
      </c>
    </row>
    <row r="548" spans="1:15" x14ac:dyDescent="0.25">
      <c r="A548" t="str">
        <f t="shared" si="8"/>
        <v>LETAXP43181</v>
      </c>
      <c r="B548" s="3" t="s">
        <v>69</v>
      </c>
      <c r="C548" s="3" t="s">
        <v>70</v>
      </c>
      <c r="D548" s="4">
        <v>43181</v>
      </c>
      <c r="E548" s="3" t="s">
        <v>71</v>
      </c>
      <c r="F548" s="29">
        <v>2.4109406243058422</v>
      </c>
      <c r="G548" s="29">
        <v>0</v>
      </c>
      <c r="H548" s="29">
        <v>0</v>
      </c>
      <c r="I548" s="29">
        <v>0.25756953846840686</v>
      </c>
      <c r="J548" s="29">
        <v>2.6685101627742491</v>
      </c>
      <c r="K548" s="29">
        <v>1.4373074282117639</v>
      </c>
      <c r="L548" s="29">
        <v>0</v>
      </c>
      <c r="M548" s="29">
        <v>0</v>
      </c>
      <c r="N548" s="29">
        <v>0.24432034983813103</v>
      </c>
      <c r="O548" s="29">
        <v>1.6816277780498949</v>
      </c>
    </row>
    <row r="549" spans="1:15" x14ac:dyDescent="0.25">
      <c r="A549" t="str">
        <f t="shared" si="8"/>
        <v>LETF5043181</v>
      </c>
      <c r="B549" s="3" t="s">
        <v>72</v>
      </c>
      <c r="C549" s="3" t="s">
        <v>73</v>
      </c>
      <c r="D549" s="4">
        <v>43181</v>
      </c>
      <c r="E549" s="3" t="s">
        <v>99</v>
      </c>
      <c r="F549" s="29">
        <v>9.9985270568448706E-2</v>
      </c>
      <c r="G549" s="29">
        <v>0</v>
      </c>
      <c r="H549" s="29">
        <v>0</v>
      </c>
      <c r="I549" s="29">
        <v>1.7973333773479631E-3</v>
      </c>
      <c r="J549" s="29">
        <v>0.10178260394579666</v>
      </c>
      <c r="K549" s="29">
        <v>0</v>
      </c>
      <c r="L549" s="29">
        <v>0</v>
      </c>
      <c r="M549" s="29">
        <v>0</v>
      </c>
      <c r="N549" s="29">
        <v>0</v>
      </c>
      <c r="O549" s="29">
        <v>0</v>
      </c>
    </row>
    <row r="550" spans="1:15" x14ac:dyDescent="0.25">
      <c r="A550" t="str">
        <f t="shared" si="8"/>
        <v>LETFSX43181</v>
      </c>
      <c r="B550" s="3" t="s">
        <v>75</v>
      </c>
      <c r="C550" s="3" t="s">
        <v>76</v>
      </c>
      <c r="D550" s="4">
        <v>43181</v>
      </c>
      <c r="E550" s="3" t="s">
        <v>100</v>
      </c>
      <c r="F550" s="29">
        <v>0.1000004044761732</v>
      </c>
      <c r="G550" s="29">
        <v>0</v>
      </c>
      <c r="H550" s="29">
        <v>0</v>
      </c>
      <c r="I550" s="29">
        <v>0</v>
      </c>
      <c r="J550" s="29">
        <v>0.1000004044761732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</row>
    <row r="551" spans="1:15" x14ac:dyDescent="0.25">
      <c r="A551" t="str">
        <f t="shared" si="8"/>
        <v>LEULIS43181</v>
      </c>
      <c r="B551" s="3" t="s">
        <v>78</v>
      </c>
      <c r="C551" s="3" t="s">
        <v>79</v>
      </c>
      <c r="D551" s="4">
        <v>43181</v>
      </c>
      <c r="E551" s="3" t="s">
        <v>80</v>
      </c>
      <c r="F551" s="29">
        <v>2.3510126600536818</v>
      </c>
      <c r="G551" s="29">
        <v>0</v>
      </c>
      <c r="H551" s="29">
        <v>0</v>
      </c>
      <c r="I551" s="29">
        <v>0.24858257308040071</v>
      </c>
      <c r="J551" s="29">
        <v>2.5995952331340826</v>
      </c>
      <c r="K551" s="29">
        <v>1.273635301442855</v>
      </c>
      <c r="L551" s="29">
        <v>0</v>
      </c>
      <c r="M551" s="29">
        <v>0</v>
      </c>
      <c r="N551" s="29">
        <v>0.21665669721775194</v>
      </c>
      <c r="O551" s="29">
        <v>1.4902919986606069</v>
      </c>
    </row>
    <row r="552" spans="1:15" x14ac:dyDescent="0.25">
      <c r="A552" t="str">
        <f t="shared" si="8"/>
        <v>LLIQDF43181</v>
      </c>
      <c r="B552" s="3" t="s">
        <v>81</v>
      </c>
      <c r="C552" s="3" t="s">
        <v>82</v>
      </c>
      <c r="D552" s="4">
        <v>43181</v>
      </c>
      <c r="E552" s="3" t="s">
        <v>83</v>
      </c>
      <c r="F552" s="29">
        <v>0.2094624716634132</v>
      </c>
      <c r="G552" s="29">
        <v>0</v>
      </c>
      <c r="H552" s="29">
        <v>0</v>
      </c>
      <c r="I552" s="29">
        <v>5.3017640530905784E-3</v>
      </c>
      <c r="J552" s="29">
        <v>0.21476423571650377</v>
      </c>
      <c r="K552" s="29">
        <v>6.9442227685945768E-2</v>
      </c>
      <c r="L552" s="29">
        <v>0</v>
      </c>
      <c r="M552" s="29">
        <v>0</v>
      </c>
      <c r="N552" s="29">
        <v>5.2995363419307403E-3</v>
      </c>
      <c r="O552" s="29">
        <v>7.4741764027876509E-2</v>
      </c>
    </row>
    <row r="553" spans="1:15" x14ac:dyDescent="0.25">
      <c r="A553" t="str">
        <f t="shared" si="8"/>
        <v>LDBOND43182</v>
      </c>
      <c r="B553" s="3" t="s">
        <v>11</v>
      </c>
      <c r="C553" s="3" t="s">
        <v>12</v>
      </c>
      <c r="D553" s="4">
        <v>43182</v>
      </c>
      <c r="E553" s="3" t="s">
        <v>13</v>
      </c>
      <c r="F553" s="29">
        <v>1.070019286241767</v>
      </c>
      <c r="G553" s="29">
        <v>0</v>
      </c>
      <c r="H553" s="29">
        <v>0</v>
      </c>
      <c r="I553" s="29">
        <v>9.5403080211035343E-2</v>
      </c>
      <c r="J553" s="29">
        <v>1.1654223664528023</v>
      </c>
      <c r="K553" s="29">
        <v>0.56634534799249914</v>
      </c>
      <c r="L553" s="29">
        <v>0</v>
      </c>
      <c r="M553" s="29">
        <v>0</v>
      </c>
      <c r="N553" s="29">
        <v>9.474312023702039E-2</v>
      </c>
      <c r="O553" s="29">
        <v>0.6610884682295195</v>
      </c>
    </row>
    <row r="554" spans="1:15" x14ac:dyDescent="0.25">
      <c r="A554" t="str">
        <f t="shared" si="8"/>
        <v>LDCPO243182</v>
      </c>
      <c r="B554" s="3" t="s">
        <v>14</v>
      </c>
      <c r="C554" s="3" t="s">
        <v>15</v>
      </c>
      <c r="D554" s="4">
        <v>43182</v>
      </c>
      <c r="E554" s="3" t="s">
        <v>16</v>
      </c>
      <c r="F554" s="29">
        <v>2.2500783805386204</v>
      </c>
      <c r="G554" s="29">
        <v>0</v>
      </c>
      <c r="H554" s="29">
        <v>0</v>
      </c>
      <c r="I554" s="29">
        <v>0.28801797739535384</v>
      </c>
      <c r="J554" s="29">
        <v>2.5380963579339744</v>
      </c>
      <c r="K554" s="29">
        <v>1.7501111991089935</v>
      </c>
      <c r="L554" s="29">
        <v>0</v>
      </c>
      <c r="M554" s="29">
        <v>0</v>
      </c>
      <c r="N554" s="29">
        <v>0.28805902956589502</v>
      </c>
      <c r="O554" s="29">
        <v>2.0381702286748884</v>
      </c>
    </row>
    <row r="555" spans="1:15" x14ac:dyDescent="0.25">
      <c r="A555" t="str">
        <f t="shared" si="8"/>
        <v>LDDAF143182</v>
      </c>
      <c r="B555" s="3" t="s">
        <v>17</v>
      </c>
      <c r="C555" s="3" t="s">
        <v>18</v>
      </c>
      <c r="D555" s="4">
        <v>43182</v>
      </c>
      <c r="E555" s="5" t="s">
        <v>19</v>
      </c>
      <c r="F555" s="29">
        <v>2.2500866981559944</v>
      </c>
      <c r="G555" s="29">
        <v>0</v>
      </c>
      <c r="H555" s="29">
        <v>0</v>
      </c>
      <c r="I555" s="29">
        <v>0.17461101776469146</v>
      </c>
      <c r="J555" s="29">
        <v>2.4246977159206859</v>
      </c>
      <c r="K555" s="29">
        <v>1.0800116939317417</v>
      </c>
      <c r="L555" s="29">
        <v>0</v>
      </c>
      <c r="M555" s="29">
        <v>0</v>
      </c>
      <c r="N555" s="29">
        <v>0.17460562756381326</v>
      </c>
      <c r="O555" s="29">
        <v>1.2546173214955549</v>
      </c>
    </row>
    <row r="556" spans="1:15" x14ac:dyDescent="0.25">
      <c r="A556" t="str">
        <f t="shared" si="8"/>
        <v>LDDAF243182</v>
      </c>
      <c r="B556" s="3" t="s">
        <v>20</v>
      </c>
      <c r="C556" s="3" t="s">
        <v>21</v>
      </c>
      <c r="D556" s="4">
        <v>43182</v>
      </c>
      <c r="E556" s="3" t="s">
        <v>22</v>
      </c>
      <c r="F556" s="29">
        <v>2.2500879451163613</v>
      </c>
      <c r="G556" s="29">
        <v>0</v>
      </c>
      <c r="H556" s="29">
        <v>0</v>
      </c>
      <c r="I556" s="29">
        <v>0.19801242508250919</v>
      </c>
      <c r="J556" s="29">
        <v>2.4481003701988704</v>
      </c>
      <c r="K556" s="29">
        <v>1.2200160486536336</v>
      </c>
      <c r="L556" s="29">
        <v>0</v>
      </c>
      <c r="M556" s="29">
        <v>0</v>
      </c>
      <c r="N556" s="29">
        <v>0.19800653841855853</v>
      </c>
      <c r="O556" s="29">
        <v>1.4180225870721921</v>
      </c>
    </row>
    <row r="557" spans="1:15" x14ac:dyDescent="0.25">
      <c r="A557" t="str">
        <f t="shared" si="8"/>
        <v>LDDAF343182</v>
      </c>
      <c r="B557" s="3" t="s">
        <v>23</v>
      </c>
      <c r="C557" s="3" t="s">
        <v>24</v>
      </c>
      <c r="D557" s="4">
        <v>43182</v>
      </c>
      <c r="E557" s="3" t="s">
        <v>25</v>
      </c>
      <c r="F557" s="29">
        <v>2.250086150684512</v>
      </c>
      <c r="G557" s="29">
        <v>0</v>
      </c>
      <c r="H557" s="29">
        <v>0</v>
      </c>
      <c r="I557" s="29">
        <v>0.19621027878966063</v>
      </c>
      <c r="J557" s="29">
        <v>2.4462964294741725</v>
      </c>
      <c r="K557" s="29">
        <v>1.2300190596835994</v>
      </c>
      <c r="L557" s="29">
        <v>0</v>
      </c>
      <c r="M557" s="29">
        <v>0</v>
      </c>
      <c r="N557" s="29">
        <v>0.19620888869936051</v>
      </c>
      <c r="O557" s="29">
        <v>1.4262279483829599</v>
      </c>
    </row>
    <row r="558" spans="1:15" x14ac:dyDescent="0.25">
      <c r="A558" t="str">
        <f t="shared" si="8"/>
        <v>LDGETF43182</v>
      </c>
      <c r="B558" s="3" t="s">
        <v>26</v>
      </c>
      <c r="C558" s="3" t="s">
        <v>27</v>
      </c>
      <c r="D558" s="4">
        <v>43182</v>
      </c>
      <c r="E558" s="3" t="s">
        <v>97</v>
      </c>
      <c r="F558" s="29">
        <v>0.25000159721452697</v>
      </c>
      <c r="G558" s="29">
        <v>0</v>
      </c>
      <c r="H558" s="29">
        <v>0</v>
      </c>
      <c r="I558" s="29">
        <v>2.7000325475517225E-2</v>
      </c>
      <c r="J558" s="29">
        <v>0.2770019226900442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</row>
    <row r="559" spans="1:15" x14ac:dyDescent="0.25">
      <c r="A559" t="str">
        <f t="shared" si="8"/>
        <v>LDGSEC43182</v>
      </c>
      <c r="B559" s="3" t="s">
        <v>29</v>
      </c>
      <c r="C559" s="3" t="s">
        <v>30</v>
      </c>
      <c r="D559" s="4">
        <v>43182</v>
      </c>
      <c r="E559" s="3" t="s">
        <v>31</v>
      </c>
      <c r="F559" s="29">
        <v>2.2500991497882286</v>
      </c>
      <c r="G559" s="29">
        <v>0</v>
      </c>
      <c r="H559" s="29">
        <v>0.2</v>
      </c>
      <c r="I559" s="29">
        <v>0.27541935367016496</v>
      </c>
      <c r="J559" s="29">
        <v>2.7255185034583937</v>
      </c>
      <c r="K559" s="29">
        <v>1.3470995873441851</v>
      </c>
      <c r="L559" s="29">
        <v>0</v>
      </c>
      <c r="M559" s="29">
        <v>0.2</v>
      </c>
      <c r="N559" s="29">
        <v>0.27128723446150671</v>
      </c>
      <c r="O559" s="29">
        <v>1.8183868218056918</v>
      </c>
    </row>
    <row r="560" spans="1:15" x14ac:dyDescent="0.25">
      <c r="A560" t="str">
        <f t="shared" si="8"/>
        <v>LDINPF43182</v>
      </c>
      <c r="B560" s="3" t="s">
        <v>32</v>
      </c>
      <c r="C560" s="3" t="s">
        <v>33</v>
      </c>
      <c r="D560" s="4">
        <v>43182</v>
      </c>
      <c r="E560" s="3" t="s">
        <v>34</v>
      </c>
      <c r="F560" s="29">
        <v>1.1301690481422326</v>
      </c>
      <c r="G560" s="29">
        <v>0</v>
      </c>
      <c r="H560" s="29">
        <v>0</v>
      </c>
      <c r="I560" s="29">
        <v>6.8411258941523764E-2</v>
      </c>
      <c r="J560" s="29">
        <v>1.1985803070837564</v>
      </c>
      <c r="K560" s="29">
        <v>0.4773037316790989</v>
      </c>
      <c r="L560" s="29">
        <v>0</v>
      </c>
      <c r="M560" s="29">
        <v>0</v>
      </c>
      <c r="N560" s="29">
        <v>6.7915109700770679E-2</v>
      </c>
      <c r="O560" s="29">
        <v>0.54521884137986953</v>
      </c>
    </row>
    <row r="561" spans="1:15" x14ac:dyDescent="0.25">
      <c r="A561" t="str">
        <f t="shared" si="8"/>
        <v>LDMIPF43182</v>
      </c>
      <c r="B561" s="3" t="s">
        <v>35</v>
      </c>
      <c r="C561" s="3" t="s">
        <v>36</v>
      </c>
      <c r="D561" s="4">
        <v>43182</v>
      </c>
      <c r="E561" s="3" t="s">
        <v>37</v>
      </c>
      <c r="F561" s="29">
        <v>2.2402559637328219</v>
      </c>
      <c r="G561" s="29">
        <v>-1.3254517893530018</v>
      </c>
      <c r="H561" s="29">
        <v>0.2</v>
      </c>
      <c r="I561" s="29">
        <v>0.32762365849022995</v>
      </c>
      <c r="J561" s="29">
        <v>1.4424278328700499</v>
      </c>
      <c r="K561" s="29">
        <v>1.5400851753123039</v>
      </c>
      <c r="L561" s="29">
        <v>0</v>
      </c>
      <c r="M561" s="29">
        <v>0.2</v>
      </c>
      <c r="N561" s="29">
        <v>0.30243440745573041</v>
      </c>
      <c r="O561" s="29">
        <v>2.0425195827680342</v>
      </c>
    </row>
    <row r="562" spans="1:15" x14ac:dyDescent="0.25">
      <c r="A562" t="str">
        <f t="shared" si="8"/>
        <v>LDSAPF43182</v>
      </c>
      <c r="B562" s="3" t="s">
        <v>38</v>
      </c>
      <c r="C562" s="3" t="s">
        <v>39</v>
      </c>
      <c r="D562" s="4">
        <v>43182</v>
      </c>
      <c r="E562" s="3" t="s">
        <v>40</v>
      </c>
      <c r="F562" s="29">
        <v>0.80004444150922305</v>
      </c>
      <c r="G562" s="29">
        <v>0</v>
      </c>
      <c r="H562" s="29">
        <v>0</v>
      </c>
      <c r="I562" s="29">
        <v>3.9602748270811575E-2</v>
      </c>
      <c r="J562" s="29">
        <v>0.83964718978003461</v>
      </c>
      <c r="K562" s="29">
        <v>0.26477480620537847</v>
      </c>
      <c r="L562" s="29">
        <v>0</v>
      </c>
      <c r="M562" s="29">
        <v>0</v>
      </c>
      <c r="N562" s="29">
        <v>3.8659485102813168E-2</v>
      </c>
      <c r="O562" s="29">
        <v>0.30343429130819166</v>
      </c>
    </row>
    <row r="563" spans="1:15" x14ac:dyDescent="0.25">
      <c r="A563" t="str">
        <f t="shared" si="8"/>
        <v>LEBALF43182</v>
      </c>
      <c r="B563" s="3" t="s">
        <v>41</v>
      </c>
      <c r="C563" s="3" t="s">
        <v>42</v>
      </c>
      <c r="D563" s="4">
        <v>43182</v>
      </c>
      <c r="E563" s="3" t="s">
        <v>43</v>
      </c>
      <c r="F563" s="29">
        <v>2.3262271214289516</v>
      </c>
      <c r="G563" s="29">
        <v>0</v>
      </c>
      <c r="H563" s="29">
        <v>0.2</v>
      </c>
      <c r="I563" s="29">
        <v>5.871343682305212E-2</v>
      </c>
      <c r="J563" s="29">
        <v>2.5849405582520038</v>
      </c>
      <c r="K563" s="29">
        <v>0.32426802946570393</v>
      </c>
      <c r="L563" s="29">
        <v>0</v>
      </c>
      <c r="M563" s="29">
        <v>0.2</v>
      </c>
      <c r="N563" s="29">
        <v>5.8368777414346866E-2</v>
      </c>
      <c r="O563" s="29">
        <v>0.58263680688005082</v>
      </c>
    </row>
    <row r="564" spans="1:15" x14ac:dyDescent="0.25">
      <c r="A564" t="str">
        <f t="shared" si="8"/>
        <v>LEBFSF43182</v>
      </c>
      <c r="B564" s="3" t="s">
        <v>44</v>
      </c>
      <c r="C564" s="3" t="s">
        <v>45</v>
      </c>
      <c r="D564" s="4">
        <v>43182</v>
      </c>
      <c r="E564" s="3" t="s">
        <v>46</v>
      </c>
      <c r="F564" s="29">
        <v>2.500120807419667</v>
      </c>
      <c r="G564" s="29">
        <v>0</v>
      </c>
      <c r="H564" s="29">
        <v>0.2</v>
      </c>
      <c r="I564" s="29">
        <v>0.21961859229613104</v>
      </c>
      <c r="J564" s="29">
        <v>2.9197393997157981</v>
      </c>
      <c r="K564" s="29">
        <v>1.0355095074204803</v>
      </c>
      <c r="L564" s="29">
        <v>0</v>
      </c>
      <c r="M564" s="29">
        <v>0.2</v>
      </c>
      <c r="N564" s="29">
        <v>0.20799313171049458</v>
      </c>
      <c r="O564" s="29">
        <v>1.4435026391309749</v>
      </c>
    </row>
    <row r="565" spans="1:15" x14ac:dyDescent="0.25">
      <c r="A565" t="str">
        <f t="shared" si="8"/>
        <v>LECHID43182</v>
      </c>
      <c r="B565" s="3" t="s">
        <v>47</v>
      </c>
      <c r="C565" s="3" t="s">
        <v>48</v>
      </c>
      <c r="D565" s="4">
        <v>43182</v>
      </c>
      <c r="E565" s="3" t="s">
        <v>49</v>
      </c>
      <c r="F565" s="29">
        <v>2.4751736182143484</v>
      </c>
      <c r="G565" s="29">
        <v>0</v>
      </c>
      <c r="H565" s="29">
        <v>0</v>
      </c>
      <c r="I565" s="29">
        <v>0.26913078289618009</v>
      </c>
      <c r="J565" s="29">
        <v>2.7443044011105284</v>
      </c>
      <c r="K565" s="29">
        <v>1.4768970783067465</v>
      </c>
      <c r="L565" s="29">
        <v>0</v>
      </c>
      <c r="M565" s="29">
        <v>0</v>
      </c>
      <c r="N565" s="29">
        <v>0.25146556928848501</v>
      </c>
      <c r="O565" s="29">
        <v>1.7283626475952316</v>
      </c>
    </row>
    <row r="566" spans="1:15" x14ac:dyDescent="0.25">
      <c r="A566" t="str">
        <f t="shared" si="8"/>
        <v>LEEQTF43182</v>
      </c>
      <c r="B566" s="3" t="s">
        <v>50</v>
      </c>
      <c r="C566" s="3" t="s">
        <v>51</v>
      </c>
      <c r="D566" s="4">
        <v>43182</v>
      </c>
      <c r="E566" s="3" t="s">
        <v>52</v>
      </c>
      <c r="F566" s="29">
        <v>2.325221837086223</v>
      </c>
      <c r="G566" s="29">
        <v>0</v>
      </c>
      <c r="H566" s="29">
        <v>0.2</v>
      </c>
      <c r="I566" s="29">
        <v>0.28894134336815352</v>
      </c>
      <c r="J566" s="29">
        <v>2.8141631804543765</v>
      </c>
      <c r="K566" s="29">
        <v>1.4633921020963245</v>
      </c>
      <c r="L566" s="29">
        <v>0</v>
      </c>
      <c r="M566" s="29">
        <v>0.2</v>
      </c>
      <c r="N566" s="29">
        <v>0.28682114689036486</v>
      </c>
      <c r="O566" s="29">
        <v>1.9502132489866892</v>
      </c>
    </row>
    <row r="567" spans="1:15" x14ac:dyDescent="0.25">
      <c r="A567" t="str">
        <f t="shared" si="8"/>
        <v>LEGROW43182</v>
      </c>
      <c r="B567" s="3" t="s">
        <v>53</v>
      </c>
      <c r="C567" s="3" t="s">
        <v>54</v>
      </c>
      <c r="D567" s="4">
        <v>43182</v>
      </c>
      <c r="E567" s="3" t="s">
        <v>55</v>
      </c>
      <c r="F567" s="29">
        <v>2.3553859191333779</v>
      </c>
      <c r="G567" s="29">
        <v>0</v>
      </c>
      <c r="H567" s="29">
        <v>0.2</v>
      </c>
      <c r="I567" s="29">
        <v>0.27637025707260138</v>
      </c>
      <c r="J567" s="29">
        <v>2.8317561762059795</v>
      </c>
      <c r="K567" s="29">
        <v>1.3996523453388048</v>
      </c>
      <c r="L567" s="29">
        <v>0</v>
      </c>
      <c r="M567" s="29">
        <v>0.2</v>
      </c>
      <c r="N567" s="29">
        <v>0.27354780582572563</v>
      </c>
      <c r="O567" s="29">
        <v>1.8732001511645304</v>
      </c>
    </row>
    <row r="568" spans="1:15" x14ac:dyDescent="0.25">
      <c r="A568" t="str">
        <f t="shared" si="8"/>
        <v>LEINFA43182</v>
      </c>
      <c r="B568" s="3" t="s">
        <v>56</v>
      </c>
      <c r="C568" s="3" t="s">
        <v>57</v>
      </c>
      <c r="D568" s="4">
        <v>43182</v>
      </c>
      <c r="E568" s="3" t="s">
        <v>58</v>
      </c>
      <c r="F568" s="29">
        <v>2.5001240667339273</v>
      </c>
      <c r="G568" s="29">
        <v>0</v>
      </c>
      <c r="H568" s="29">
        <v>0.2</v>
      </c>
      <c r="I568" s="29">
        <v>0.25382106484374733</v>
      </c>
      <c r="J568" s="29">
        <v>2.953945131577675</v>
      </c>
      <c r="K568" s="29">
        <v>1.2124516016542854</v>
      </c>
      <c r="L568" s="29">
        <v>0</v>
      </c>
      <c r="M568" s="29">
        <v>0.2</v>
      </c>
      <c r="N568" s="29">
        <v>0.24165009679839819</v>
      </c>
      <c r="O568" s="29">
        <v>1.6541016984526835</v>
      </c>
    </row>
    <row r="569" spans="1:15" x14ac:dyDescent="0.25">
      <c r="A569" t="str">
        <f t="shared" si="8"/>
        <v>LEINNF43182</v>
      </c>
      <c r="B569" s="3" t="s">
        <v>59</v>
      </c>
      <c r="C569" s="3" t="s">
        <v>60</v>
      </c>
      <c r="D569" s="4">
        <v>43182</v>
      </c>
      <c r="E569" s="3" t="s">
        <v>93</v>
      </c>
      <c r="F569" s="29">
        <v>1.2000244959903588</v>
      </c>
      <c r="G569" s="29">
        <v>0</v>
      </c>
      <c r="H569" s="29">
        <v>0</v>
      </c>
      <c r="I569" s="29">
        <v>4.500650654424098E-2</v>
      </c>
      <c r="J569" s="29">
        <v>1.2450310025345996</v>
      </c>
      <c r="K569" s="29">
        <v>0.64441810429842505</v>
      </c>
      <c r="L569" s="29">
        <v>0</v>
      </c>
      <c r="M569" s="29">
        <v>0</v>
      </c>
      <c r="N569" s="29">
        <v>4.3993306673023022E-2</v>
      </c>
      <c r="O569" s="29">
        <v>0.68841141097144809</v>
      </c>
    </row>
    <row r="570" spans="1:15" x14ac:dyDescent="0.25">
      <c r="A570" t="str">
        <f t="shared" si="8"/>
        <v>LEINSX43182</v>
      </c>
      <c r="B570" s="3" t="s">
        <v>61</v>
      </c>
      <c r="C570" s="3" t="s">
        <v>62</v>
      </c>
      <c r="D570" s="4">
        <v>43182</v>
      </c>
      <c r="E570" s="3" t="s">
        <v>92</v>
      </c>
      <c r="F570" s="29">
        <v>1.7000581397819983</v>
      </c>
      <c r="G570" s="29">
        <v>0</v>
      </c>
      <c r="H570" s="29">
        <v>0</v>
      </c>
      <c r="I570" s="29">
        <v>0.12600882943658412</v>
      </c>
      <c r="J570" s="29">
        <v>1.8260669692185825</v>
      </c>
      <c r="K570" s="29">
        <v>1.1375985611588197</v>
      </c>
      <c r="L570" s="29">
        <v>0</v>
      </c>
      <c r="M570" s="29">
        <v>0</v>
      </c>
      <c r="N570" s="29">
        <v>0.11475846975094157</v>
      </c>
      <c r="O570" s="29">
        <v>1.2523570309097614</v>
      </c>
    </row>
    <row r="571" spans="1:15" x14ac:dyDescent="0.25">
      <c r="A571" t="str">
        <f t="shared" si="8"/>
        <v>LEMIDF43182</v>
      </c>
      <c r="B571" s="3" t="s">
        <v>63</v>
      </c>
      <c r="C571" s="3" t="s">
        <v>64</v>
      </c>
      <c r="D571" s="4">
        <v>43182</v>
      </c>
      <c r="E571" s="3" t="s">
        <v>65</v>
      </c>
      <c r="F571" s="29">
        <v>2.3408670061584465</v>
      </c>
      <c r="G571" s="29">
        <v>0</v>
      </c>
      <c r="H571" s="29">
        <v>0.2</v>
      </c>
      <c r="I571" s="29">
        <v>6.1348716926094275E-2</v>
      </c>
      <c r="J571" s="29">
        <v>2.6022157230845409</v>
      </c>
      <c r="K571" s="29">
        <v>0.33131220831627112</v>
      </c>
      <c r="L571" s="29">
        <v>0</v>
      </c>
      <c r="M571" s="29">
        <v>0.2</v>
      </c>
      <c r="N571" s="29">
        <v>5.963553528528457E-2</v>
      </c>
      <c r="O571" s="29">
        <v>0.59094774360155566</v>
      </c>
    </row>
    <row r="572" spans="1:15" x14ac:dyDescent="0.25">
      <c r="A572" t="str">
        <f t="shared" si="8"/>
        <v>LET10043182</v>
      </c>
      <c r="B572" s="3" t="s">
        <v>66</v>
      </c>
      <c r="C572" s="3" t="s">
        <v>67</v>
      </c>
      <c r="D572" s="4">
        <v>43182</v>
      </c>
      <c r="E572" s="3" t="s">
        <v>98</v>
      </c>
      <c r="F572" s="29">
        <v>0.24987709814154985</v>
      </c>
      <c r="G572" s="29">
        <v>0</v>
      </c>
      <c r="H572" s="29">
        <v>0</v>
      </c>
      <c r="I572" s="29">
        <v>8.9775287386104179E-3</v>
      </c>
      <c r="J572" s="29">
        <v>0.25885462688016025</v>
      </c>
      <c r="K572" s="29">
        <v>0</v>
      </c>
      <c r="L572" s="29">
        <v>0</v>
      </c>
      <c r="M572" s="29">
        <v>0</v>
      </c>
      <c r="N572" s="29">
        <v>0</v>
      </c>
      <c r="O572" s="29">
        <v>0</v>
      </c>
    </row>
    <row r="573" spans="1:15" x14ac:dyDescent="0.25">
      <c r="A573" t="str">
        <f t="shared" si="8"/>
        <v>LETAXP43182</v>
      </c>
      <c r="B573" s="3" t="s">
        <v>69</v>
      </c>
      <c r="C573" s="3" t="s">
        <v>70</v>
      </c>
      <c r="D573" s="4">
        <v>43182</v>
      </c>
      <c r="E573" s="3" t="s">
        <v>71</v>
      </c>
      <c r="F573" s="29">
        <v>2.4119871861124205</v>
      </c>
      <c r="G573" s="29">
        <v>0</v>
      </c>
      <c r="H573" s="29">
        <v>0</v>
      </c>
      <c r="I573" s="29">
        <v>0.25775769089794975</v>
      </c>
      <c r="J573" s="29">
        <v>2.6697448770103702</v>
      </c>
      <c r="K573" s="29">
        <v>1.4380565694966845</v>
      </c>
      <c r="L573" s="29">
        <v>0</v>
      </c>
      <c r="M573" s="29">
        <v>0</v>
      </c>
      <c r="N573" s="29">
        <v>0.24446421892932754</v>
      </c>
      <c r="O573" s="29">
        <v>1.682520788426012</v>
      </c>
    </row>
    <row r="574" spans="1:15" x14ac:dyDescent="0.25">
      <c r="A574" t="str">
        <f t="shared" si="8"/>
        <v>LETF5043182</v>
      </c>
      <c r="B574" s="3" t="s">
        <v>72</v>
      </c>
      <c r="C574" s="3" t="s">
        <v>73</v>
      </c>
      <c r="D574" s="4">
        <v>43182</v>
      </c>
      <c r="E574" s="3" t="s">
        <v>99</v>
      </c>
      <c r="F574" s="29">
        <v>9.9985344147176969E-2</v>
      </c>
      <c r="G574" s="29">
        <v>0</v>
      </c>
      <c r="H574" s="29">
        <v>0</v>
      </c>
      <c r="I574" s="29">
        <v>1.7972797568791739E-3</v>
      </c>
      <c r="J574" s="29">
        <v>0.10178262390405614</v>
      </c>
      <c r="K574" s="29">
        <v>0</v>
      </c>
      <c r="L574" s="29">
        <v>0</v>
      </c>
      <c r="M574" s="29">
        <v>0</v>
      </c>
      <c r="N574" s="29">
        <v>0</v>
      </c>
      <c r="O574" s="29">
        <v>0</v>
      </c>
    </row>
    <row r="575" spans="1:15" x14ac:dyDescent="0.25">
      <c r="A575" t="str">
        <f t="shared" si="8"/>
        <v>LETFSX43182</v>
      </c>
      <c r="B575" s="3" t="s">
        <v>75</v>
      </c>
      <c r="C575" s="3" t="s">
        <v>76</v>
      </c>
      <c r="D575" s="4">
        <v>43182</v>
      </c>
      <c r="E575" s="3" t="s">
        <v>100</v>
      </c>
      <c r="F575" s="29">
        <v>0.10000006573671778</v>
      </c>
      <c r="G575" s="29">
        <v>0</v>
      </c>
      <c r="H575" s="29">
        <v>0</v>
      </c>
      <c r="I575" s="29">
        <v>0</v>
      </c>
      <c r="J575" s="29">
        <v>0.10000006573671778</v>
      </c>
      <c r="K575" s="29">
        <v>0</v>
      </c>
      <c r="L575" s="29">
        <v>0</v>
      </c>
      <c r="M575" s="29">
        <v>0</v>
      </c>
      <c r="N575" s="29">
        <v>0</v>
      </c>
      <c r="O575" s="29">
        <v>0</v>
      </c>
    </row>
    <row r="576" spans="1:15" x14ac:dyDescent="0.25">
      <c r="A576" t="str">
        <f t="shared" si="8"/>
        <v>LEULIS43182</v>
      </c>
      <c r="B576" s="3" t="s">
        <v>78</v>
      </c>
      <c r="C576" s="3" t="s">
        <v>79</v>
      </c>
      <c r="D576" s="4">
        <v>43182</v>
      </c>
      <c r="E576" s="3" t="s">
        <v>80</v>
      </c>
      <c r="F576" s="29">
        <v>2.3517986526455092</v>
      </c>
      <c r="G576" s="29">
        <v>0</v>
      </c>
      <c r="H576" s="29">
        <v>0</v>
      </c>
      <c r="I576" s="29">
        <v>0.24872421091686672</v>
      </c>
      <c r="J576" s="29">
        <v>2.6005228635623761</v>
      </c>
      <c r="K576" s="29">
        <v>1.2738166592795288</v>
      </c>
      <c r="L576" s="29">
        <v>0</v>
      </c>
      <c r="M576" s="29">
        <v>0</v>
      </c>
      <c r="N576" s="29">
        <v>0.21669286005378116</v>
      </c>
      <c r="O576" s="29">
        <v>1.49050951933331</v>
      </c>
    </row>
    <row r="577" spans="1:15" x14ac:dyDescent="0.25">
      <c r="A577" t="str">
        <f t="shared" si="8"/>
        <v>LLIQDF43182</v>
      </c>
      <c r="B577" s="3" t="s">
        <v>81</v>
      </c>
      <c r="C577" s="3" t="s">
        <v>82</v>
      </c>
      <c r="D577" s="4">
        <v>43182</v>
      </c>
      <c r="E577" s="3" t="s">
        <v>83</v>
      </c>
      <c r="F577" s="29">
        <v>0.20942860582005349</v>
      </c>
      <c r="G577" s="29">
        <v>0</v>
      </c>
      <c r="H577" s="29">
        <v>0</v>
      </c>
      <c r="I577" s="29">
        <v>5.2960172967822152E-3</v>
      </c>
      <c r="J577" s="29">
        <v>0.21472462311683571</v>
      </c>
      <c r="K577" s="29">
        <v>6.9409867625786742E-2</v>
      </c>
      <c r="L577" s="29">
        <v>0</v>
      </c>
      <c r="M577" s="29">
        <v>0</v>
      </c>
      <c r="N577" s="29">
        <v>5.2937218408184395E-3</v>
      </c>
      <c r="O577" s="29">
        <v>7.4703589466605186E-2</v>
      </c>
    </row>
    <row r="578" spans="1:15" x14ac:dyDescent="0.25">
      <c r="A578" t="str">
        <f t="shared" si="8"/>
        <v>LDBOND43183</v>
      </c>
      <c r="B578" s="3" t="s">
        <v>11</v>
      </c>
      <c r="C578" s="3" t="s">
        <v>12</v>
      </c>
      <c r="D578" s="4">
        <v>43183</v>
      </c>
      <c r="E578" s="3" t="s">
        <v>13</v>
      </c>
      <c r="F578" s="29">
        <v>1.070018971524517</v>
      </c>
      <c r="G578" s="29">
        <v>0</v>
      </c>
      <c r="H578" s="29">
        <v>0</v>
      </c>
      <c r="I578" s="29">
        <v>9.5402920976836572E-2</v>
      </c>
      <c r="J578" s="29">
        <v>1.1654218925013535</v>
      </c>
      <c r="K578" s="29">
        <v>0.56634569041270844</v>
      </c>
      <c r="L578" s="29">
        <v>0</v>
      </c>
      <c r="M578" s="29">
        <v>0</v>
      </c>
      <c r="N578" s="29">
        <v>9.4743671719253866E-2</v>
      </c>
      <c r="O578" s="29">
        <v>0.66108936213196234</v>
      </c>
    </row>
    <row r="579" spans="1:15" x14ac:dyDescent="0.25">
      <c r="A579" t="str">
        <f t="shared" si="8"/>
        <v>LDCPO243183</v>
      </c>
      <c r="B579" s="3" t="s">
        <v>14</v>
      </c>
      <c r="C579" s="3" t="s">
        <v>15</v>
      </c>
      <c r="D579" s="4">
        <v>43183</v>
      </c>
      <c r="E579" s="3" t="s">
        <v>16</v>
      </c>
      <c r="F579" s="29">
        <v>2.2500765921144215</v>
      </c>
      <c r="G579" s="29">
        <v>0</v>
      </c>
      <c r="H579" s="29">
        <v>0</v>
      </c>
      <c r="I579" s="29">
        <v>0.28801768625030816</v>
      </c>
      <c r="J579" s="29">
        <v>2.5380942783647296</v>
      </c>
      <c r="K579" s="29">
        <v>1.7501420187562602</v>
      </c>
      <c r="L579" s="29">
        <v>0</v>
      </c>
      <c r="M579" s="29">
        <v>0</v>
      </c>
      <c r="N579" s="29">
        <v>0.28803169733285439</v>
      </c>
      <c r="O579" s="29">
        <v>2.0381737160891147</v>
      </c>
    </row>
    <row r="580" spans="1:15" x14ac:dyDescent="0.25">
      <c r="A580" t="str">
        <f t="shared" ref="A580:A643" si="9">C580&amp;D580</f>
        <v>LDDAF143183</v>
      </c>
      <c r="B580" s="3" t="s">
        <v>17</v>
      </c>
      <c r="C580" s="3" t="s">
        <v>18</v>
      </c>
      <c r="D580" s="4">
        <v>43183</v>
      </c>
      <c r="E580" s="5" t="s">
        <v>19</v>
      </c>
      <c r="F580" s="29">
        <v>2.2500842283011577</v>
      </c>
      <c r="G580" s="29">
        <v>0</v>
      </c>
      <c r="H580" s="29">
        <v>0</v>
      </c>
      <c r="I580" s="29">
        <v>0.17460982493196575</v>
      </c>
      <c r="J580" s="29">
        <v>2.4246940532331234</v>
      </c>
      <c r="K580" s="29">
        <v>1.080014779034242</v>
      </c>
      <c r="L580" s="29">
        <v>0</v>
      </c>
      <c r="M580" s="29">
        <v>0</v>
      </c>
      <c r="N580" s="29">
        <v>0.17460781330423156</v>
      </c>
      <c r="O580" s="29">
        <v>1.2546225923384735</v>
      </c>
    </row>
    <row r="581" spans="1:15" x14ac:dyDescent="0.25">
      <c r="A581" t="str">
        <f t="shared" si="9"/>
        <v>LDDAF243183</v>
      </c>
      <c r="B581" s="3" t="s">
        <v>20</v>
      </c>
      <c r="C581" s="3" t="s">
        <v>21</v>
      </c>
      <c r="D581" s="4">
        <v>43183</v>
      </c>
      <c r="E581" s="3" t="s">
        <v>22</v>
      </c>
      <c r="F581" s="29">
        <v>2.2500879481447105</v>
      </c>
      <c r="G581" s="29">
        <v>0</v>
      </c>
      <c r="H581" s="29">
        <v>0</v>
      </c>
      <c r="I581" s="29">
        <v>0.19801309061276531</v>
      </c>
      <c r="J581" s="29">
        <v>2.4481010387574758</v>
      </c>
      <c r="K581" s="29">
        <v>1.2200118675910709</v>
      </c>
      <c r="L581" s="29">
        <v>0</v>
      </c>
      <c r="M581" s="29">
        <v>0</v>
      </c>
      <c r="N581" s="29">
        <v>0.19800701630698406</v>
      </c>
      <c r="O581" s="29">
        <v>1.418018883898055</v>
      </c>
    </row>
    <row r="582" spans="1:15" x14ac:dyDescent="0.25">
      <c r="A582" t="str">
        <f t="shared" si="9"/>
        <v>LDDAF343183</v>
      </c>
      <c r="B582" s="3" t="s">
        <v>23</v>
      </c>
      <c r="C582" s="3" t="s">
        <v>24</v>
      </c>
      <c r="D582" s="4">
        <v>43183</v>
      </c>
      <c r="E582" s="3" t="s">
        <v>25</v>
      </c>
      <c r="F582" s="29">
        <v>2.2500885979543384</v>
      </c>
      <c r="G582" s="29">
        <v>0</v>
      </c>
      <c r="H582" s="29">
        <v>0</v>
      </c>
      <c r="I582" s="29">
        <v>0.19621186773979962</v>
      </c>
      <c r="J582" s="29">
        <v>2.4463004656941378</v>
      </c>
      <c r="K582" s="29">
        <v>1.2300178112031219</v>
      </c>
      <c r="L582" s="29">
        <v>0</v>
      </c>
      <c r="M582" s="29">
        <v>0</v>
      </c>
      <c r="N582" s="29">
        <v>0.19620806386311435</v>
      </c>
      <c r="O582" s="29">
        <v>1.4262258750662362</v>
      </c>
    </row>
    <row r="583" spans="1:15" x14ac:dyDescent="0.25">
      <c r="A583" t="str">
        <f t="shared" si="9"/>
        <v>LDGETF43183</v>
      </c>
      <c r="B583" s="3" t="s">
        <v>26</v>
      </c>
      <c r="C583" s="3" t="s">
        <v>27</v>
      </c>
      <c r="D583" s="4">
        <v>43183</v>
      </c>
      <c r="E583" s="3" t="s">
        <v>97</v>
      </c>
      <c r="F583" s="29">
        <v>0.25000004525789732</v>
      </c>
      <c r="G583" s="29">
        <v>0</v>
      </c>
      <c r="H583" s="29">
        <v>0</v>
      </c>
      <c r="I583" s="29">
        <v>2.7000023489315874E-2</v>
      </c>
      <c r="J583" s="29">
        <v>0.27700006874721317</v>
      </c>
      <c r="K583" s="29">
        <v>0</v>
      </c>
      <c r="L583" s="29">
        <v>0</v>
      </c>
      <c r="M583" s="29">
        <v>0</v>
      </c>
      <c r="N583" s="29">
        <v>0</v>
      </c>
      <c r="O583" s="29">
        <v>0</v>
      </c>
    </row>
    <row r="584" spans="1:15" x14ac:dyDescent="0.25">
      <c r="A584" t="str">
        <f t="shared" si="9"/>
        <v>LDGSEC43183</v>
      </c>
      <c r="B584" s="3" t="s">
        <v>29</v>
      </c>
      <c r="C584" s="3" t="s">
        <v>30</v>
      </c>
      <c r="D584" s="4">
        <v>43183</v>
      </c>
      <c r="E584" s="3" t="s">
        <v>31</v>
      </c>
      <c r="F584" s="29">
        <v>2.2500980832018174</v>
      </c>
      <c r="G584" s="29">
        <v>0</v>
      </c>
      <c r="H584" s="29">
        <v>0.2</v>
      </c>
      <c r="I584" s="29">
        <v>0.27541810933625444</v>
      </c>
      <c r="J584" s="29">
        <v>2.725516192538072</v>
      </c>
      <c r="K584" s="29">
        <v>1.3470213906851458</v>
      </c>
      <c r="L584" s="29">
        <v>0</v>
      </c>
      <c r="M584" s="29">
        <v>0.2</v>
      </c>
      <c r="N584" s="29">
        <v>0.27127340878910933</v>
      </c>
      <c r="O584" s="29">
        <v>1.8182947994742551</v>
      </c>
    </row>
    <row r="585" spans="1:15" x14ac:dyDescent="0.25">
      <c r="A585" t="str">
        <f t="shared" si="9"/>
        <v>LDINPF43183</v>
      </c>
      <c r="B585" s="3" t="s">
        <v>32</v>
      </c>
      <c r="C585" s="3" t="s">
        <v>33</v>
      </c>
      <c r="D585" s="4">
        <v>43183</v>
      </c>
      <c r="E585" s="3" t="s">
        <v>34</v>
      </c>
      <c r="F585" s="29">
        <v>1.1300209614723808</v>
      </c>
      <c r="G585" s="29">
        <v>0</v>
      </c>
      <c r="H585" s="29">
        <v>0</v>
      </c>
      <c r="I585" s="29">
        <v>6.8401844949933968E-2</v>
      </c>
      <c r="J585" s="29">
        <v>1.1984228064223148</v>
      </c>
      <c r="K585" s="29">
        <v>0.47728932771840077</v>
      </c>
      <c r="L585" s="29">
        <v>0</v>
      </c>
      <c r="M585" s="29">
        <v>0</v>
      </c>
      <c r="N585" s="29">
        <v>6.7913764264378285E-2</v>
      </c>
      <c r="O585" s="29">
        <v>0.54520309198277905</v>
      </c>
    </row>
    <row r="586" spans="1:15" x14ac:dyDescent="0.25">
      <c r="A586" t="str">
        <f t="shared" si="9"/>
        <v>LDMIPF43183</v>
      </c>
      <c r="B586" s="3" t="s">
        <v>35</v>
      </c>
      <c r="C586" s="3" t="s">
        <v>36</v>
      </c>
      <c r="D586" s="4">
        <v>43183</v>
      </c>
      <c r="E586" s="3" t="s">
        <v>37</v>
      </c>
      <c r="F586" s="29">
        <v>2.2395668695360857</v>
      </c>
      <c r="G586" s="29">
        <v>-1.3253138196219922</v>
      </c>
      <c r="H586" s="29">
        <v>0.2</v>
      </c>
      <c r="I586" s="29">
        <v>0.3275335134482833</v>
      </c>
      <c r="J586" s="29">
        <v>1.4417865633623768</v>
      </c>
      <c r="K586" s="29">
        <v>1.5402210306754125</v>
      </c>
      <c r="L586" s="29">
        <v>0</v>
      </c>
      <c r="M586" s="29">
        <v>0.2</v>
      </c>
      <c r="N586" s="29">
        <v>0.30245726830960273</v>
      </c>
      <c r="O586" s="29">
        <v>2.042678298985015</v>
      </c>
    </row>
    <row r="587" spans="1:15" x14ac:dyDescent="0.25">
      <c r="A587" t="str">
        <f t="shared" si="9"/>
        <v>LDSAPF43183</v>
      </c>
      <c r="B587" s="3" t="s">
        <v>38</v>
      </c>
      <c r="C587" s="3" t="s">
        <v>39</v>
      </c>
      <c r="D587" s="4">
        <v>43183</v>
      </c>
      <c r="E587" s="3" t="s">
        <v>40</v>
      </c>
      <c r="F587" s="29">
        <v>0.80000938442493208</v>
      </c>
      <c r="G587" s="29">
        <v>0</v>
      </c>
      <c r="H587" s="29">
        <v>0</v>
      </c>
      <c r="I587" s="29">
        <v>3.9600944508051093E-2</v>
      </c>
      <c r="J587" s="29">
        <v>0.83961032893298315</v>
      </c>
      <c r="K587" s="29">
        <v>0.2648017150321732</v>
      </c>
      <c r="L587" s="29">
        <v>0</v>
      </c>
      <c r="M587" s="29">
        <v>0</v>
      </c>
      <c r="N587" s="29">
        <v>3.8664435982435387E-2</v>
      </c>
      <c r="O587" s="29">
        <v>0.30346615101460861</v>
      </c>
    </row>
    <row r="588" spans="1:15" x14ac:dyDescent="0.25">
      <c r="A588" t="str">
        <f t="shared" si="9"/>
        <v>LEBALF43183</v>
      </c>
      <c r="B588" s="3" t="s">
        <v>41</v>
      </c>
      <c r="C588" s="3" t="s">
        <v>42</v>
      </c>
      <c r="D588" s="4">
        <v>43183</v>
      </c>
      <c r="E588" s="3" t="s">
        <v>43</v>
      </c>
      <c r="F588" s="29">
        <v>2.3260502378570949</v>
      </c>
      <c r="G588" s="29">
        <v>0</v>
      </c>
      <c r="H588" s="29">
        <v>0.2</v>
      </c>
      <c r="I588" s="29">
        <v>5.8681524709355469E-2</v>
      </c>
      <c r="J588" s="29">
        <v>2.5847317625664505</v>
      </c>
      <c r="K588" s="29">
        <v>0.32410522883582565</v>
      </c>
      <c r="L588" s="29">
        <v>0</v>
      </c>
      <c r="M588" s="29">
        <v>0.2</v>
      </c>
      <c r="N588" s="29">
        <v>5.8339515326778967E-2</v>
      </c>
      <c r="O588" s="29">
        <v>0.58244474416260461</v>
      </c>
    </row>
    <row r="589" spans="1:15" x14ac:dyDescent="0.25">
      <c r="A589" t="str">
        <f t="shared" si="9"/>
        <v>LEBFSF43183</v>
      </c>
      <c r="B589" s="3" t="s">
        <v>44</v>
      </c>
      <c r="C589" s="3" t="s">
        <v>45</v>
      </c>
      <c r="D589" s="4">
        <v>43183</v>
      </c>
      <c r="E589" s="3" t="s">
        <v>46</v>
      </c>
      <c r="F589" s="29">
        <v>2.5001212244159956</v>
      </c>
      <c r="G589" s="29">
        <v>0</v>
      </c>
      <c r="H589" s="29">
        <v>0.2</v>
      </c>
      <c r="I589" s="29">
        <v>0.21961774934445349</v>
      </c>
      <c r="J589" s="29">
        <v>2.9197389737604493</v>
      </c>
      <c r="K589" s="29">
        <v>1.0370991978152853</v>
      </c>
      <c r="L589" s="29">
        <v>0</v>
      </c>
      <c r="M589" s="29">
        <v>0.2</v>
      </c>
      <c r="N589" s="29">
        <v>0.20828669852651763</v>
      </c>
      <c r="O589" s="29">
        <v>1.4453858963418029</v>
      </c>
    </row>
    <row r="590" spans="1:15" x14ac:dyDescent="0.25">
      <c r="A590" t="str">
        <f t="shared" si="9"/>
        <v>LECHID43183</v>
      </c>
      <c r="B590" s="3" t="s">
        <v>47</v>
      </c>
      <c r="C590" s="3" t="s">
        <v>48</v>
      </c>
      <c r="D590" s="4">
        <v>43183</v>
      </c>
      <c r="E590" s="3" t="s">
        <v>49</v>
      </c>
      <c r="F590" s="29">
        <v>2.4751568791960485</v>
      </c>
      <c r="G590" s="29">
        <v>0</v>
      </c>
      <c r="H590" s="29">
        <v>0</v>
      </c>
      <c r="I590" s="29">
        <v>0.26912642377617635</v>
      </c>
      <c r="J590" s="29">
        <v>2.7442833029722249</v>
      </c>
      <c r="K590" s="29">
        <v>1.4773279016647425</v>
      </c>
      <c r="L590" s="29">
        <v>0</v>
      </c>
      <c r="M590" s="29">
        <v>0</v>
      </c>
      <c r="N590" s="29">
        <v>0.25154404148510157</v>
      </c>
      <c r="O590" s="29">
        <v>1.728871943149844</v>
      </c>
    </row>
    <row r="591" spans="1:15" x14ac:dyDescent="0.25">
      <c r="A591" t="str">
        <f t="shared" si="9"/>
        <v>LEEQTF43183</v>
      </c>
      <c r="B591" s="3" t="s">
        <v>50</v>
      </c>
      <c r="C591" s="3" t="s">
        <v>51</v>
      </c>
      <c r="D591" s="4">
        <v>43183</v>
      </c>
      <c r="E591" s="3" t="s">
        <v>52</v>
      </c>
      <c r="F591" s="29">
        <v>2.3261612291457836</v>
      </c>
      <c r="G591" s="29">
        <v>0</v>
      </c>
      <c r="H591" s="29">
        <v>0.2</v>
      </c>
      <c r="I591" s="29">
        <v>0.28911069480387142</v>
      </c>
      <c r="J591" s="29">
        <v>2.8152719239496551</v>
      </c>
      <c r="K591" s="29">
        <v>1.4638677221934191</v>
      </c>
      <c r="L591" s="29">
        <v>0</v>
      </c>
      <c r="M591" s="29">
        <v>0.2</v>
      </c>
      <c r="N591" s="29">
        <v>0.28690593154591598</v>
      </c>
      <c r="O591" s="29">
        <v>1.950773653739335</v>
      </c>
    </row>
    <row r="592" spans="1:15" x14ac:dyDescent="0.25">
      <c r="A592" t="str">
        <f t="shared" si="9"/>
        <v>LEGROW43183</v>
      </c>
      <c r="B592" s="3" t="s">
        <v>53</v>
      </c>
      <c r="C592" s="3" t="s">
        <v>54</v>
      </c>
      <c r="D592" s="4">
        <v>43183</v>
      </c>
      <c r="E592" s="3" t="s">
        <v>55</v>
      </c>
      <c r="F592" s="29">
        <v>2.356711646313876</v>
      </c>
      <c r="G592" s="29">
        <v>0</v>
      </c>
      <c r="H592" s="29">
        <v>0.2</v>
      </c>
      <c r="I592" s="29">
        <v>0.27660916524769952</v>
      </c>
      <c r="J592" s="29">
        <v>2.8333208115615758</v>
      </c>
      <c r="K592" s="29">
        <v>1.4001133179718228</v>
      </c>
      <c r="L592" s="29">
        <v>0</v>
      </c>
      <c r="M592" s="29">
        <v>0.2</v>
      </c>
      <c r="N592" s="29">
        <v>0.27363111052980627</v>
      </c>
      <c r="O592" s="29">
        <v>1.8737444285016291</v>
      </c>
    </row>
    <row r="593" spans="1:15" x14ac:dyDescent="0.25">
      <c r="A593" t="str">
        <f t="shared" si="9"/>
        <v>LEINFA43183</v>
      </c>
      <c r="B593" s="3" t="s">
        <v>56</v>
      </c>
      <c r="C593" s="3" t="s">
        <v>57</v>
      </c>
      <c r="D593" s="4">
        <v>43183</v>
      </c>
      <c r="E593" s="3" t="s">
        <v>58</v>
      </c>
      <c r="F593" s="29">
        <v>2.5001234007342057</v>
      </c>
      <c r="G593" s="29">
        <v>0</v>
      </c>
      <c r="H593" s="29">
        <v>0.2</v>
      </c>
      <c r="I593" s="29">
        <v>0.2538219487363283</v>
      </c>
      <c r="J593" s="29">
        <v>2.9539453494705343</v>
      </c>
      <c r="K593" s="29">
        <v>1.2076346844545696</v>
      </c>
      <c r="L593" s="29">
        <v>0</v>
      </c>
      <c r="M593" s="29">
        <v>0.2</v>
      </c>
      <c r="N593" s="29">
        <v>0.24077877399570363</v>
      </c>
      <c r="O593" s="29">
        <v>1.6484134584502732</v>
      </c>
    </row>
    <row r="594" spans="1:15" x14ac:dyDescent="0.25">
      <c r="A594" t="str">
        <f t="shared" si="9"/>
        <v>LEINNF43183</v>
      </c>
      <c r="B594" s="3" t="s">
        <v>59</v>
      </c>
      <c r="C594" s="3" t="s">
        <v>60</v>
      </c>
      <c r="D594" s="4">
        <v>43183</v>
      </c>
      <c r="E594" s="3" t="s">
        <v>93</v>
      </c>
      <c r="F594" s="29">
        <v>1.2000336449131586</v>
      </c>
      <c r="G594" s="29">
        <v>0</v>
      </c>
      <c r="H594" s="29">
        <v>0</v>
      </c>
      <c r="I594" s="29">
        <v>4.5004124307055166E-2</v>
      </c>
      <c r="J594" s="29">
        <v>1.2450377692202137</v>
      </c>
      <c r="K594" s="29">
        <v>0.64447664892789081</v>
      </c>
      <c r="L594" s="29">
        <v>0</v>
      </c>
      <c r="M594" s="29">
        <v>0</v>
      </c>
      <c r="N594" s="29">
        <v>4.4005321396669482E-2</v>
      </c>
      <c r="O594" s="29">
        <v>0.68848197032456027</v>
      </c>
    </row>
    <row r="595" spans="1:15" x14ac:dyDescent="0.25">
      <c r="A595" t="str">
        <f t="shared" si="9"/>
        <v>LEINSX43183</v>
      </c>
      <c r="B595" s="3" t="s">
        <v>61</v>
      </c>
      <c r="C595" s="3" t="s">
        <v>62</v>
      </c>
      <c r="D595" s="4">
        <v>43183</v>
      </c>
      <c r="E595" s="3" t="s">
        <v>92</v>
      </c>
      <c r="F595" s="29">
        <v>1.7000649394707408</v>
      </c>
      <c r="G595" s="29">
        <v>0</v>
      </c>
      <c r="H595" s="29">
        <v>0</v>
      </c>
      <c r="I595" s="29">
        <v>0.12600299856125854</v>
      </c>
      <c r="J595" s="29">
        <v>1.8260679380319993</v>
      </c>
      <c r="K595" s="29">
        <v>1.1383338864366561</v>
      </c>
      <c r="L595" s="29">
        <v>0</v>
      </c>
      <c r="M595" s="29">
        <v>0</v>
      </c>
      <c r="N595" s="29">
        <v>0.11490210660061601</v>
      </c>
      <c r="O595" s="29">
        <v>1.2532359930372721</v>
      </c>
    </row>
    <row r="596" spans="1:15" x14ac:dyDescent="0.25">
      <c r="A596" t="str">
        <f t="shared" si="9"/>
        <v>LEMIDF43183</v>
      </c>
      <c r="B596" s="3" t="s">
        <v>63</v>
      </c>
      <c r="C596" s="3" t="s">
        <v>64</v>
      </c>
      <c r="D596" s="4">
        <v>43183</v>
      </c>
      <c r="E596" s="3" t="s">
        <v>65</v>
      </c>
      <c r="F596" s="29">
        <v>2.3397127143977587</v>
      </c>
      <c r="G596" s="29">
        <v>0</v>
      </c>
      <c r="H596" s="29">
        <v>0.2</v>
      </c>
      <c r="I596" s="29">
        <v>6.1140724919453535E-2</v>
      </c>
      <c r="J596" s="29">
        <v>2.6008534393172122</v>
      </c>
      <c r="K596" s="29">
        <v>0.33087901295062622</v>
      </c>
      <c r="L596" s="29">
        <v>0</v>
      </c>
      <c r="M596" s="29">
        <v>0.2</v>
      </c>
      <c r="N596" s="29">
        <v>5.9559196850513071E-2</v>
      </c>
      <c r="O596" s="29">
        <v>0.59043820980113926</v>
      </c>
    </row>
    <row r="597" spans="1:15" x14ac:dyDescent="0.25">
      <c r="A597" t="str">
        <f t="shared" si="9"/>
        <v>LET10043183</v>
      </c>
      <c r="B597" s="3" t="s">
        <v>66</v>
      </c>
      <c r="C597" s="3" t="s">
        <v>67</v>
      </c>
      <c r="D597" s="4">
        <v>43183</v>
      </c>
      <c r="E597" s="3" t="s">
        <v>98</v>
      </c>
      <c r="F597" s="29">
        <v>0.24987822388408165</v>
      </c>
      <c r="G597" s="29">
        <v>0</v>
      </c>
      <c r="H597" s="29">
        <v>0</v>
      </c>
      <c r="I597" s="29">
        <v>8.9778469508981443E-3</v>
      </c>
      <c r="J597" s="29">
        <v>0.2588560708349798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</row>
    <row r="598" spans="1:15" x14ac:dyDescent="0.25">
      <c r="A598" t="str">
        <f t="shared" si="9"/>
        <v>LETAXP43183</v>
      </c>
      <c r="B598" s="3" t="s">
        <v>69</v>
      </c>
      <c r="C598" s="3" t="s">
        <v>70</v>
      </c>
      <c r="D598" s="4">
        <v>43183</v>
      </c>
      <c r="E598" s="3" t="s">
        <v>71</v>
      </c>
      <c r="F598" s="29">
        <v>2.4112772569013239</v>
      </c>
      <c r="G598" s="29">
        <v>0</v>
      </c>
      <c r="H598" s="29">
        <v>0</v>
      </c>
      <c r="I598" s="29">
        <v>0.25763025086302616</v>
      </c>
      <c r="J598" s="29">
        <v>2.66890750776435</v>
      </c>
      <c r="K598" s="29">
        <v>1.4381347707104548</v>
      </c>
      <c r="L598" s="29">
        <v>0</v>
      </c>
      <c r="M598" s="29">
        <v>0</v>
      </c>
      <c r="N598" s="29">
        <v>0.24447213198872927</v>
      </c>
      <c r="O598" s="29">
        <v>1.6826069026991841</v>
      </c>
    </row>
    <row r="599" spans="1:15" x14ac:dyDescent="0.25">
      <c r="A599" t="str">
        <f t="shared" si="9"/>
        <v>LETF5043183</v>
      </c>
      <c r="B599" s="3" t="s">
        <v>72</v>
      </c>
      <c r="C599" s="3" t="s">
        <v>73</v>
      </c>
      <c r="D599" s="4">
        <v>43183</v>
      </c>
      <c r="E599" s="3" t="s">
        <v>99</v>
      </c>
      <c r="F599" s="29">
        <v>9.9985568785446205E-2</v>
      </c>
      <c r="G599" s="29">
        <v>0</v>
      </c>
      <c r="H599" s="29">
        <v>0</v>
      </c>
      <c r="I599" s="29">
        <v>1.7972837948491117E-3</v>
      </c>
      <c r="J599" s="29">
        <v>0.10178285258029532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</row>
    <row r="600" spans="1:15" x14ac:dyDescent="0.25">
      <c r="A600" t="str">
        <f t="shared" si="9"/>
        <v>LETFSX43183</v>
      </c>
      <c r="B600" s="3" t="s">
        <v>75</v>
      </c>
      <c r="C600" s="3" t="s">
        <v>76</v>
      </c>
      <c r="D600" s="4">
        <v>43183</v>
      </c>
      <c r="E600" s="3" t="s">
        <v>100</v>
      </c>
      <c r="F600" s="29">
        <v>0.10000019040935923</v>
      </c>
      <c r="G600" s="29">
        <v>0</v>
      </c>
      <c r="H600" s="29">
        <v>0</v>
      </c>
      <c r="I600" s="29">
        <v>0</v>
      </c>
      <c r="J600" s="29">
        <v>0.10000019040935923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</row>
    <row r="601" spans="1:15" x14ac:dyDescent="0.25">
      <c r="A601" t="str">
        <f t="shared" si="9"/>
        <v>LEULIS43183</v>
      </c>
      <c r="B601" s="3" t="s">
        <v>78</v>
      </c>
      <c r="C601" s="3" t="s">
        <v>79</v>
      </c>
      <c r="D601" s="4">
        <v>43183</v>
      </c>
      <c r="E601" s="3" t="s">
        <v>80</v>
      </c>
      <c r="F601" s="29">
        <v>2.3518359537470461</v>
      </c>
      <c r="G601" s="29">
        <v>0</v>
      </c>
      <c r="H601" s="29">
        <v>0</v>
      </c>
      <c r="I601" s="29">
        <v>0.24873052092356612</v>
      </c>
      <c r="J601" s="29">
        <v>2.6005664746706123</v>
      </c>
      <c r="K601" s="29">
        <v>1.2752670582753125</v>
      </c>
      <c r="L601" s="29">
        <v>0</v>
      </c>
      <c r="M601" s="29">
        <v>0</v>
      </c>
      <c r="N601" s="29">
        <v>0.21695535358572018</v>
      </c>
      <c r="O601" s="29">
        <v>1.4922224118610328</v>
      </c>
    </row>
    <row r="602" spans="1:15" x14ac:dyDescent="0.25">
      <c r="A602" t="str">
        <f t="shared" si="9"/>
        <v>LLIQDF43183</v>
      </c>
      <c r="B602" s="3" t="s">
        <v>81</v>
      </c>
      <c r="C602" s="3" t="s">
        <v>82</v>
      </c>
      <c r="D602" s="4">
        <v>43183</v>
      </c>
      <c r="E602" s="3" t="s">
        <v>83</v>
      </c>
      <c r="F602" s="29">
        <v>0.20943118145212747</v>
      </c>
      <c r="G602" s="29">
        <v>0</v>
      </c>
      <c r="H602" s="29">
        <v>0</v>
      </c>
      <c r="I602" s="29">
        <v>5.2960738283660998E-3</v>
      </c>
      <c r="J602" s="29">
        <v>0.21472725528049358</v>
      </c>
      <c r="K602" s="29">
        <v>6.9409991090675457E-2</v>
      </c>
      <c r="L602" s="29">
        <v>0</v>
      </c>
      <c r="M602" s="29">
        <v>0</v>
      </c>
      <c r="N602" s="29">
        <v>5.293722483121089E-3</v>
      </c>
      <c r="O602" s="29">
        <v>7.4703713573796543E-2</v>
      </c>
    </row>
    <row r="603" spans="1:15" x14ac:dyDescent="0.25">
      <c r="A603" t="str">
        <f t="shared" si="9"/>
        <v>LDBOND43184</v>
      </c>
      <c r="B603" s="3" t="s">
        <v>11</v>
      </c>
      <c r="C603" s="3" t="s">
        <v>12</v>
      </c>
      <c r="D603" s="4">
        <v>43184</v>
      </c>
      <c r="E603" s="3" t="s">
        <v>13</v>
      </c>
      <c r="F603" s="29">
        <v>1.0700193170727532</v>
      </c>
      <c r="G603" s="29">
        <v>0</v>
      </c>
      <c r="H603" s="29">
        <v>0</v>
      </c>
      <c r="I603" s="29">
        <v>9.5402972531469454E-2</v>
      </c>
      <c r="J603" s="29">
        <v>1.1654222896042228</v>
      </c>
      <c r="K603" s="29">
        <v>0.56634544405555287</v>
      </c>
      <c r="L603" s="29">
        <v>0</v>
      </c>
      <c r="M603" s="29">
        <v>0</v>
      </c>
      <c r="N603" s="29">
        <v>9.4743423656801357E-2</v>
      </c>
      <c r="O603" s="29">
        <v>0.6610888677123542</v>
      </c>
    </row>
    <row r="604" spans="1:15" x14ac:dyDescent="0.25">
      <c r="A604" t="str">
        <f t="shared" si="9"/>
        <v>LDCPO243184</v>
      </c>
      <c r="B604" s="3" t="s">
        <v>14</v>
      </c>
      <c r="C604" s="3" t="s">
        <v>15</v>
      </c>
      <c r="D604" s="4">
        <v>43184</v>
      </c>
      <c r="E604" s="3" t="s">
        <v>16</v>
      </c>
      <c r="F604" s="29">
        <v>2.2500786865703932</v>
      </c>
      <c r="G604" s="29">
        <v>0</v>
      </c>
      <c r="H604" s="29">
        <v>0</v>
      </c>
      <c r="I604" s="29">
        <v>0.28801739951040545</v>
      </c>
      <c r="J604" s="29">
        <v>2.5380960860807988</v>
      </c>
      <c r="K604" s="29">
        <v>1.7501728561539061</v>
      </c>
      <c r="L604" s="29">
        <v>0</v>
      </c>
      <c r="M604" s="29">
        <v>0</v>
      </c>
      <c r="N604" s="29">
        <v>0.28800437416941277</v>
      </c>
      <c r="O604" s="29">
        <v>2.0381772303233188</v>
      </c>
    </row>
    <row r="605" spans="1:15" x14ac:dyDescent="0.25">
      <c r="A605" t="str">
        <f t="shared" si="9"/>
        <v>LDDAF143184</v>
      </c>
      <c r="B605" s="3" t="s">
        <v>17</v>
      </c>
      <c r="C605" s="3" t="s">
        <v>18</v>
      </c>
      <c r="D605" s="4">
        <v>43184</v>
      </c>
      <c r="E605" s="5" t="s">
        <v>19</v>
      </c>
      <c r="F605" s="29">
        <v>2.2500850048342422</v>
      </c>
      <c r="G605" s="29">
        <v>0</v>
      </c>
      <c r="H605" s="29">
        <v>0</v>
      </c>
      <c r="I605" s="29">
        <v>0.17461072793872853</v>
      </c>
      <c r="J605" s="29">
        <v>2.4246957327729706</v>
      </c>
      <c r="K605" s="29">
        <v>1.080011464491923</v>
      </c>
      <c r="L605" s="29">
        <v>0</v>
      </c>
      <c r="M605" s="29">
        <v>0</v>
      </c>
      <c r="N605" s="29">
        <v>0.17460570785683116</v>
      </c>
      <c r="O605" s="29">
        <v>1.254617172348754</v>
      </c>
    </row>
    <row r="606" spans="1:15" x14ac:dyDescent="0.25">
      <c r="A606" t="str">
        <f t="shared" si="9"/>
        <v>LDDAF243184</v>
      </c>
      <c r="B606" s="3" t="s">
        <v>20</v>
      </c>
      <c r="C606" s="3" t="s">
        <v>21</v>
      </c>
      <c r="D606" s="4">
        <v>43184</v>
      </c>
      <c r="E606" s="3" t="s">
        <v>22</v>
      </c>
      <c r="F606" s="29">
        <v>2.2500893984653381</v>
      </c>
      <c r="G606" s="29">
        <v>0</v>
      </c>
      <c r="H606" s="29">
        <v>0</v>
      </c>
      <c r="I606" s="29">
        <v>0.19801373984232562</v>
      </c>
      <c r="J606" s="29">
        <v>2.4481031383076637</v>
      </c>
      <c r="K606" s="29">
        <v>1.220011199547087</v>
      </c>
      <c r="L606" s="29">
        <v>0</v>
      </c>
      <c r="M606" s="29">
        <v>0</v>
      </c>
      <c r="N606" s="29">
        <v>0.19800747681835781</v>
      </c>
      <c r="O606" s="29">
        <v>1.4180186763654448</v>
      </c>
    </row>
    <row r="607" spans="1:15" x14ac:dyDescent="0.25">
      <c r="A607" t="str">
        <f t="shared" si="9"/>
        <v>LDDAF343184</v>
      </c>
      <c r="B607" s="3" t="s">
        <v>23</v>
      </c>
      <c r="C607" s="3" t="s">
        <v>24</v>
      </c>
      <c r="D607" s="4">
        <v>43184</v>
      </c>
      <c r="E607" s="3" t="s">
        <v>25</v>
      </c>
      <c r="F607" s="29">
        <v>2.2500859734411174</v>
      </c>
      <c r="G607" s="29">
        <v>0</v>
      </c>
      <c r="H607" s="29">
        <v>0</v>
      </c>
      <c r="I607" s="29">
        <v>0.19621341841908149</v>
      </c>
      <c r="J607" s="29">
        <v>2.4462993918601987</v>
      </c>
      <c r="K607" s="29">
        <v>1.2300205622381382</v>
      </c>
      <c r="L607" s="29">
        <v>0</v>
      </c>
      <c r="M607" s="29">
        <v>0</v>
      </c>
      <c r="N607" s="29">
        <v>0.19620720026318489</v>
      </c>
      <c r="O607" s="29">
        <v>1.4262277625013231</v>
      </c>
    </row>
    <row r="608" spans="1:15" x14ac:dyDescent="0.25">
      <c r="A608" t="str">
        <f t="shared" si="9"/>
        <v>LDGETF43184</v>
      </c>
      <c r="B608" s="3" t="s">
        <v>26</v>
      </c>
      <c r="C608" s="3" t="s">
        <v>27</v>
      </c>
      <c r="D608" s="4">
        <v>43184</v>
      </c>
      <c r="E608" s="3" t="s">
        <v>97</v>
      </c>
      <c r="F608" s="29">
        <v>0.25000058604332193</v>
      </c>
      <c r="G608" s="29">
        <v>0</v>
      </c>
      <c r="H608" s="29">
        <v>0</v>
      </c>
      <c r="I608" s="29">
        <v>2.6999724401296419E-2</v>
      </c>
      <c r="J608" s="29">
        <v>0.27700031044461837</v>
      </c>
      <c r="K608" s="29">
        <v>0</v>
      </c>
      <c r="L608" s="29">
        <v>0</v>
      </c>
      <c r="M608" s="29">
        <v>0</v>
      </c>
      <c r="N608" s="29">
        <v>0</v>
      </c>
      <c r="O608" s="29">
        <v>0</v>
      </c>
    </row>
    <row r="609" spans="1:15" x14ac:dyDescent="0.25">
      <c r="A609" t="str">
        <f t="shared" si="9"/>
        <v>LDGSEC43184</v>
      </c>
      <c r="B609" s="3" t="s">
        <v>29</v>
      </c>
      <c r="C609" s="3" t="s">
        <v>30</v>
      </c>
      <c r="D609" s="4">
        <v>43184</v>
      </c>
      <c r="E609" s="3" t="s">
        <v>31</v>
      </c>
      <c r="F609" s="29">
        <v>2.2500973855284765</v>
      </c>
      <c r="G609" s="29">
        <v>0</v>
      </c>
      <c r="H609" s="29">
        <v>0.2</v>
      </c>
      <c r="I609" s="29">
        <v>0.27541922253153633</v>
      </c>
      <c r="J609" s="29">
        <v>2.7255166080600128</v>
      </c>
      <c r="K609" s="29">
        <v>1.347026538523781</v>
      </c>
      <c r="L609" s="29">
        <v>0</v>
      </c>
      <c r="M609" s="29">
        <v>0.2</v>
      </c>
      <c r="N609" s="29">
        <v>0.27127263384355815</v>
      </c>
      <c r="O609" s="29">
        <v>1.8182991723673392</v>
      </c>
    </row>
    <row r="610" spans="1:15" x14ac:dyDescent="0.25">
      <c r="A610" t="str">
        <f t="shared" si="9"/>
        <v>LDINPF43184</v>
      </c>
      <c r="B610" s="3" t="s">
        <v>32</v>
      </c>
      <c r="C610" s="3" t="s">
        <v>33</v>
      </c>
      <c r="D610" s="4">
        <v>43184</v>
      </c>
      <c r="E610" s="3" t="s">
        <v>34</v>
      </c>
      <c r="F610" s="29">
        <v>1.1300207118957988</v>
      </c>
      <c r="G610" s="29">
        <v>0</v>
      </c>
      <c r="H610" s="29">
        <v>0</v>
      </c>
      <c r="I610" s="29">
        <v>6.8402796993799253E-2</v>
      </c>
      <c r="J610" s="29">
        <v>1.198423508889598</v>
      </c>
      <c r="K610" s="29">
        <v>0.47729004849001988</v>
      </c>
      <c r="L610" s="29">
        <v>0</v>
      </c>
      <c r="M610" s="29">
        <v>0</v>
      </c>
      <c r="N610" s="29">
        <v>6.7912035361453169E-2</v>
      </c>
      <c r="O610" s="29">
        <v>0.54520208385147306</v>
      </c>
    </row>
    <row r="611" spans="1:15" x14ac:dyDescent="0.25">
      <c r="A611" t="str">
        <f t="shared" si="9"/>
        <v>LDMIPF43184</v>
      </c>
      <c r="B611" s="3" t="s">
        <v>35</v>
      </c>
      <c r="C611" s="3" t="s">
        <v>36</v>
      </c>
      <c r="D611" s="4">
        <v>43184</v>
      </c>
      <c r="E611" s="3" t="s">
        <v>37</v>
      </c>
      <c r="F611" s="29">
        <v>2.2395372723464604</v>
      </c>
      <c r="G611" s="29">
        <v>-1.3251506757397131</v>
      </c>
      <c r="H611" s="29">
        <v>0.2</v>
      </c>
      <c r="I611" s="29">
        <v>0.32752878438957284</v>
      </c>
      <c r="J611" s="29">
        <v>1.4419153809963201</v>
      </c>
      <c r="K611" s="29">
        <v>1.5402051556546654</v>
      </c>
      <c r="L611" s="29">
        <v>0</v>
      </c>
      <c r="M611" s="29">
        <v>0.2</v>
      </c>
      <c r="N611" s="29">
        <v>0.3024525334908949</v>
      </c>
      <c r="O611" s="29">
        <v>2.0426576891455603</v>
      </c>
    </row>
    <row r="612" spans="1:15" x14ac:dyDescent="0.25">
      <c r="A612" t="str">
        <f t="shared" si="9"/>
        <v>LDSAPF43184</v>
      </c>
      <c r="B612" s="3" t="s">
        <v>38</v>
      </c>
      <c r="C612" s="3" t="s">
        <v>39</v>
      </c>
      <c r="D612" s="4">
        <v>43184</v>
      </c>
      <c r="E612" s="3" t="s">
        <v>40</v>
      </c>
      <c r="F612" s="29">
        <v>0.80000938165601609</v>
      </c>
      <c r="G612" s="29">
        <v>0</v>
      </c>
      <c r="H612" s="29">
        <v>0</v>
      </c>
      <c r="I612" s="29">
        <v>3.9600968667073522E-2</v>
      </c>
      <c r="J612" s="29">
        <v>0.83961035032308962</v>
      </c>
      <c r="K612" s="29">
        <v>0.26480279936352691</v>
      </c>
      <c r="L612" s="29">
        <v>0</v>
      </c>
      <c r="M612" s="29">
        <v>0</v>
      </c>
      <c r="N612" s="29">
        <v>3.8664612241221412E-2</v>
      </c>
      <c r="O612" s="29">
        <v>0.30346741160474833</v>
      </c>
    </row>
    <row r="613" spans="1:15" x14ac:dyDescent="0.25">
      <c r="A613" t="str">
        <f t="shared" si="9"/>
        <v>LEBALF43184</v>
      </c>
      <c r="B613" s="3" t="s">
        <v>41</v>
      </c>
      <c r="C613" s="3" t="s">
        <v>42</v>
      </c>
      <c r="D613" s="4">
        <v>43184</v>
      </c>
      <c r="E613" s="3" t="s">
        <v>43</v>
      </c>
      <c r="F613" s="29">
        <v>2.3260501066297521</v>
      </c>
      <c r="G613" s="29">
        <v>0</v>
      </c>
      <c r="H613" s="29">
        <v>0.2</v>
      </c>
      <c r="I613" s="29">
        <v>5.8681744411176635E-2</v>
      </c>
      <c r="J613" s="29">
        <v>2.584731851040929</v>
      </c>
      <c r="K613" s="29">
        <v>0.32410632345616402</v>
      </c>
      <c r="L613" s="29">
        <v>0</v>
      </c>
      <c r="M613" s="29">
        <v>0.2</v>
      </c>
      <c r="N613" s="29">
        <v>5.8338213572468933E-2</v>
      </c>
      <c r="O613" s="29">
        <v>0.58244453702863297</v>
      </c>
    </row>
    <row r="614" spans="1:15" x14ac:dyDescent="0.25">
      <c r="A614" t="str">
        <f t="shared" si="9"/>
        <v>LEBFSF43184</v>
      </c>
      <c r="B614" s="3" t="s">
        <v>44</v>
      </c>
      <c r="C614" s="3" t="s">
        <v>45</v>
      </c>
      <c r="D614" s="4">
        <v>43184</v>
      </c>
      <c r="E614" s="3" t="s">
        <v>46</v>
      </c>
      <c r="F614" s="29">
        <v>2.5001216813933556</v>
      </c>
      <c r="G614" s="29">
        <v>0</v>
      </c>
      <c r="H614" s="29">
        <v>0.2</v>
      </c>
      <c r="I614" s="29">
        <v>0.21961724281496495</v>
      </c>
      <c r="J614" s="29">
        <v>2.9197389242083207</v>
      </c>
      <c r="K614" s="29">
        <v>1.037100273173247</v>
      </c>
      <c r="L614" s="29">
        <v>0</v>
      </c>
      <c r="M614" s="29">
        <v>0.2</v>
      </c>
      <c r="N614" s="29">
        <v>0.20828395461297083</v>
      </c>
      <c r="O614" s="29">
        <v>1.4453842277862179</v>
      </c>
    </row>
    <row r="615" spans="1:15" x14ac:dyDescent="0.25">
      <c r="A615" t="str">
        <f t="shared" si="9"/>
        <v>LECHID43184</v>
      </c>
      <c r="B615" s="3" t="s">
        <v>47</v>
      </c>
      <c r="C615" s="3" t="s">
        <v>48</v>
      </c>
      <c r="D615" s="4">
        <v>43184</v>
      </c>
      <c r="E615" s="3" t="s">
        <v>49</v>
      </c>
      <c r="F615" s="29">
        <v>2.475151916249795</v>
      </c>
      <c r="G615" s="29">
        <v>0</v>
      </c>
      <c r="H615" s="29">
        <v>0</v>
      </c>
      <c r="I615" s="29">
        <v>0.2691270504531183</v>
      </c>
      <c r="J615" s="29">
        <v>2.7442789667029133</v>
      </c>
      <c r="K615" s="29">
        <v>1.4773158118174554</v>
      </c>
      <c r="L615" s="29">
        <v>0</v>
      </c>
      <c r="M615" s="29">
        <v>0</v>
      </c>
      <c r="N615" s="29">
        <v>0.25154198295155317</v>
      </c>
      <c r="O615" s="29">
        <v>1.7288577947690085</v>
      </c>
    </row>
    <row r="616" spans="1:15" x14ac:dyDescent="0.25">
      <c r="A616" t="str">
        <f t="shared" si="9"/>
        <v>LEEQTF43184</v>
      </c>
      <c r="B616" s="3" t="s">
        <v>50</v>
      </c>
      <c r="C616" s="3" t="s">
        <v>51</v>
      </c>
      <c r="D616" s="4">
        <v>43184</v>
      </c>
      <c r="E616" s="3" t="s">
        <v>52</v>
      </c>
      <c r="F616" s="29">
        <v>2.3261661055312417</v>
      </c>
      <c r="G616" s="29">
        <v>0</v>
      </c>
      <c r="H616" s="29">
        <v>0.2</v>
      </c>
      <c r="I616" s="29">
        <v>0.28911133123003169</v>
      </c>
      <c r="J616" s="29">
        <v>2.8152774367612734</v>
      </c>
      <c r="K616" s="29">
        <v>1.4638721994306989</v>
      </c>
      <c r="L616" s="29">
        <v>0</v>
      </c>
      <c r="M616" s="29">
        <v>0.2</v>
      </c>
      <c r="N616" s="29">
        <v>0.2869075920767446</v>
      </c>
      <c r="O616" s="29">
        <v>1.9507797915074434</v>
      </c>
    </row>
    <row r="617" spans="1:15" x14ac:dyDescent="0.25">
      <c r="A617" t="str">
        <f t="shared" si="9"/>
        <v>LEGROW43184</v>
      </c>
      <c r="B617" s="3" t="s">
        <v>53</v>
      </c>
      <c r="C617" s="3" t="s">
        <v>54</v>
      </c>
      <c r="D617" s="4">
        <v>43184</v>
      </c>
      <c r="E617" s="3" t="s">
        <v>55</v>
      </c>
      <c r="F617" s="29">
        <v>2.3567180130242096</v>
      </c>
      <c r="G617" s="29">
        <v>0</v>
      </c>
      <c r="H617" s="29">
        <v>0.2</v>
      </c>
      <c r="I617" s="29">
        <v>0.27661001540981134</v>
      </c>
      <c r="J617" s="29">
        <v>2.8333280284340212</v>
      </c>
      <c r="K617" s="29">
        <v>1.4001192098447959</v>
      </c>
      <c r="L617" s="29">
        <v>0</v>
      </c>
      <c r="M617" s="29">
        <v>0.2</v>
      </c>
      <c r="N617" s="29">
        <v>0.27363236558745507</v>
      </c>
      <c r="O617" s="29">
        <v>1.8737515754322509</v>
      </c>
    </row>
    <row r="618" spans="1:15" x14ac:dyDescent="0.25">
      <c r="A618" t="str">
        <f t="shared" si="9"/>
        <v>LEINFA43184</v>
      </c>
      <c r="B618" s="3" t="s">
        <v>56</v>
      </c>
      <c r="C618" s="3" t="s">
        <v>57</v>
      </c>
      <c r="D618" s="4">
        <v>43184</v>
      </c>
      <c r="E618" s="3" t="s">
        <v>58</v>
      </c>
      <c r="F618" s="29">
        <v>2.5001235948929224</v>
      </c>
      <c r="G618" s="29">
        <v>0</v>
      </c>
      <c r="H618" s="29">
        <v>0.2</v>
      </c>
      <c r="I618" s="29">
        <v>0.25382062447086712</v>
      </c>
      <c r="J618" s="29">
        <v>2.9539442193637897</v>
      </c>
      <c r="K618" s="29">
        <v>1.207635722404917</v>
      </c>
      <c r="L618" s="29">
        <v>0</v>
      </c>
      <c r="M618" s="29">
        <v>0.2</v>
      </c>
      <c r="N618" s="29">
        <v>0.24078015595400437</v>
      </c>
      <c r="O618" s="29">
        <v>1.6484158783589213</v>
      </c>
    </row>
    <row r="619" spans="1:15" x14ac:dyDescent="0.25">
      <c r="A619" t="str">
        <f t="shared" si="9"/>
        <v>LEINNF43184</v>
      </c>
      <c r="B619" s="3" t="s">
        <v>59</v>
      </c>
      <c r="C619" s="3" t="s">
        <v>60</v>
      </c>
      <c r="D619" s="4">
        <v>43184</v>
      </c>
      <c r="E619" s="3" t="s">
        <v>93</v>
      </c>
      <c r="F619" s="29">
        <v>1.2000354119102683</v>
      </c>
      <c r="G619" s="29">
        <v>0</v>
      </c>
      <c r="H619" s="29">
        <v>0</v>
      </c>
      <c r="I619" s="29">
        <v>4.4998188194544646E-2</v>
      </c>
      <c r="J619" s="29">
        <v>1.245033600104813</v>
      </c>
      <c r="K619" s="29">
        <v>0.64447750931592385</v>
      </c>
      <c r="L619" s="29">
        <v>0</v>
      </c>
      <c r="M619" s="29">
        <v>0</v>
      </c>
      <c r="N619" s="29">
        <v>4.400606973275329E-2</v>
      </c>
      <c r="O619" s="29">
        <v>0.68848357904867719</v>
      </c>
    </row>
    <row r="620" spans="1:15" x14ac:dyDescent="0.25">
      <c r="A620" t="str">
        <f t="shared" si="9"/>
        <v>LEINSX43184</v>
      </c>
      <c r="B620" s="3" t="s">
        <v>61</v>
      </c>
      <c r="C620" s="3" t="s">
        <v>62</v>
      </c>
      <c r="D620" s="4">
        <v>43184</v>
      </c>
      <c r="E620" s="3" t="s">
        <v>92</v>
      </c>
      <c r="F620" s="29">
        <v>1.7000552468345045</v>
      </c>
      <c r="G620" s="29">
        <v>0</v>
      </c>
      <c r="H620" s="29">
        <v>0</v>
      </c>
      <c r="I620" s="29">
        <v>0.12600252824012639</v>
      </c>
      <c r="J620" s="29">
        <v>1.826057775074631</v>
      </c>
      <c r="K620" s="29">
        <v>1.1383713256605377</v>
      </c>
      <c r="L620" s="29">
        <v>0</v>
      </c>
      <c r="M620" s="29">
        <v>0</v>
      </c>
      <c r="N620" s="29">
        <v>0.11490588567259546</v>
      </c>
      <c r="O620" s="29">
        <v>1.2532772113331332</v>
      </c>
    </row>
    <row r="621" spans="1:15" x14ac:dyDescent="0.25">
      <c r="A621" t="str">
        <f t="shared" si="9"/>
        <v>LEMIDF43184</v>
      </c>
      <c r="B621" s="3" t="s">
        <v>63</v>
      </c>
      <c r="C621" s="3" t="s">
        <v>64</v>
      </c>
      <c r="D621" s="4">
        <v>43184</v>
      </c>
      <c r="E621" s="3" t="s">
        <v>65</v>
      </c>
      <c r="F621" s="29">
        <v>2.3397167005098134</v>
      </c>
      <c r="G621" s="29">
        <v>0</v>
      </c>
      <c r="H621" s="29">
        <v>0.2</v>
      </c>
      <c r="I621" s="29">
        <v>6.1141404977035005E-2</v>
      </c>
      <c r="J621" s="29">
        <v>2.6008581054868487</v>
      </c>
      <c r="K621" s="29">
        <v>0.33088309377033193</v>
      </c>
      <c r="L621" s="29">
        <v>0</v>
      </c>
      <c r="M621" s="29">
        <v>0.2</v>
      </c>
      <c r="N621" s="29">
        <v>5.955899710086357E-2</v>
      </c>
      <c r="O621" s="29">
        <v>0.59044209087119548</v>
      </c>
    </row>
    <row r="622" spans="1:15" x14ac:dyDescent="0.25">
      <c r="A622" t="str">
        <f t="shared" si="9"/>
        <v>LET10043184</v>
      </c>
      <c r="B622" s="3" t="s">
        <v>66</v>
      </c>
      <c r="C622" s="3" t="s">
        <v>67</v>
      </c>
      <c r="D622" s="4">
        <v>43184</v>
      </c>
      <c r="E622" s="3" t="s">
        <v>98</v>
      </c>
      <c r="F622" s="29">
        <v>0.24987831304964936</v>
      </c>
      <c r="G622" s="29">
        <v>0</v>
      </c>
      <c r="H622" s="29">
        <v>0</v>
      </c>
      <c r="I622" s="29">
        <v>8.9779060198085653E-3</v>
      </c>
      <c r="J622" s="29">
        <v>0.25885621906945794</v>
      </c>
      <c r="K622" s="29">
        <v>0</v>
      </c>
      <c r="L622" s="29">
        <v>0</v>
      </c>
      <c r="M622" s="29">
        <v>0</v>
      </c>
      <c r="N622" s="29">
        <v>0</v>
      </c>
      <c r="O622" s="29">
        <v>0</v>
      </c>
    </row>
    <row r="623" spans="1:15" x14ac:dyDescent="0.25">
      <c r="A623" t="str">
        <f t="shared" si="9"/>
        <v>LETAXP43184</v>
      </c>
      <c r="B623" s="3" t="s">
        <v>69</v>
      </c>
      <c r="C623" s="3" t="s">
        <v>70</v>
      </c>
      <c r="D623" s="4">
        <v>43184</v>
      </c>
      <c r="E623" s="3" t="s">
        <v>71</v>
      </c>
      <c r="F623" s="29">
        <v>2.4112879510446885</v>
      </c>
      <c r="G623" s="29">
        <v>0</v>
      </c>
      <c r="H623" s="29">
        <v>0</v>
      </c>
      <c r="I623" s="29">
        <v>0.25763151839187676</v>
      </c>
      <c r="J623" s="29">
        <v>2.6689194694365654</v>
      </c>
      <c r="K623" s="29">
        <v>1.4381335462525562</v>
      </c>
      <c r="L623" s="29">
        <v>0</v>
      </c>
      <c r="M623" s="29">
        <v>0</v>
      </c>
      <c r="N623" s="29">
        <v>0.24448132088380689</v>
      </c>
      <c r="O623" s="29">
        <v>1.682614867136363</v>
      </c>
    </row>
    <row r="624" spans="1:15" x14ac:dyDescent="0.25">
      <c r="A624" t="str">
        <f t="shared" si="9"/>
        <v>LETF5043184</v>
      </c>
      <c r="B624" s="3" t="s">
        <v>72</v>
      </c>
      <c r="C624" s="3" t="s">
        <v>73</v>
      </c>
      <c r="D624" s="4">
        <v>43184</v>
      </c>
      <c r="E624" s="3" t="s">
        <v>99</v>
      </c>
      <c r="F624" s="29">
        <v>9.9985293810071041E-2</v>
      </c>
      <c r="G624" s="29">
        <v>0</v>
      </c>
      <c r="H624" s="29">
        <v>0</v>
      </c>
      <c r="I624" s="29">
        <v>1.7972878328740959E-3</v>
      </c>
      <c r="J624" s="29">
        <v>0.10178258164294514</v>
      </c>
      <c r="K624" s="29">
        <v>0</v>
      </c>
      <c r="L624" s="29">
        <v>0</v>
      </c>
      <c r="M624" s="29">
        <v>0</v>
      </c>
      <c r="N624" s="29">
        <v>0</v>
      </c>
      <c r="O624" s="29">
        <v>0</v>
      </c>
    </row>
    <row r="625" spans="1:15" x14ac:dyDescent="0.25">
      <c r="A625" t="str">
        <f t="shared" si="9"/>
        <v>LETFSX43184</v>
      </c>
      <c r="B625" s="3" t="s">
        <v>75</v>
      </c>
      <c r="C625" s="3" t="s">
        <v>76</v>
      </c>
      <c r="D625" s="4">
        <v>43184</v>
      </c>
      <c r="E625" s="3" t="s">
        <v>100</v>
      </c>
      <c r="F625" s="29">
        <v>0.10000020211667753</v>
      </c>
      <c r="G625" s="29">
        <v>0</v>
      </c>
      <c r="H625" s="29">
        <v>0</v>
      </c>
      <c r="I625" s="29">
        <v>0</v>
      </c>
      <c r="J625" s="29">
        <v>0.10000020211667753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</row>
    <row r="626" spans="1:15" x14ac:dyDescent="0.25">
      <c r="A626" t="str">
        <f t="shared" si="9"/>
        <v>LEULIS43184</v>
      </c>
      <c r="B626" s="3" t="s">
        <v>78</v>
      </c>
      <c r="C626" s="3" t="s">
        <v>79</v>
      </c>
      <c r="D626" s="4">
        <v>43184</v>
      </c>
      <c r="E626" s="3" t="s">
        <v>80</v>
      </c>
      <c r="F626" s="29">
        <v>2.3518386426507747</v>
      </c>
      <c r="G626" s="29">
        <v>0</v>
      </c>
      <c r="H626" s="29">
        <v>0</v>
      </c>
      <c r="I626" s="29">
        <v>0.24873097991255405</v>
      </c>
      <c r="J626" s="29">
        <v>2.6005696225633286</v>
      </c>
      <c r="K626" s="29">
        <v>1.2752703055667483</v>
      </c>
      <c r="L626" s="29">
        <v>0</v>
      </c>
      <c r="M626" s="29">
        <v>0</v>
      </c>
      <c r="N626" s="29">
        <v>0.21695472801916352</v>
      </c>
      <c r="O626" s="29">
        <v>1.4922250335859117</v>
      </c>
    </row>
    <row r="627" spans="1:15" x14ac:dyDescent="0.25">
      <c r="A627" t="str">
        <f t="shared" si="9"/>
        <v>LLIQDF43184</v>
      </c>
      <c r="B627" s="3" t="s">
        <v>81</v>
      </c>
      <c r="C627" s="3" t="s">
        <v>82</v>
      </c>
      <c r="D627" s="4">
        <v>43184</v>
      </c>
      <c r="E627" s="3" t="s">
        <v>83</v>
      </c>
      <c r="F627" s="29">
        <v>0.20943112960308641</v>
      </c>
      <c r="G627" s="29">
        <v>0</v>
      </c>
      <c r="H627" s="29">
        <v>0</v>
      </c>
      <c r="I627" s="29">
        <v>5.2960817609657282E-3</v>
      </c>
      <c r="J627" s="29">
        <v>0.21472721136405212</v>
      </c>
      <c r="K627" s="29">
        <v>6.9409987055701561E-2</v>
      </c>
      <c r="L627" s="29">
        <v>0</v>
      </c>
      <c r="M627" s="29">
        <v>0</v>
      </c>
      <c r="N627" s="29">
        <v>5.2937146000291493E-3</v>
      </c>
      <c r="O627" s="29">
        <v>7.4703701655730703E-2</v>
      </c>
    </row>
    <row r="628" spans="1:15" x14ac:dyDescent="0.25">
      <c r="A628" t="str">
        <f t="shared" si="9"/>
        <v>LDBOND43185</v>
      </c>
      <c r="B628" s="3" t="s">
        <v>11</v>
      </c>
      <c r="C628" s="3" t="s">
        <v>12</v>
      </c>
      <c r="D628" s="4">
        <v>43185</v>
      </c>
      <c r="E628" s="3" t="s">
        <v>13</v>
      </c>
      <c r="F628" s="29">
        <v>1.046262696981586</v>
      </c>
      <c r="G628" s="29">
        <v>0</v>
      </c>
      <c r="H628" s="29">
        <v>0</v>
      </c>
      <c r="I628" s="29">
        <v>9.1127170053234008E-2</v>
      </c>
      <c r="J628" s="29">
        <v>1.1373898670348201</v>
      </c>
      <c r="K628" s="29">
        <v>0.54258454473018281</v>
      </c>
      <c r="L628" s="29">
        <v>0</v>
      </c>
      <c r="M628" s="29">
        <v>0</v>
      </c>
      <c r="N628" s="29">
        <v>9.0466166606490983E-2</v>
      </c>
      <c r="O628" s="29">
        <v>0.63305071133667379</v>
      </c>
    </row>
    <row r="629" spans="1:15" x14ac:dyDescent="0.25">
      <c r="A629" t="str">
        <f t="shared" si="9"/>
        <v>LDCPO243185</v>
      </c>
      <c r="B629" s="3" t="s">
        <v>14</v>
      </c>
      <c r="C629" s="3" t="s">
        <v>15</v>
      </c>
      <c r="D629" s="4">
        <v>43185</v>
      </c>
      <c r="E629" s="3" t="s">
        <v>16</v>
      </c>
      <c r="F629" s="29">
        <v>0.76147345024385193</v>
      </c>
      <c r="G629" s="29">
        <v>0</v>
      </c>
      <c r="H629" s="29">
        <v>0</v>
      </c>
      <c r="I629" s="29">
        <v>2.0065242430201233E-2</v>
      </c>
      <c r="J629" s="29">
        <v>0.78153869267405318</v>
      </c>
      <c r="K629" s="29">
        <v>0.26155569110685617</v>
      </c>
      <c r="L629" s="29">
        <v>0</v>
      </c>
      <c r="M629" s="29">
        <v>0</v>
      </c>
      <c r="N629" s="29">
        <v>2.0066702138322172E-2</v>
      </c>
      <c r="O629" s="29">
        <v>0.28162239324517835</v>
      </c>
    </row>
    <row r="630" spans="1:15" x14ac:dyDescent="0.25">
      <c r="A630" t="str">
        <f t="shared" si="9"/>
        <v>LDDAF143185</v>
      </c>
      <c r="B630" s="3" t="s">
        <v>17</v>
      </c>
      <c r="C630" s="3" t="s">
        <v>18</v>
      </c>
      <c r="D630" s="4">
        <v>43185</v>
      </c>
      <c r="E630" s="5" t="s">
        <v>19</v>
      </c>
      <c r="F630" s="29">
        <v>2.2500854737291376</v>
      </c>
      <c r="G630" s="29">
        <v>0</v>
      </c>
      <c r="H630" s="29">
        <v>0</v>
      </c>
      <c r="I630" s="29">
        <v>0.17461060344356474</v>
      </c>
      <c r="J630" s="29">
        <v>2.4246960771727024</v>
      </c>
      <c r="K630" s="29">
        <v>1.0800095698015295</v>
      </c>
      <c r="L630" s="29">
        <v>0</v>
      </c>
      <c r="M630" s="29">
        <v>0</v>
      </c>
      <c r="N630" s="29">
        <v>0.1746065918795858</v>
      </c>
      <c r="O630" s="29">
        <v>1.2546161616811153</v>
      </c>
    </row>
    <row r="631" spans="1:15" x14ac:dyDescent="0.25">
      <c r="A631" t="str">
        <f t="shared" si="9"/>
        <v>LDDAF243185</v>
      </c>
      <c r="B631" s="3" t="s">
        <v>20</v>
      </c>
      <c r="C631" s="3" t="s">
        <v>21</v>
      </c>
      <c r="D631" s="4">
        <v>43185</v>
      </c>
      <c r="E631" s="3" t="s">
        <v>22</v>
      </c>
      <c r="F631" s="29">
        <v>2.2500869171702598</v>
      </c>
      <c r="G631" s="29">
        <v>0</v>
      </c>
      <c r="H631" s="29">
        <v>0</v>
      </c>
      <c r="I631" s="29">
        <v>0.19801226612485745</v>
      </c>
      <c r="J631" s="29">
        <v>2.4480991832951173</v>
      </c>
      <c r="K631" s="29">
        <v>1.2200171985660773</v>
      </c>
      <c r="L631" s="29">
        <v>0</v>
      </c>
      <c r="M631" s="29">
        <v>0</v>
      </c>
      <c r="N631" s="29">
        <v>0.19800788145606738</v>
      </c>
      <c r="O631" s="29">
        <v>1.4180250800221446</v>
      </c>
    </row>
    <row r="632" spans="1:15" x14ac:dyDescent="0.25">
      <c r="A632" t="str">
        <f t="shared" si="9"/>
        <v>LDDAF343185</v>
      </c>
      <c r="B632" s="3" t="s">
        <v>23</v>
      </c>
      <c r="C632" s="3" t="s">
        <v>24</v>
      </c>
      <c r="D632" s="4">
        <v>43185</v>
      </c>
      <c r="E632" s="3" t="s">
        <v>25</v>
      </c>
      <c r="F632" s="29">
        <v>2.0716821835795605</v>
      </c>
      <c r="G632" s="29">
        <v>0</v>
      </c>
      <c r="H632" s="29">
        <v>0</v>
      </c>
      <c r="I632" s="29">
        <v>0.16409761566373871</v>
      </c>
      <c r="J632" s="29">
        <v>2.2357797992432991</v>
      </c>
      <c r="K632" s="29">
        <v>1.0516182414199278</v>
      </c>
      <c r="L632" s="29">
        <v>0</v>
      </c>
      <c r="M632" s="29">
        <v>0</v>
      </c>
      <c r="N632" s="29">
        <v>0.16409606934609536</v>
      </c>
      <c r="O632" s="29">
        <v>1.2157143107660231</v>
      </c>
    </row>
    <row r="633" spans="1:15" x14ac:dyDescent="0.25">
      <c r="A633" t="str">
        <f t="shared" si="9"/>
        <v>LDGETF43185</v>
      </c>
      <c r="B633" s="3" t="s">
        <v>26</v>
      </c>
      <c r="C633" s="3" t="s">
        <v>27</v>
      </c>
      <c r="D633" s="4">
        <v>43185</v>
      </c>
      <c r="E633" s="3" t="s">
        <v>97</v>
      </c>
      <c r="F633" s="29">
        <v>0.25000081823497528</v>
      </c>
      <c r="G633" s="29">
        <v>0</v>
      </c>
      <c r="H633" s="29">
        <v>0</v>
      </c>
      <c r="I633" s="29">
        <v>2.6999708880381539E-2</v>
      </c>
      <c r="J633" s="29">
        <v>0.27700052711535683</v>
      </c>
      <c r="K633" s="29">
        <v>0</v>
      </c>
      <c r="L633" s="29">
        <v>0</v>
      </c>
      <c r="M633" s="29">
        <v>0</v>
      </c>
      <c r="N633" s="29">
        <v>0</v>
      </c>
      <c r="O633" s="29">
        <v>0</v>
      </c>
    </row>
    <row r="634" spans="1:15" x14ac:dyDescent="0.25">
      <c r="A634" t="str">
        <f t="shared" si="9"/>
        <v>LDGSEC43185</v>
      </c>
      <c r="B634" s="3" t="s">
        <v>29</v>
      </c>
      <c r="C634" s="3" t="s">
        <v>30</v>
      </c>
      <c r="D634" s="4">
        <v>43185</v>
      </c>
      <c r="E634" s="3" t="s">
        <v>31</v>
      </c>
      <c r="F634" s="29">
        <v>1.9898695036709835</v>
      </c>
      <c r="G634" s="29">
        <v>0</v>
      </c>
      <c r="H634" s="29">
        <v>0.2</v>
      </c>
      <c r="I634" s="29">
        <v>0.22857764860597821</v>
      </c>
      <c r="J634" s="29">
        <v>2.4184471522769617</v>
      </c>
      <c r="K634" s="29">
        <v>1.0867467822611914</v>
      </c>
      <c r="L634" s="29">
        <v>0</v>
      </c>
      <c r="M634" s="29">
        <v>0.2</v>
      </c>
      <c r="N634" s="29">
        <v>0.22442148446638072</v>
      </c>
      <c r="O634" s="29">
        <v>1.5111682667275721</v>
      </c>
    </row>
    <row r="635" spans="1:15" x14ac:dyDescent="0.25">
      <c r="A635" t="str">
        <f t="shared" si="9"/>
        <v>LDINPF43185</v>
      </c>
      <c r="B635" s="3" t="s">
        <v>32</v>
      </c>
      <c r="C635" s="3" t="s">
        <v>33</v>
      </c>
      <c r="D635" s="4">
        <v>43185</v>
      </c>
      <c r="E635" s="3" t="s">
        <v>34</v>
      </c>
      <c r="F635" s="29">
        <v>1.1244924797124207</v>
      </c>
      <c r="G635" s="29">
        <v>0</v>
      </c>
      <c r="H635" s="29">
        <v>0</v>
      </c>
      <c r="I635" s="29">
        <v>6.7400630909265305E-2</v>
      </c>
      <c r="J635" s="29">
        <v>1.1918931106216861</v>
      </c>
      <c r="K635" s="29">
        <v>0.47174441027625541</v>
      </c>
      <c r="L635" s="29">
        <v>0</v>
      </c>
      <c r="M635" s="29">
        <v>0</v>
      </c>
      <c r="N635" s="29">
        <v>6.6914046574696462E-2</v>
      </c>
      <c r="O635" s="29">
        <v>0.53865845685095182</v>
      </c>
    </row>
    <row r="636" spans="1:15" x14ac:dyDescent="0.25">
      <c r="A636" t="str">
        <f t="shared" si="9"/>
        <v>LDMIPF43185</v>
      </c>
      <c r="B636" s="3" t="s">
        <v>35</v>
      </c>
      <c r="C636" s="3" t="s">
        <v>36</v>
      </c>
      <c r="D636" s="4">
        <v>43185</v>
      </c>
      <c r="E636" s="3" t="s">
        <v>37</v>
      </c>
      <c r="F636" s="29">
        <v>1.9940057420313526</v>
      </c>
      <c r="G636" s="29">
        <v>-1.3228217764782839</v>
      </c>
      <c r="H636" s="29">
        <v>0.2</v>
      </c>
      <c r="I636" s="29">
        <v>0.28333103886401473</v>
      </c>
      <c r="J636" s="29">
        <v>1.1545150044170833</v>
      </c>
      <c r="K636" s="29">
        <v>1.2949133298666067</v>
      </c>
      <c r="L636" s="29">
        <v>0</v>
      </c>
      <c r="M636" s="29">
        <v>0.2</v>
      </c>
      <c r="N636" s="29">
        <v>0.25830908186009999</v>
      </c>
      <c r="O636" s="29">
        <v>1.7532224117267066</v>
      </c>
    </row>
    <row r="637" spans="1:15" x14ac:dyDescent="0.25">
      <c r="A637" t="str">
        <f t="shared" si="9"/>
        <v>LDSAPF43185</v>
      </c>
      <c r="B637" s="3" t="s">
        <v>38</v>
      </c>
      <c r="C637" s="3" t="s">
        <v>39</v>
      </c>
      <c r="D637" s="4">
        <v>43185</v>
      </c>
      <c r="E637" s="3" t="s">
        <v>40</v>
      </c>
      <c r="F637" s="29">
        <v>0.80003625273200962</v>
      </c>
      <c r="G637" s="29">
        <v>0</v>
      </c>
      <c r="H637" s="29">
        <v>0</v>
      </c>
      <c r="I637" s="29">
        <v>3.9602195773671467E-2</v>
      </c>
      <c r="J637" s="29">
        <v>0.83963844850568115</v>
      </c>
      <c r="K637" s="29">
        <v>0.26480926640217956</v>
      </c>
      <c r="L637" s="29">
        <v>0</v>
      </c>
      <c r="M637" s="29">
        <v>0</v>
      </c>
      <c r="N637" s="29">
        <v>3.8665619990881431E-2</v>
      </c>
      <c r="O637" s="29">
        <v>0.30347488639306097</v>
      </c>
    </row>
    <row r="638" spans="1:15" x14ac:dyDescent="0.25">
      <c r="A638" t="str">
        <f t="shared" si="9"/>
        <v>LEBALF43185</v>
      </c>
      <c r="B638" s="3" t="s">
        <v>41</v>
      </c>
      <c r="C638" s="3" t="s">
        <v>42</v>
      </c>
      <c r="D638" s="4">
        <v>43185</v>
      </c>
      <c r="E638" s="3" t="s">
        <v>43</v>
      </c>
      <c r="F638" s="29">
        <v>2.2545719775230562</v>
      </c>
      <c r="G638" s="29">
        <v>0</v>
      </c>
      <c r="H638" s="29">
        <v>0.2</v>
      </c>
      <c r="I638" s="29">
        <v>4.5816093251330271E-2</v>
      </c>
      <c r="J638" s="29">
        <v>2.5003880707743864</v>
      </c>
      <c r="K638" s="29">
        <v>0.25264799145439454</v>
      </c>
      <c r="L638" s="29">
        <v>0</v>
      </c>
      <c r="M638" s="29">
        <v>0.2</v>
      </c>
      <c r="N638" s="29">
        <v>4.5478163062971415E-2</v>
      </c>
      <c r="O638" s="29">
        <v>0.49812615451736597</v>
      </c>
    </row>
    <row r="639" spans="1:15" x14ac:dyDescent="0.25">
      <c r="A639" t="str">
        <f t="shared" si="9"/>
        <v>LEBFSF43185</v>
      </c>
      <c r="B639" s="3" t="s">
        <v>44</v>
      </c>
      <c r="C639" s="3" t="s">
        <v>45</v>
      </c>
      <c r="D639" s="4">
        <v>43185</v>
      </c>
      <c r="E639" s="3" t="s">
        <v>46</v>
      </c>
      <c r="F639" s="29">
        <v>2.4436039729004113</v>
      </c>
      <c r="G639" s="29">
        <v>0</v>
      </c>
      <c r="H639" s="29">
        <v>0.2</v>
      </c>
      <c r="I639" s="29">
        <v>0.20944369970362589</v>
      </c>
      <c r="J639" s="29">
        <v>2.8530476726040375</v>
      </c>
      <c r="K639" s="29">
        <v>0.98217278159067867</v>
      </c>
      <c r="L639" s="29">
        <v>0</v>
      </c>
      <c r="M639" s="29">
        <v>0.2</v>
      </c>
      <c r="N639" s="29">
        <v>0.19840692598536813</v>
      </c>
      <c r="O639" s="29">
        <v>1.3805797075760466</v>
      </c>
    </row>
    <row r="640" spans="1:15" x14ac:dyDescent="0.25">
      <c r="A640" t="str">
        <f t="shared" si="9"/>
        <v>LECHID43185</v>
      </c>
      <c r="B640" s="3" t="s">
        <v>47</v>
      </c>
      <c r="C640" s="3" t="s">
        <v>48</v>
      </c>
      <c r="D640" s="4">
        <v>43185</v>
      </c>
      <c r="E640" s="3" t="s">
        <v>49</v>
      </c>
      <c r="F640" s="29">
        <v>2.0194686053933477</v>
      </c>
      <c r="G640" s="29">
        <v>0</v>
      </c>
      <c r="H640" s="29">
        <v>0</v>
      </c>
      <c r="I640" s="29">
        <v>0.18710569497212284</v>
      </c>
      <c r="J640" s="29">
        <v>2.2065743003654705</v>
      </c>
      <c r="K640" s="29">
        <v>1.0223207137985375</v>
      </c>
      <c r="L640" s="29">
        <v>0</v>
      </c>
      <c r="M640" s="29">
        <v>0</v>
      </c>
      <c r="N640" s="29">
        <v>0.16967280928444106</v>
      </c>
      <c r="O640" s="29">
        <v>1.1919935230829786</v>
      </c>
    </row>
    <row r="641" spans="1:15" x14ac:dyDescent="0.25">
      <c r="A641" t="str">
        <f t="shared" si="9"/>
        <v>LEEQTF43185</v>
      </c>
      <c r="B641" s="3" t="s">
        <v>50</v>
      </c>
      <c r="C641" s="3" t="s">
        <v>51</v>
      </c>
      <c r="D641" s="4">
        <v>43185</v>
      </c>
      <c r="E641" s="3" t="s">
        <v>52</v>
      </c>
      <c r="F641" s="29">
        <v>2.2610303396287548</v>
      </c>
      <c r="G641" s="29">
        <v>0</v>
      </c>
      <c r="H641" s="29">
        <v>0.2</v>
      </c>
      <c r="I641" s="29">
        <v>0.27738717538162688</v>
      </c>
      <c r="J641" s="29">
        <v>2.738417515010382</v>
      </c>
      <c r="K641" s="29">
        <v>1.3988825099856694</v>
      </c>
      <c r="L641" s="29">
        <v>0</v>
      </c>
      <c r="M641" s="29">
        <v>0.2</v>
      </c>
      <c r="N641" s="29">
        <v>0.27520776054417428</v>
      </c>
      <c r="O641" s="29">
        <v>1.8740902705298437</v>
      </c>
    </row>
    <row r="642" spans="1:15" x14ac:dyDescent="0.25">
      <c r="A642" t="str">
        <f t="shared" si="9"/>
        <v>LEGROW43185</v>
      </c>
      <c r="B642" s="3" t="s">
        <v>53</v>
      </c>
      <c r="C642" s="3" t="s">
        <v>54</v>
      </c>
      <c r="D642" s="4">
        <v>43185</v>
      </c>
      <c r="E642" s="3" t="s">
        <v>55</v>
      </c>
      <c r="F642" s="29">
        <v>2.2139323255697212</v>
      </c>
      <c r="G642" s="29">
        <v>0</v>
      </c>
      <c r="H642" s="29">
        <v>0.2</v>
      </c>
      <c r="I642" s="29">
        <v>0.25090892604831838</v>
      </c>
      <c r="J642" s="29">
        <v>2.6648412516180398</v>
      </c>
      <c r="K642" s="29">
        <v>1.257584319625501</v>
      </c>
      <c r="L642" s="29">
        <v>0</v>
      </c>
      <c r="M642" s="29">
        <v>0.2</v>
      </c>
      <c r="N642" s="29">
        <v>0.24797424877156571</v>
      </c>
      <c r="O642" s="29">
        <v>1.7055585683970667</v>
      </c>
    </row>
    <row r="643" spans="1:15" x14ac:dyDescent="0.25">
      <c r="A643" t="str">
        <f t="shared" si="9"/>
        <v>LEINFA43185</v>
      </c>
      <c r="B643" s="3" t="s">
        <v>56</v>
      </c>
      <c r="C643" s="3" t="s">
        <v>57</v>
      </c>
      <c r="D643" s="4">
        <v>43185</v>
      </c>
      <c r="E643" s="3" t="s">
        <v>58</v>
      </c>
      <c r="F643" s="29">
        <v>2.3973011455165616</v>
      </c>
      <c r="G643" s="29">
        <v>0</v>
      </c>
      <c r="H643" s="29">
        <v>0.2</v>
      </c>
      <c r="I643" s="29">
        <v>0.23531181162048639</v>
      </c>
      <c r="J643" s="29">
        <v>2.832612957137048</v>
      </c>
      <c r="K643" s="29">
        <v>1.1056224784714199</v>
      </c>
      <c r="L643" s="29">
        <v>0</v>
      </c>
      <c r="M643" s="29">
        <v>0.2</v>
      </c>
      <c r="N643" s="29">
        <v>0.22242058572752738</v>
      </c>
      <c r="O643" s="29">
        <v>1.5280430641989473</v>
      </c>
    </row>
    <row r="644" spans="1:15" x14ac:dyDescent="0.25">
      <c r="A644" t="str">
        <f t="shared" ref="A644:A707" si="10">C644&amp;D644</f>
        <v>LEINNF43185</v>
      </c>
      <c r="B644" s="3" t="s">
        <v>59</v>
      </c>
      <c r="C644" s="3" t="s">
        <v>60</v>
      </c>
      <c r="D644" s="4">
        <v>43185</v>
      </c>
      <c r="E644" s="3" t="s">
        <v>93</v>
      </c>
      <c r="F644" s="29">
        <v>1.2000259003940545</v>
      </c>
      <c r="G644" s="29">
        <v>0</v>
      </c>
      <c r="H644" s="29">
        <v>0</v>
      </c>
      <c r="I644" s="29">
        <v>4.5004434827081462E-2</v>
      </c>
      <c r="J644" s="29">
        <v>1.245030335221136</v>
      </c>
      <c r="K644" s="29">
        <v>0.64455546571306277</v>
      </c>
      <c r="L644" s="29">
        <v>0</v>
      </c>
      <c r="M644" s="29">
        <v>0</v>
      </c>
      <c r="N644" s="29">
        <v>4.4017644076903457E-2</v>
      </c>
      <c r="O644" s="29">
        <v>0.68857310978996622</v>
      </c>
    </row>
    <row r="645" spans="1:15" x14ac:dyDescent="0.25">
      <c r="A645" t="str">
        <f t="shared" si="10"/>
        <v>LEINSX43185</v>
      </c>
      <c r="B645" s="3" t="s">
        <v>61</v>
      </c>
      <c r="C645" s="3" t="s">
        <v>62</v>
      </c>
      <c r="D645" s="4">
        <v>43185</v>
      </c>
      <c r="E645" s="3" t="s">
        <v>92</v>
      </c>
      <c r="F645" s="29">
        <v>1.7000534828417231</v>
      </c>
      <c r="G645" s="29">
        <v>0</v>
      </c>
      <c r="H645" s="29">
        <v>0</v>
      </c>
      <c r="I645" s="29">
        <v>0.12601172435368035</v>
      </c>
      <c r="J645" s="29">
        <v>1.8260652071954033</v>
      </c>
      <c r="K645" s="29">
        <v>1.1392487579935038</v>
      </c>
      <c r="L645" s="29">
        <v>0</v>
      </c>
      <c r="M645" s="29">
        <v>0</v>
      </c>
      <c r="N645" s="29">
        <v>0.11504025716195929</v>
      </c>
      <c r="O645" s="29">
        <v>1.2542890151554631</v>
      </c>
    </row>
    <row r="646" spans="1:15" x14ac:dyDescent="0.25">
      <c r="A646" t="str">
        <f t="shared" si="10"/>
        <v>LEMIDF43185</v>
      </c>
      <c r="B646" s="3" t="s">
        <v>63</v>
      </c>
      <c r="C646" s="3" t="s">
        <v>64</v>
      </c>
      <c r="D646" s="4">
        <v>43185</v>
      </c>
      <c r="E646" s="3" t="s">
        <v>65</v>
      </c>
      <c r="F646" s="29">
        <v>2.2785374885648317</v>
      </c>
      <c r="G646" s="29">
        <v>0</v>
      </c>
      <c r="H646" s="29">
        <v>0.2</v>
      </c>
      <c r="I646" s="29">
        <v>5.0129861974039916E-2</v>
      </c>
      <c r="J646" s="29">
        <v>2.5286673505388717</v>
      </c>
      <c r="K646" s="29">
        <v>0.26977134677809034</v>
      </c>
      <c r="L646" s="29">
        <v>0</v>
      </c>
      <c r="M646" s="29">
        <v>0.2</v>
      </c>
      <c r="N646" s="29">
        <v>4.8558813547043764E-2</v>
      </c>
      <c r="O646" s="29">
        <v>0.51833016032513413</v>
      </c>
    </row>
    <row r="647" spans="1:15" x14ac:dyDescent="0.25">
      <c r="A647" t="str">
        <f t="shared" si="10"/>
        <v>LET10043185</v>
      </c>
      <c r="B647" s="3" t="s">
        <v>66</v>
      </c>
      <c r="C647" s="3" t="s">
        <v>67</v>
      </c>
      <c r="D647" s="4">
        <v>43185</v>
      </c>
      <c r="E647" s="3" t="s">
        <v>98</v>
      </c>
      <c r="F647" s="29">
        <v>0.2498799867109254</v>
      </c>
      <c r="G647" s="29">
        <v>0</v>
      </c>
      <c r="H647" s="29">
        <v>0</v>
      </c>
      <c r="I647" s="29">
        <v>8.9780425557637669E-3</v>
      </c>
      <c r="J647" s="29">
        <v>0.25885802926668916</v>
      </c>
      <c r="K647" s="29">
        <v>0</v>
      </c>
      <c r="L647" s="29">
        <v>0</v>
      </c>
      <c r="M647" s="29">
        <v>0</v>
      </c>
      <c r="N647" s="29">
        <v>0</v>
      </c>
      <c r="O647" s="29">
        <v>0</v>
      </c>
    </row>
    <row r="648" spans="1:15" x14ac:dyDescent="0.25">
      <c r="A648" t="str">
        <f t="shared" si="10"/>
        <v>LETAXP43185</v>
      </c>
      <c r="B648" s="3" t="s">
        <v>69</v>
      </c>
      <c r="C648" s="3" t="s">
        <v>70</v>
      </c>
      <c r="D648" s="4">
        <v>43185</v>
      </c>
      <c r="E648" s="3" t="s">
        <v>71</v>
      </c>
      <c r="F648" s="29">
        <v>2.3320414744466467</v>
      </c>
      <c r="G648" s="29">
        <v>0</v>
      </c>
      <c r="H648" s="29">
        <v>0</v>
      </c>
      <c r="I648" s="29">
        <v>0.24336742148578075</v>
      </c>
      <c r="J648" s="29">
        <v>2.5754088959324273</v>
      </c>
      <c r="K648" s="29">
        <v>1.3596287135023988</v>
      </c>
      <c r="L648" s="29">
        <v>0</v>
      </c>
      <c r="M648" s="29">
        <v>0</v>
      </c>
      <c r="N648" s="29">
        <v>0.23034598479025367</v>
      </c>
      <c r="O648" s="29">
        <v>1.5899746982926524</v>
      </c>
    </row>
    <row r="649" spans="1:15" x14ac:dyDescent="0.25">
      <c r="A649" t="str">
        <f t="shared" si="10"/>
        <v>LETF5043185</v>
      </c>
      <c r="B649" s="3" t="s">
        <v>72</v>
      </c>
      <c r="C649" s="3" t="s">
        <v>73</v>
      </c>
      <c r="D649" s="4">
        <v>43185</v>
      </c>
      <c r="E649" s="3" t="s">
        <v>99</v>
      </c>
      <c r="F649" s="29">
        <v>9.9985715811690412E-2</v>
      </c>
      <c r="G649" s="29">
        <v>0</v>
      </c>
      <c r="H649" s="29">
        <v>0</v>
      </c>
      <c r="I649" s="29">
        <v>1.7973611961118762E-3</v>
      </c>
      <c r="J649" s="29">
        <v>0.10178307700780229</v>
      </c>
      <c r="K649" s="29">
        <v>0</v>
      </c>
      <c r="L649" s="29">
        <v>0</v>
      </c>
      <c r="M649" s="29">
        <v>0</v>
      </c>
      <c r="N649" s="29">
        <v>0</v>
      </c>
      <c r="O649" s="29">
        <v>0</v>
      </c>
    </row>
    <row r="650" spans="1:15" x14ac:dyDescent="0.25">
      <c r="A650" t="str">
        <f t="shared" si="10"/>
        <v>LETFSX43185</v>
      </c>
      <c r="B650" s="3" t="s">
        <v>75</v>
      </c>
      <c r="C650" s="3" t="s">
        <v>76</v>
      </c>
      <c r="D650" s="4">
        <v>43185</v>
      </c>
      <c r="E650" s="3" t="s">
        <v>100</v>
      </c>
      <c r="F650" s="29">
        <v>0.10000047802956838</v>
      </c>
      <c r="G650" s="29">
        <v>0</v>
      </c>
      <c r="H650" s="29">
        <v>0</v>
      </c>
      <c r="I650" s="29">
        <v>0</v>
      </c>
      <c r="J650" s="29">
        <v>0.10000047802956838</v>
      </c>
      <c r="K650" s="29">
        <v>0</v>
      </c>
      <c r="L650" s="29">
        <v>0</v>
      </c>
      <c r="M650" s="29">
        <v>0</v>
      </c>
      <c r="N650" s="29">
        <v>0</v>
      </c>
      <c r="O650" s="29">
        <v>0</v>
      </c>
    </row>
    <row r="651" spans="1:15" x14ac:dyDescent="0.25">
      <c r="A651" t="str">
        <f t="shared" si="10"/>
        <v>LEULIS43185</v>
      </c>
      <c r="B651" s="3" t="s">
        <v>78</v>
      </c>
      <c r="C651" s="3" t="s">
        <v>79</v>
      </c>
      <c r="D651" s="4">
        <v>43185</v>
      </c>
      <c r="E651" s="3" t="s">
        <v>80</v>
      </c>
      <c r="F651" s="29">
        <v>2.1225193142418024</v>
      </c>
      <c r="G651" s="29">
        <v>0</v>
      </c>
      <c r="H651" s="29">
        <v>0</v>
      </c>
      <c r="I651" s="29">
        <v>0.20745344666911861</v>
      </c>
      <c r="J651" s="29">
        <v>2.3299727609109211</v>
      </c>
      <c r="K651" s="29">
        <v>1.0473505688638285</v>
      </c>
      <c r="L651" s="29">
        <v>0</v>
      </c>
      <c r="M651" s="29">
        <v>0</v>
      </c>
      <c r="N651" s="29">
        <v>0.1759268088396638</v>
      </c>
      <c r="O651" s="29">
        <v>1.2232773777034922</v>
      </c>
    </row>
    <row r="652" spans="1:15" x14ac:dyDescent="0.25">
      <c r="A652" t="str">
        <f t="shared" si="10"/>
        <v>LLIQDF43185</v>
      </c>
      <c r="B652" s="3" t="s">
        <v>81</v>
      </c>
      <c r="C652" s="3" t="s">
        <v>82</v>
      </c>
      <c r="D652" s="4">
        <v>43185</v>
      </c>
      <c r="E652" s="3" t="s">
        <v>83</v>
      </c>
      <c r="F652" s="29">
        <v>0.20935382398638752</v>
      </c>
      <c r="G652" s="29">
        <v>0</v>
      </c>
      <c r="H652" s="29">
        <v>0</v>
      </c>
      <c r="I652" s="29">
        <v>5.2821537691693041E-3</v>
      </c>
      <c r="J652" s="29">
        <v>0.21463597775555682</v>
      </c>
      <c r="K652" s="29">
        <v>6.9342268144619315E-2</v>
      </c>
      <c r="L652" s="29">
        <v>0</v>
      </c>
      <c r="M652" s="29">
        <v>0</v>
      </c>
      <c r="N652" s="29">
        <v>5.2815346140317248E-3</v>
      </c>
      <c r="O652" s="29">
        <v>7.4623802758651034E-2</v>
      </c>
    </row>
    <row r="653" spans="1:15" x14ac:dyDescent="0.25">
      <c r="A653" t="str">
        <f t="shared" si="10"/>
        <v>LDBOND43186</v>
      </c>
      <c r="B653" s="3" t="s">
        <v>11</v>
      </c>
      <c r="C653" s="3" t="s">
        <v>12</v>
      </c>
      <c r="D653" s="4">
        <v>43186</v>
      </c>
      <c r="E653" s="3" t="s">
        <v>13</v>
      </c>
      <c r="F653" s="29">
        <v>1.0444704275313617</v>
      </c>
      <c r="G653" s="29">
        <v>0</v>
      </c>
      <c r="H653" s="29">
        <v>0</v>
      </c>
      <c r="I653" s="29">
        <v>9.0767125999392323E-2</v>
      </c>
      <c r="J653" s="29">
        <v>1.135237553530754</v>
      </c>
      <c r="K653" s="29">
        <v>0.54085762304786711</v>
      </c>
      <c r="L653" s="29">
        <v>0</v>
      </c>
      <c r="M653" s="29">
        <v>0</v>
      </c>
      <c r="N653" s="29">
        <v>9.0155837325525484E-2</v>
      </c>
      <c r="O653" s="29">
        <v>0.63101346037339257</v>
      </c>
    </row>
    <row r="654" spans="1:15" x14ac:dyDescent="0.25">
      <c r="A654" t="str">
        <f t="shared" si="10"/>
        <v>LDCPO243186</v>
      </c>
      <c r="B654" s="3" t="s">
        <v>14</v>
      </c>
      <c r="C654" s="3" t="s">
        <v>15</v>
      </c>
      <c r="D654" s="4">
        <v>43186</v>
      </c>
      <c r="E654" s="3" t="s">
        <v>16</v>
      </c>
      <c r="F654" s="29">
        <v>2.2500752435642148</v>
      </c>
      <c r="G654" s="29">
        <v>0</v>
      </c>
      <c r="H654" s="29">
        <v>0</v>
      </c>
      <c r="I654" s="29">
        <v>0.28801818304985571</v>
      </c>
      <c r="J654" s="29">
        <v>2.5380934266140707</v>
      </c>
      <c r="K654" s="29">
        <v>1.7501094239378203</v>
      </c>
      <c r="L654" s="29">
        <v>0</v>
      </c>
      <c r="M654" s="29">
        <v>0</v>
      </c>
      <c r="N654" s="29">
        <v>0.28794787555012019</v>
      </c>
      <c r="O654" s="29">
        <v>2.0380572994879405</v>
      </c>
    </row>
    <row r="655" spans="1:15" x14ac:dyDescent="0.25">
      <c r="A655" t="str">
        <f t="shared" si="10"/>
        <v>LDDAF143186</v>
      </c>
      <c r="B655" s="3" t="s">
        <v>17</v>
      </c>
      <c r="C655" s="3" t="s">
        <v>18</v>
      </c>
      <c r="D655" s="4">
        <v>43186</v>
      </c>
      <c r="E655" s="5" t="s">
        <v>19</v>
      </c>
      <c r="F655" s="29">
        <v>2.2500864007360462</v>
      </c>
      <c r="G655" s="29">
        <v>0</v>
      </c>
      <c r="H655" s="29">
        <v>0</v>
      </c>
      <c r="I655" s="29">
        <v>0.17461365944927057</v>
      </c>
      <c r="J655" s="29">
        <v>2.4247000601853168</v>
      </c>
      <c r="K655" s="29">
        <v>1.0800108788947251</v>
      </c>
      <c r="L655" s="29">
        <v>0</v>
      </c>
      <c r="M655" s="29">
        <v>0</v>
      </c>
      <c r="N655" s="29">
        <v>0.17460381025218522</v>
      </c>
      <c r="O655" s="29">
        <v>1.2546146891469103</v>
      </c>
    </row>
    <row r="656" spans="1:15" x14ac:dyDescent="0.25">
      <c r="A656" t="str">
        <f t="shared" si="10"/>
        <v>LDDAF243186</v>
      </c>
      <c r="B656" s="3" t="s">
        <v>20</v>
      </c>
      <c r="C656" s="3" t="s">
        <v>21</v>
      </c>
      <c r="D656" s="4">
        <v>43186</v>
      </c>
      <c r="E656" s="3" t="s">
        <v>22</v>
      </c>
      <c r="F656" s="29">
        <v>2.2500903100559557</v>
      </c>
      <c r="G656" s="29">
        <v>0</v>
      </c>
      <c r="H656" s="29">
        <v>0</v>
      </c>
      <c r="I656" s="29">
        <v>0.19801473043239531</v>
      </c>
      <c r="J656" s="29">
        <v>2.4481050404883509</v>
      </c>
      <c r="K656" s="29">
        <v>1.2200151809878372</v>
      </c>
      <c r="L656" s="29">
        <v>0</v>
      </c>
      <c r="M656" s="29">
        <v>0</v>
      </c>
      <c r="N656" s="29">
        <v>0.19800551738077404</v>
      </c>
      <c r="O656" s="29">
        <v>1.4180206983686112</v>
      </c>
    </row>
    <row r="657" spans="1:15" x14ac:dyDescent="0.25">
      <c r="A657" t="str">
        <f t="shared" si="10"/>
        <v>LDDAF343186</v>
      </c>
      <c r="B657" s="3" t="s">
        <v>23</v>
      </c>
      <c r="C657" s="3" t="s">
        <v>24</v>
      </c>
      <c r="D657" s="4">
        <v>43186</v>
      </c>
      <c r="E657" s="3" t="s">
        <v>25</v>
      </c>
      <c r="F657" s="29">
        <v>2.2500852722211433</v>
      </c>
      <c r="G657" s="29">
        <v>0</v>
      </c>
      <c r="H657" s="29">
        <v>0</v>
      </c>
      <c r="I657" s="29">
        <v>0.19620904154058122</v>
      </c>
      <c r="J657" s="29">
        <v>2.4462943137617246</v>
      </c>
      <c r="K657" s="29">
        <v>1.2300149502445687</v>
      </c>
      <c r="L657" s="29">
        <v>0</v>
      </c>
      <c r="M657" s="29">
        <v>0</v>
      </c>
      <c r="N657" s="29">
        <v>0.19621168343978995</v>
      </c>
      <c r="O657" s="29">
        <v>1.4262266336843588</v>
      </c>
    </row>
    <row r="658" spans="1:15" x14ac:dyDescent="0.25">
      <c r="A658" t="str">
        <f t="shared" si="10"/>
        <v>LDGETF43186</v>
      </c>
      <c r="B658" s="3" t="s">
        <v>26</v>
      </c>
      <c r="C658" s="3" t="s">
        <v>27</v>
      </c>
      <c r="D658" s="4">
        <v>43186</v>
      </c>
      <c r="E658" s="3" t="s">
        <v>97</v>
      </c>
      <c r="F658" s="29">
        <v>0.25000123176740147</v>
      </c>
      <c r="G658" s="29">
        <v>0</v>
      </c>
      <c r="H658" s="29">
        <v>0</v>
      </c>
      <c r="I658" s="29">
        <v>2.7000496762877135E-2</v>
      </c>
      <c r="J658" s="29">
        <v>0.2770017285302786</v>
      </c>
      <c r="K658" s="29">
        <v>0</v>
      </c>
      <c r="L658" s="29">
        <v>0</v>
      </c>
      <c r="M658" s="29">
        <v>0</v>
      </c>
      <c r="N658" s="29">
        <v>0</v>
      </c>
      <c r="O658" s="29">
        <v>0</v>
      </c>
    </row>
    <row r="659" spans="1:15" x14ac:dyDescent="0.25">
      <c r="A659" t="str">
        <f t="shared" si="10"/>
        <v>LDGSEC43186</v>
      </c>
      <c r="B659" s="3" t="s">
        <v>29</v>
      </c>
      <c r="C659" s="3" t="s">
        <v>30</v>
      </c>
      <c r="D659" s="4">
        <v>43186</v>
      </c>
      <c r="E659" s="3" t="s">
        <v>31</v>
      </c>
      <c r="F659" s="29">
        <v>2.2102218719336082</v>
      </c>
      <c r="G659" s="29">
        <v>0</v>
      </c>
      <c r="H659" s="29">
        <v>0.2</v>
      </c>
      <c r="I659" s="29">
        <v>0.26824246754297387</v>
      </c>
      <c r="J659" s="29">
        <v>2.6784643394765824</v>
      </c>
      <c r="K659" s="29">
        <v>1.3067217740334602</v>
      </c>
      <c r="L659" s="29">
        <v>0</v>
      </c>
      <c r="M659" s="29">
        <v>0.2</v>
      </c>
      <c r="N659" s="29">
        <v>0.26401821493159899</v>
      </c>
      <c r="O659" s="29">
        <v>1.7707399889650592</v>
      </c>
    </row>
    <row r="660" spans="1:15" x14ac:dyDescent="0.25">
      <c r="A660" t="str">
        <f t="shared" si="10"/>
        <v>LDINPF43186</v>
      </c>
      <c r="B660" s="3" t="s">
        <v>32</v>
      </c>
      <c r="C660" s="3" t="s">
        <v>33</v>
      </c>
      <c r="D660" s="4">
        <v>43186</v>
      </c>
      <c r="E660" s="3" t="s">
        <v>34</v>
      </c>
      <c r="F660" s="29">
        <v>1.130139649123914</v>
      </c>
      <c r="G660" s="29">
        <v>0</v>
      </c>
      <c r="H660" s="29">
        <v>0</v>
      </c>
      <c r="I660" s="29">
        <v>6.8409043721575497E-2</v>
      </c>
      <c r="J660" s="29">
        <v>1.1985486928454894</v>
      </c>
      <c r="K660" s="29">
        <v>0.47717814983520845</v>
      </c>
      <c r="L660" s="29">
        <v>0</v>
      </c>
      <c r="M660" s="29">
        <v>0</v>
      </c>
      <c r="N660" s="29">
        <v>6.7892430413815971E-2</v>
      </c>
      <c r="O660" s="29">
        <v>0.54507058024902444</v>
      </c>
    </row>
    <row r="661" spans="1:15" x14ac:dyDescent="0.25">
      <c r="A661" t="str">
        <f t="shared" si="10"/>
        <v>LDMIPF43186</v>
      </c>
      <c r="B661" s="3" t="s">
        <v>35</v>
      </c>
      <c r="C661" s="3" t="s">
        <v>36</v>
      </c>
      <c r="D661" s="4">
        <v>43186</v>
      </c>
      <c r="E661" s="3" t="s">
        <v>37</v>
      </c>
      <c r="F661" s="29">
        <v>1.9810189521291861</v>
      </c>
      <c r="G661" s="29">
        <v>-1.3317896093315273</v>
      </c>
      <c r="H661" s="29">
        <v>0.2</v>
      </c>
      <c r="I661" s="29">
        <v>0.28075723112239803</v>
      </c>
      <c r="J661" s="29">
        <v>1.1299865739200567</v>
      </c>
      <c r="K661" s="29">
        <v>1.2779363221144184</v>
      </c>
      <c r="L661" s="29">
        <v>0</v>
      </c>
      <c r="M661" s="29">
        <v>0.2</v>
      </c>
      <c r="N661" s="29">
        <v>0.25522285317326499</v>
      </c>
      <c r="O661" s="29">
        <v>1.7331591752876834</v>
      </c>
    </row>
    <row r="662" spans="1:15" x14ac:dyDescent="0.25">
      <c r="A662" t="str">
        <f t="shared" si="10"/>
        <v>LDSAPF43186</v>
      </c>
      <c r="B662" s="3" t="s">
        <v>38</v>
      </c>
      <c r="C662" s="3" t="s">
        <v>39</v>
      </c>
      <c r="D662" s="4">
        <v>43186</v>
      </c>
      <c r="E662" s="3" t="s">
        <v>40</v>
      </c>
      <c r="F662" s="29">
        <v>0.79390096221929518</v>
      </c>
      <c r="G662" s="29">
        <v>0</v>
      </c>
      <c r="H662" s="29">
        <v>0</v>
      </c>
      <c r="I662" s="29">
        <v>3.8492374994273194E-2</v>
      </c>
      <c r="J662" s="29">
        <v>0.83239333721356834</v>
      </c>
      <c r="K662" s="29">
        <v>0.25863105025164507</v>
      </c>
      <c r="L662" s="29">
        <v>0</v>
      </c>
      <c r="M662" s="29">
        <v>0</v>
      </c>
      <c r="N662" s="29">
        <v>3.7553101667773904E-2</v>
      </c>
      <c r="O662" s="29">
        <v>0.29618415191941899</v>
      </c>
    </row>
    <row r="663" spans="1:15" x14ac:dyDescent="0.25">
      <c r="A663" t="str">
        <f t="shared" si="10"/>
        <v>LEBALF43186</v>
      </c>
      <c r="B663" s="3" t="s">
        <v>41</v>
      </c>
      <c r="C663" s="3" t="s">
        <v>42</v>
      </c>
      <c r="D663" s="4">
        <v>43186</v>
      </c>
      <c r="E663" s="3" t="s">
        <v>43</v>
      </c>
      <c r="F663" s="29">
        <v>2.2681834623251169</v>
      </c>
      <c r="G663" s="29">
        <v>0</v>
      </c>
      <c r="H663" s="29">
        <v>0.2</v>
      </c>
      <c r="I663" s="29">
        <v>4.7037009227521305E-2</v>
      </c>
      <c r="J663" s="29">
        <v>2.5152204715526385</v>
      </c>
      <c r="K663" s="29">
        <v>0.26095049202265636</v>
      </c>
      <c r="L663" s="29">
        <v>0</v>
      </c>
      <c r="M663" s="29">
        <v>0.2</v>
      </c>
      <c r="N663" s="29">
        <v>4.6787471662355605E-2</v>
      </c>
      <c r="O663" s="29">
        <v>0.50773796368501201</v>
      </c>
    </row>
    <row r="664" spans="1:15" x14ac:dyDescent="0.25">
      <c r="A664" t="str">
        <f t="shared" si="10"/>
        <v>LEBFSF43186</v>
      </c>
      <c r="B664" s="3" t="s">
        <v>44</v>
      </c>
      <c r="C664" s="3" t="s">
        <v>45</v>
      </c>
      <c r="D664" s="4">
        <v>43186</v>
      </c>
      <c r="E664" s="3" t="s">
        <v>46</v>
      </c>
      <c r="F664" s="29">
        <v>2.5001205286941923</v>
      </c>
      <c r="G664" s="29">
        <v>0</v>
      </c>
      <c r="H664" s="29">
        <v>0.2</v>
      </c>
      <c r="I664" s="29">
        <v>0.21961675519755014</v>
      </c>
      <c r="J664" s="29">
        <v>2.9197372838917426</v>
      </c>
      <c r="K664" s="29">
        <v>1.0378507568970581</v>
      </c>
      <c r="L664" s="29">
        <v>0</v>
      </c>
      <c r="M664" s="29">
        <v>0.2</v>
      </c>
      <c r="N664" s="29">
        <v>0.20842427777517136</v>
      </c>
      <c r="O664" s="29">
        <v>1.4462750346722295</v>
      </c>
    </row>
    <row r="665" spans="1:15" x14ac:dyDescent="0.25">
      <c r="A665" t="str">
        <f t="shared" si="10"/>
        <v>LECHID43186</v>
      </c>
      <c r="B665" s="3" t="s">
        <v>47</v>
      </c>
      <c r="C665" s="3" t="s">
        <v>48</v>
      </c>
      <c r="D665" s="4">
        <v>43186</v>
      </c>
      <c r="E665" s="3" t="s">
        <v>49</v>
      </c>
      <c r="F665" s="29">
        <v>2.4756428525829097</v>
      </c>
      <c r="G665" s="29">
        <v>0</v>
      </c>
      <c r="H665" s="29">
        <v>0</v>
      </c>
      <c r="I665" s="29">
        <v>0.26921855341939049</v>
      </c>
      <c r="J665" s="29">
        <v>2.7448614060023004</v>
      </c>
      <c r="K665" s="29">
        <v>1.4784980650924551</v>
      </c>
      <c r="L665" s="29">
        <v>0</v>
      </c>
      <c r="M665" s="29">
        <v>0</v>
      </c>
      <c r="N665" s="29">
        <v>0.25168632491068932</v>
      </c>
      <c r="O665" s="29">
        <v>1.7301843900031444</v>
      </c>
    </row>
    <row r="666" spans="1:15" x14ac:dyDescent="0.25">
      <c r="A666" t="str">
        <f t="shared" si="10"/>
        <v>LEEQTF43186</v>
      </c>
      <c r="B666" s="3" t="s">
        <v>50</v>
      </c>
      <c r="C666" s="3" t="s">
        <v>51</v>
      </c>
      <c r="D666" s="4">
        <v>43186</v>
      </c>
      <c r="E666" s="3" t="s">
        <v>52</v>
      </c>
      <c r="F666" s="29">
        <v>2.3247125494726828</v>
      </c>
      <c r="G666" s="29">
        <v>0</v>
      </c>
      <c r="H666" s="29">
        <v>0.2</v>
      </c>
      <c r="I666" s="29">
        <v>0.28884978360874847</v>
      </c>
      <c r="J666" s="29">
        <v>2.8135623330814314</v>
      </c>
      <c r="K666" s="29">
        <v>1.4625107683319534</v>
      </c>
      <c r="L666" s="29">
        <v>0</v>
      </c>
      <c r="M666" s="29">
        <v>0.2</v>
      </c>
      <c r="N666" s="29">
        <v>0.28666250593954568</v>
      </c>
      <c r="O666" s="29">
        <v>1.9491732742714989</v>
      </c>
    </row>
    <row r="667" spans="1:15" x14ac:dyDescent="0.25">
      <c r="A667" t="str">
        <f t="shared" si="10"/>
        <v>LEGROW43186</v>
      </c>
      <c r="B667" s="3" t="s">
        <v>53</v>
      </c>
      <c r="C667" s="3" t="s">
        <v>54</v>
      </c>
      <c r="D667" s="4">
        <v>43186</v>
      </c>
      <c r="E667" s="3" t="s">
        <v>55</v>
      </c>
      <c r="F667" s="29">
        <v>2.3562076900330453</v>
      </c>
      <c r="G667" s="29">
        <v>0</v>
      </c>
      <c r="H667" s="29">
        <v>0.2</v>
      </c>
      <c r="I667" s="29">
        <v>0.27637802539909923</v>
      </c>
      <c r="J667" s="29">
        <v>2.8325857154321445</v>
      </c>
      <c r="K667" s="29">
        <v>1.3979424338252142</v>
      </c>
      <c r="L667" s="29">
        <v>0</v>
      </c>
      <c r="M667" s="29">
        <v>0.2</v>
      </c>
      <c r="N667" s="29">
        <v>0.2732377066691582</v>
      </c>
      <c r="O667" s="29">
        <v>1.8711801404943724</v>
      </c>
    </row>
    <row r="668" spans="1:15" x14ac:dyDescent="0.25">
      <c r="A668" t="str">
        <f t="shared" si="10"/>
        <v>LEINFA43186</v>
      </c>
      <c r="B668" s="3" t="s">
        <v>56</v>
      </c>
      <c r="C668" s="3" t="s">
        <v>57</v>
      </c>
      <c r="D668" s="4">
        <v>43186</v>
      </c>
      <c r="E668" s="3" t="s">
        <v>58</v>
      </c>
      <c r="F668" s="29">
        <v>2.5001230783364119</v>
      </c>
      <c r="G668" s="29">
        <v>0</v>
      </c>
      <c r="H668" s="29">
        <v>0.2</v>
      </c>
      <c r="I668" s="29">
        <v>0.25382104456331733</v>
      </c>
      <c r="J668" s="29">
        <v>2.9539441228997294</v>
      </c>
      <c r="K668" s="29">
        <v>1.208205720062782</v>
      </c>
      <c r="L668" s="29">
        <v>0</v>
      </c>
      <c r="M668" s="29">
        <v>0.2</v>
      </c>
      <c r="N668" s="29">
        <v>0.24088513513408583</v>
      </c>
      <c r="O668" s="29">
        <v>1.6490908551968677</v>
      </c>
    </row>
    <row r="669" spans="1:15" x14ac:dyDescent="0.25">
      <c r="A669" t="str">
        <f t="shared" si="10"/>
        <v>LEINNF43186</v>
      </c>
      <c r="B669" s="3" t="s">
        <v>59</v>
      </c>
      <c r="C669" s="3" t="s">
        <v>60</v>
      </c>
      <c r="D669" s="4">
        <v>43186</v>
      </c>
      <c r="E669" s="3" t="s">
        <v>93</v>
      </c>
      <c r="F669" s="29">
        <v>1.200024075283767</v>
      </c>
      <c r="G669" s="29">
        <v>0</v>
      </c>
      <c r="H669" s="29">
        <v>0</v>
      </c>
      <c r="I669" s="29">
        <v>4.5000993419439812E-2</v>
      </c>
      <c r="J669" s="29">
        <v>1.2450250687032067</v>
      </c>
      <c r="K669" s="29">
        <v>0.64450339292880388</v>
      </c>
      <c r="L669" s="29">
        <v>0</v>
      </c>
      <c r="M669" s="29">
        <v>0</v>
      </c>
      <c r="N669" s="29">
        <v>4.4005469603926289E-2</v>
      </c>
      <c r="O669" s="29">
        <v>0.68850886253273014</v>
      </c>
    </row>
    <row r="670" spans="1:15" x14ac:dyDescent="0.25">
      <c r="A670" t="str">
        <f t="shared" si="10"/>
        <v>LEINSX43186</v>
      </c>
      <c r="B670" s="3" t="s">
        <v>61</v>
      </c>
      <c r="C670" s="3" t="s">
        <v>62</v>
      </c>
      <c r="D670" s="4">
        <v>43186</v>
      </c>
      <c r="E670" s="3" t="s">
        <v>92</v>
      </c>
      <c r="F670" s="29">
        <v>1.7000631903792862</v>
      </c>
      <c r="G670" s="29">
        <v>0</v>
      </c>
      <c r="H670" s="29">
        <v>0</v>
      </c>
      <c r="I670" s="29">
        <v>0.12600649136285158</v>
      </c>
      <c r="J670" s="29">
        <v>1.8260696817421378</v>
      </c>
      <c r="K670" s="29">
        <v>1.1386051562618771</v>
      </c>
      <c r="L670" s="29">
        <v>0</v>
      </c>
      <c r="M670" s="29">
        <v>0</v>
      </c>
      <c r="N670" s="29">
        <v>0.11494933968773779</v>
      </c>
      <c r="O670" s="29">
        <v>1.253554495949615</v>
      </c>
    </row>
    <row r="671" spans="1:15" x14ac:dyDescent="0.25">
      <c r="A671" t="str">
        <f t="shared" si="10"/>
        <v>LEMIDF43186</v>
      </c>
      <c r="B671" s="3" t="s">
        <v>63</v>
      </c>
      <c r="C671" s="3" t="s">
        <v>64</v>
      </c>
      <c r="D671" s="4">
        <v>43186</v>
      </c>
      <c r="E671" s="3" t="s">
        <v>65</v>
      </c>
      <c r="F671" s="29">
        <v>2.3380556601245308</v>
      </c>
      <c r="G671" s="29">
        <v>0</v>
      </c>
      <c r="H671" s="29">
        <v>0.2</v>
      </c>
      <c r="I671" s="29">
        <v>6.0842331807694335E-2</v>
      </c>
      <c r="J671" s="29">
        <v>2.5988979919322253</v>
      </c>
      <c r="K671" s="29">
        <v>0.3293166472330416</v>
      </c>
      <c r="L671" s="29">
        <v>0</v>
      </c>
      <c r="M671" s="29">
        <v>0.2</v>
      </c>
      <c r="N671" s="29">
        <v>5.9277962352645236E-2</v>
      </c>
      <c r="O671" s="29">
        <v>0.58859460958568688</v>
      </c>
    </row>
    <row r="672" spans="1:15" x14ac:dyDescent="0.25">
      <c r="A672" t="str">
        <f t="shared" si="10"/>
        <v>LET10043186</v>
      </c>
      <c r="B672" s="3" t="s">
        <v>66</v>
      </c>
      <c r="C672" s="3" t="s">
        <v>67</v>
      </c>
      <c r="D672" s="4">
        <v>43186</v>
      </c>
      <c r="E672" s="3" t="s">
        <v>98</v>
      </c>
      <c r="F672" s="29">
        <v>0.24987905114210399</v>
      </c>
      <c r="G672" s="29">
        <v>0</v>
      </c>
      <c r="H672" s="29">
        <v>0</v>
      </c>
      <c r="I672" s="29">
        <v>8.9779234050585532E-3</v>
      </c>
      <c r="J672" s="29">
        <v>0.25885697454716255</v>
      </c>
      <c r="K672" s="29">
        <v>0</v>
      </c>
      <c r="L672" s="29">
        <v>0</v>
      </c>
      <c r="M672" s="29">
        <v>0</v>
      </c>
      <c r="N672" s="29">
        <v>0</v>
      </c>
      <c r="O672" s="29">
        <v>0</v>
      </c>
    </row>
    <row r="673" spans="1:15" x14ac:dyDescent="0.25">
      <c r="A673" t="str">
        <f t="shared" si="10"/>
        <v>LETAXP43186</v>
      </c>
      <c r="B673" s="3" t="s">
        <v>69</v>
      </c>
      <c r="C673" s="3" t="s">
        <v>70</v>
      </c>
      <c r="D673" s="4">
        <v>43186</v>
      </c>
      <c r="E673" s="3" t="s">
        <v>71</v>
      </c>
      <c r="F673" s="29">
        <v>2.4127287119541605</v>
      </c>
      <c r="G673" s="29">
        <v>0</v>
      </c>
      <c r="H673" s="29">
        <v>0</v>
      </c>
      <c r="I673" s="29">
        <v>0.25750628452546559</v>
      </c>
      <c r="J673" s="29">
        <v>2.6702349964796261</v>
      </c>
      <c r="K673" s="29">
        <v>1.4367420499340635</v>
      </c>
      <c r="L673" s="29">
        <v>0</v>
      </c>
      <c r="M673" s="29">
        <v>0</v>
      </c>
      <c r="N673" s="29">
        <v>0.24420967713342923</v>
      </c>
      <c r="O673" s="29">
        <v>1.6809517270674927</v>
      </c>
    </row>
    <row r="674" spans="1:15" x14ac:dyDescent="0.25">
      <c r="A674" t="str">
        <f t="shared" si="10"/>
        <v>LETF5043186</v>
      </c>
      <c r="B674" s="3" t="s">
        <v>72</v>
      </c>
      <c r="C674" s="3" t="s">
        <v>73</v>
      </c>
      <c r="D674" s="4">
        <v>43186</v>
      </c>
      <c r="E674" s="3" t="s">
        <v>99</v>
      </c>
      <c r="F674" s="29">
        <v>9.9985376303956972E-2</v>
      </c>
      <c r="G674" s="29">
        <v>0</v>
      </c>
      <c r="H674" s="29">
        <v>0</v>
      </c>
      <c r="I674" s="29">
        <v>1.7974461864044243E-3</v>
      </c>
      <c r="J674" s="29">
        <v>0.1017828224903614</v>
      </c>
      <c r="K674" s="29">
        <v>0</v>
      </c>
      <c r="L674" s="29">
        <v>0</v>
      </c>
      <c r="M674" s="29">
        <v>0</v>
      </c>
      <c r="N674" s="29">
        <v>0</v>
      </c>
      <c r="O674" s="29">
        <v>0</v>
      </c>
    </row>
    <row r="675" spans="1:15" x14ac:dyDescent="0.25">
      <c r="A675" t="str">
        <f t="shared" si="10"/>
        <v>LETFSX43186</v>
      </c>
      <c r="B675" s="3" t="s">
        <v>75</v>
      </c>
      <c r="C675" s="3" t="s">
        <v>76</v>
      </c>
      <c r="D675" s="4">
        <v>43186</v>
      </c>
      <c r="E675" s="3" t="s">
        <v>100</v>
      </c>
      <c r="F675" s="29">
        <v>0.10000028106478462</v>
      </c>
      <c r="G675" s="29">
        <v>0</v>
      </c>
      <c r="H675" s="29">
        <v>0</v>
      </c>
      <c r="I675" s="29">
        <v>0</v>
      </c>
      <c r="J675" s="29">
        <v>0.10000028106478462</v>
      </c>
      <c r="K675" s="29">
        <v>0</v>
      </c>
      <c r="L675" s="29">
        <v>0</v>
      </c>
      <c r="M675" s="29">
        <v>0</v>
      </c>
      <c r="N675" s="29">
        <v>0</v>
      </c>
      <c r="O675" s="29">
        <v>0</v>
      </c>
    </row>
    <row r="676" spans="1:15" x14ac:dyDescent="0.25">
      <c r="A676" t="str">
        <f t="shared" si="10"/>
        <v>LEULIS43186</v>
      </c>
      <c r="B676" s="3" t="s">
        <v>78</v>
      </c>
      <c r="C676" s="3" t="s">
        <v>79</v>
      </c>
      <c r="D676" s="4">
        <v>43186</v>
      </c>
      <c r="E676" s="3" t="s">
        <v>80</v>
      </c>
      <c r="F676" s="29">
        <v>2.3502500459271141</v>
      </c>
      <c r="G676" s="29">
        <v>0</v>
      </c>
      <c r="H676" s="29">
        <v>0</v>
      </c>
      <c r="I676" s="29">
        <v>0.24844530985082378</v>
      </c>
      <c r="J676" s="29">
        <v>2.598695355777938</v>
      </c>
      <c r="K676" s="29">
        <v>1.2747277781074879</v>
      </c>
      <c r="L676" s="29">
        <v>0</v>
      </c>
      <c r="M676" s="29">
        <v>0</v>
      </c>
      <c r="N676" s="29">
        <v>0.21686112808701213</v>
      </c>
      <c r="O676" s="29">
        <v>1.4915889061945</v>
      </c>
    </row>
    <row r="677" spans="1:15" x14ac:dyDescent="0.25">
      <c r="A677" t="str">
        <f t="shared" si="10"/>
        <v>LLIQDF43186</v>
      </c>
      <c r="B677" s="3" t="s">
        <v>81</v>
      </c>
      <c r="C677" s="3" t="s">
        <v>82</v>
      </c>
      <c r="D677" s="4">
        <v>43186</v>
      </c>
      <c r="E677" s="3" t="s">
        <v>83</v>
      </c>
      <c r="F677" s="29">
        <v>0.20938721304131061</v>
      </c>
      <c r="G677" s="29">
        <v>0</v>
      </c>
      <c r="H677" s="29">
        <v>0</v>
      </c>
      <c r="I677" s="29">
        <v>5.2887069171851219E-3</v>
      </c>
      <c r="J677" s="29">
        <v>0.21467591995849572</v>
      </c>
      <c r="K677" s="29">
        <v>6.9377586831354643E-2</v>
      </c>
      <c r="L677" s="29">
        <v>0</v>
      </c>
      <c r="M677" s="29">
        <v>0</v>
      </c>
      <c r="N677" s="29">
        <v>5.2878477762319399E-3</v>
      </c>
      <c r="O677" s="29">
        <v>7.4665434607586581E-2</v>
      </c>
    </row>
    <row r="678" spans="1:15" x14ac:dyDescent="0.25">
      <c r="A678" t="str">
        <f t="shared" si="10"/>
        <v>LDBOND43187</v>
      </c>
      <c r="B678" s="3" t="s">
        <v>11</v>
      </c>
      <c r="C678" s="3" t="s">
        <v>12</v>
      </c>
      <c r="D678" s="4">
        <v>43187</v>
      </c>
      <c r="E678" s="3" t="s">
        <v>13</v>
      </c>
      <c r="F678" s="29">
        <v>1.0700192393425634</v>
      </c>
      <c r="G678" s="29">
        <v>0</v>
      </c>
      <c r="H678" s="29">
        <v>0</v>
      </c>
      <c r="I678" s="29">
        <v>9.5403118973848039E-2</v>
      </c>
      <c r="J678" s="29">
        <v>1.1654223583164114</v>
      </c>
      <c r="K678" s="29">
        <v>0.56677534467832746</v>
      </c>
      <c r="L678" s="29">
        <v>0</v>
      </c>
      <c r="M678" s="29">
        <v>0</v>
      </c>
      <c r="N678" s="29">
        <v>9.4821198374407861E-2</v>
      </c>
      <c r="O678" s="29">
        <v>0.6615965430527353</v>
      </c>
    </row>
    <row r="679" spans="1:15" x14ac:dyDescent="0.25">
      <c r="A679" t="str">
        <f t="shared" si="10"/>
        <v>LDCPO243187</v>
      </c>
      <c r="B679" s="3" t="s">
        <v>14</v>
      </c>
      <c r="C679" s="3" t="s">
        <v>15</v>
      </c>
      <c r="D679" s="4">
        <v>43187</v>
      </c>
      <c r="E679" s="3" t="s">
        <v>16</v>
      </c>
      <c r="F679" s="29">
        <v>2.2500793591163362</v>
      </c>
      <c r="G679" s="29">
        <v>0</v>
      </c>
      <c r="H679" s="29">
        <v>0</v>
      </c>
      <c r="I679" s="29">
        <v>0.28801665629096801</v>
      </c>
      <c r="J679" s="29">
        <v>2.5380960154073042</v>
      </c>
      <c r="K679" s="29">
        <v>1.7500437222645229</v>
      </c>
      <c r="L679" s="29">
        <v>0</v>
      </c>
      <c r="M679" s="29">
        <v>0</v>
      </c>
      <c r="N679" s="29">
        <v>0.28808033369035135</v>
      </c>
      <c r="O679" s="29">
        <v>2.0381240559548743</v>
      </c>
    </row>
    <row r="680" spans="1:15" x14ac:dyDescent="0.25">
      <c r="A680" t="str">
        <f t="shared" si="10"/>
        <v>LDDAF143187</v>
      </c>
      <c r="B680" s="3" t="s">
        <v>17</v>
      </c>
      <c r="C680" s="3" t="s">
        <v>18</v>
      </c>
      <c r="D680" s="4">
        <v>43187</v>
      </c>
      <c r="E680" s="5" t="s">
        <v>19</v>
      </c>
      <c r="F680" s="29">
        <v>2.2500836518555176</v>
      </c>
      <c r="G680" s="29">
        <v>0</v>
      </c>
      <c r="H680" s="29">
        <v>0</v>
      </c>
      <c r="I680" s="29">
        <v>0.17461183107846207</v>
      </c>
      <c r="J680" s="29">
        <v>2.4246954829339797</v>
      </c>
      <c r="K680" s="29">
        <v>1.0800130380221094</v>
      </c>
      <c r="L680" s="29">
        <v>0</v>
      </c>
      <c r="M680" s="29">
        <v>0</v>
      </c>
      <c r="N680" s="29">
        <v>0.17460348404784784</v>
      </c>
      <c r="O680" s="29">
        <v>1.2546165220699572</v>
      </c>
    </row>
    <row r="681" spans="1:15" x14ac:dyDescent="0.25">
      <c r="A681" t="str">
        <f t="shared" si="10"/>
        <v>LDDAF243187</v>
      </c>
      <c r="B681" s="3" t="s">
        <v>20</v>
      </c>
      <c r="C681" s="3" t="s">
        <v>21</v>
      </c>
      <c r="D681" s="4">
        <v>43187</v>
      </c>
      <c r="E681" s="3" t="s">
        <v>22</v>
      </c>
      <c r="F681" s="29">
        <v>2.2500879400944016</v>
      </c>
      <c r="G681" s="29">
        <v>0</v>
      </c>
      <c r="H681" s="29">
        <v>0</v>
      </c>
      <c r="I681" s="29">
        <v>0.19801205202290401</v>
      </c>
      <c r="J681" s="29">
        <v>2.4480999921173057</v>
      </c>
      <c r="K681" s="29">
        <v>1.2200122785487784</v>
      </c>
      <c r="L681" s="29">
        <v>0</v>
      </c>
      <c r="M681" s="29">
        <v>0</v>
      </c>
      <c r="N681" s="29">
        <v>0.19800688196435703</v>
      </c>
      <c r="O681" s="29">
        <v>1.4180191605131354</v>
      </c>
    </row>
    <row r="682" spans="1:15" x14ac:dyDescent="0.25">
      <c r="A682" t="str">
        <f t="shared" si="10"/>
        <v>LDDAF343187</v>
      </c>
      <c r="B682" s="3" t="s">
        <v>23</v>
      </c>
      <c r="C682" s="3" t="s">
        <v>24</v>
      </c>
      <c r="D682" s="4">
        <v>43187</v>
      </c>
      <c r="E682" s="3" t="s">
        <v>25</v>
      </c>
      <c r="F682" s="29">
        <v>2.2500903412151061</v>
      </c>
      <c r="G682" s="29">
        <v>0</v>
      </c>
      <c r="H682" s="29">
        <v>0</v>
      </c>
      <c r="I682" s="29">
        <v>0.19620975423806541</v>
      </c>
      <c r="J682" s="29">
        <v>2.4463000954531715</v>
      </c>
      <c r="K682" s="29">
        <v>1.2300077468396529</v>
      </c>
      <c r="L682" s="29">
        <v>0</v>
      </c>
      <c r="M682" s="29">
        <v>0</v>
      </c>
      <c r="N682" s="29">
        <v>0.1962097304545718</v>
      </c>
      <c r="O682" s="29">
        <v>1.4262174772942247</v>
      </c>
    </row>
    <row r="683" spans="1:15" x14ac:dyDescent="0.25">
      <c r="A683" t="str">
        <f t="shared" si="10"/>
        <v>LDGETF43187</v>
      </c>
      <c r="B683" s="3" t="s">
        <v>26</v>
      </c>
      <c r="C683" s="3" t="s">
        <v>27</v>
      </c>
      <c r="D683" s="4">
        <v>43187</v>
      </c>
      <c r="E683" s="3" t="s">
        <v>97</v>
      </c>
      <c r="F683" s="29">
        <v>0.25000126709367676</v>
      </c>
      <c r="G683" s="29">
        <v>0</v>
      </c>
      <c r="H683" s="29">
        <v>0</v>
      </c>
      <c r="I683" s="29">
        <v>2.7000573210778728E-2</v>
      </c>
      <c r="J683" s="29">
        <v>0.27700184030445552</v>
      </c>
      <c r="K683" s="29">
        <v>0</v>
      </c>
      <c r="L683" s="29">
        <v>0</v>
      </c>
      <c r="M683" s="29">
        <v>0</v>
      </c>
      <c r="N683" s="29">
        <v>0</v>
      </c>
      <c r="O683" s="29">
        <v>0</v>
      </c>
    </row>
    <row r="684" spans="1:15" x14ac:dyDescent="0.25">
      <c r="A684" t="str">
        <f t="shared" si="10"/>
        <v>LDGSEC43187</v>
      </c>
      <c r="B684" s="3" t="s">
        <v>29</v>
      </c>
      <c r="C684" s="3" t="s">
        <v>30</v>
      </c>
      <c r="D684" s="4">
        <v>43187</v>
      </c>
      <c r="E684" s="3" t="s">
        <v>31</v>
      </c>
      <c r="F684" s="29">
        <v>2.2500974781968974</v>
      </c>
      <c r="G684" s="29">
        <v>0</v>
      </c>
      <c r="H684" s="29">
        <v>0.2</v>
      </c>
      <c r="I684" s="29">
        <v>0.27541907203928873</v>
      </c>
      <c r="J684" s="29">
        <v>2.7255165502361862</v>
      </c>
      <c r="K684" s="29">
        <v>1.3459120591731675</v>
      </c>
      <c r="L684" s="29">
        <v>0</v>
      </c>
      <c r="M684" s="29">
        <v>0.2</v>
      </c>
      <c r="N684" s="29">
        <v>0.27107320932034368</v>
      </c>
      <c r="O684" s="29">
        <v>1.8169852684935111</v>
      </c>
    </row>
    <row r="685" spans="1:15" x14ac:dyDescent="0.25">
      <c r="A685" t="str">
        <f t="shared" si="10"/>
        <v>LDINPF43187</v>
      </c>
      <c r="B685" s="3" t="s">
        <v>32</v>
      </c>
      <c r="C685" s="3" t="s">
        <v>33</v>
      </c>
      <c r="D685" s="4">
        <v>43187</v>
      </c>
      <c r="E685" s="3" t="s">
        <v>34</v>
      </c>
      <c r="F685" s="29">
        <v>1.1300266292876797</v>
      </c>
      <c r="G685" s="29">
        <v>0</v>
      </c>
      <c r="H685" s="29">
        <v>0</v>
      </c>
      <c r="I685" s="29">
        <v>6.8402328350222169E-2</v>
      </c>
      <c r="J685" s="29">
        <v>1.1984289576379019</v>
      </c>
      <c r="K685" s="29">
        <v>0.47717764022089104</v>
      </c>
      <c r="L685" s="29">
        <v>0</v>
      </c>
      <c r="M685" s="29">
        <v>0</v>
      </c>
      <c r="N685" s="29">
        <v>6.7892615813700152E-2</v>
      </c>
      <c r="O685" s="29">
        <v>0.54507025603459125</v>
      </c>
    </row>
    <row r="686" spans="1:15" x14ac:dyDescent="0.25">
      <c r="A686" t="str">
        <f t="shared" si="10"/>
        <v>LDMIPF43187</v>
      </c>
      <c r="B686" s="3" t="s">
        <v>35</v>
      </c>
      <c r="C686" s="3" t="s">
        <v>36</v>
      </c>
      <c r="D686" s="4">
        <v>43187</v>
      </c>
      <c r="E686" s="3" t="s">
        <v>37</v>
      </c>
      <c r="F686" s="29">
        <v>2.2412722495021029</v>
      </c>
      <c r="G686" s="29">
        <v>-1.3424926481459467</v>
      </c>
      <c r="H686" s="29">
        <v>0.2</v>
      </c>
      <c r="I686" s="29">
        <v>0.32784054037052063</v>
      </c>
      <c r="J686" s="29">
        <v>1.4266201417266768</v>
      </c>
      <c r="K686" s="29">
        <v>1.5493859691412966</v>
      </c>
      <c r="L686" s="29">
        <v>0</v>
      </c>
      <c r="M686" s="29">
        <v>0.2</v>
      </c>
      <c r="N686" s="29">
        <v>0.30410510859971185</v>
      </c>
      <c r="O686" s="29">
        <v>2.0534910777410085</v>
      </c>
    </row>
    <row r="687" spans="1:15" x14ac:dyDescent="0.25">
      <c r="A687" t="str">
        <f t="shared" si="10"/>
        <v>LDSAPF43187</v>
      </c>
      <c r="B687" s="3" t="s">
        <v>38</v>
      </c>
      <c r="C687" s="3" t="s">
        <v>39</v>
      </c>
      <c r="D687" s="4">
        <v>43187</v>
      </c>
      <c r="E687" s="3" t="s">
        <v>40</v>
      </c>
      <c r="F687" s="29">
        <v>0.80012987169729644</v>
      </c>
      <c r="G687" s="29">
        <v>0</v>
      </c>
      <c r="H687" s="29">
        <v>0</v>
      </c>
      <c r="I687" s="29">
        <v>3.960687085490032E-2</v>
      </c>
      <c r="J687" s="29">
        <v>0.83973674255219677</v>
      </c>
      <c r="K687" s="29">
        <v>0.2648080337195301</v>
      </c>
      <c r="L687" s="29">
        <v>0</v>
      </c>
      <c r="M687" s="29">
        <v>0</v>
      </c>
      <c r="N687" s="29">
        <v>3.8664613504479507E-2</v>
      </c>
      <c r="O687" s="29">
        <v>0.30347264722400963</v>
      </c>
    </row>
    <row r="688" spans="1:15" x14ac:dyDescent="0.25">
      <c r="A688" t="str">
        <f t="shared" si="10"/>
        <v>LEBALF43187</v>
      </c>
      <c r="B688" s="3" t="s">
        <v>41</v>
      </c>
      <c r="C688" s="3" t="s">
        <v>42</v>
      </c>
      <c r="D688" s="4">
        <v>43187</v>
      </c>
      <c r="E688" s="3" t="s">
        <v>43</v>
      </c>
      <c r="F688" s="29">
        <v>2.325566463626398</v>
      </c>
      <c r="G688" s="29">
        <v>0</v>
      </c>
      <c r="H688" s="29">
        <v>0.2</v>
      </c>
      <c r="I688" s="29">
        <v>5.8594471169475838E-2</v>
      </c>
      <c r="J688" s="29">
        <v>2.5841609347958738</v>
      </c>
      <c r="K688" s="29">
        <v>0.32362436796772304</v>
      </c>
      <c r="L688" s="29">
        <v>0</v>
      </c>
      <c r="M688" s="29">
        <v>0.2</v>
      </c>
      <c r="N688" s="29">
        <v>5.8252860236839239E-2</v>
      </c>
      <c r="O688" s="29">
        <v>0.58187722820456234</v>
      </c>
    </row>
    <row r="689" spans="1:15" x14ac:dyDescent="0.25">
      <c r="A689" t="str">
        <f t="shared" si="10"/>
        <v>LEBFSF43187</v>
      </c>
      <c r="B689" s="3" t="s">
        <v>44</v>
      </c>
      <c r="C689" s="3" t="s">
        <v>45</v>
      </c>
      <c r="D689" s="4">
        <v>43187</v>
      </c>
      <c r="E689" s="3" t="s">
        <v>46</v>
      </c>
      <c r="F689" s="29">
        <v>2.5001208826073382</v>
      </c>
      <c r="G689" s="29">
        <v>0</v>
      </c>
      <c r="H689" s="29">
        <v>0.2</v>
      </c>
      <c r="I689" s="29">
        <v>0.21961767433900498</v>
      </c>
      <c r="J689" s="29">
        <v>2.9197385569463434</v>
      </c>
      <c r="K689" s="29">
        <v>1.0363726098329169</v>
      </c>
      <c r="L689" s="29">
        <v>0</v>
      </c>
      <c r="M689" s="29">
        <v>0.2</v>
      </c>
      <c r="N689" s="29">
        <v>0.20815190140269277</v>
      </c>
      <c r="O689" s="29">
        <v>1.4445245112356095</v>
      </c>
    </row>
    <row r="690" spans="1:15" x14ac:dyDescent="0.25">
      <c r="A690" t="str">
        <f t="shared" si="10"/>
        <v>LECHID43187</v>
      </c>
      <c r="B690" s="3" t="s">
        <v>47</v>
      </c>
      <c r="C690" s="3" t="s">
        <v>48</v>
      </c>
      <c r="D690" s="4">
        <v>43187</v>
      </c>
      <c r="E690" s="3" t="s">
        <v>49</v>
      </c>
      <c r="F690" s="29">
        <v>2.4755994129735384</v>
      </c>
      <c r="G690" s="29">
        <v>0</v>
      </c>
      <c r="H690" s="29">
        <v>0</v>
      </c>
      <c r="I690" s="29">
        <v>0.26920615357109784</v>
      </c>
      <c r="J690" s="29">
        <v>2.744805566544636</v>
      </c>
      <c r="K690" s="29">
        <v>1.4777797781710236</v>
      </c>
      <c r="L690" s="29">
        <v>0</v>
      </c>
      <c r="M690" s="29">
        <v>0</v>
      </c>
      <c r="N690" s="29">
        <v>0.251608180907057</v>
      </c>
      <c r="O690" s="29">
        <v>1.7293879590780805</v>
      </c>
    </row>
    <row r="691" spans="1:15" x14ac:dyDescent="0.25">
      <c r="A691" t="str">
        <f t="shared" si="10"/>
        <v>LEEQTF43187</v>
      </c>
      <c r="B691" s="3" t="s">
        <v>50</v>
      </c>
      <c r="C691" s="3" t="s">
        <v>51</v>
      </c>
      <c r="D691" s="4">
        <v>43187</v>
      </c>
      <c r="E691" s="3" t="s">
        <v>52</v>
      </c>
      <c r="F691" s="29">
        <v>2.3252451381917889</v>
      </c>
      <c r="G691" s="29">
        <v>0</v>
      </c>
      <c r="H691" s="29">
        <v>0.2</v>
      </c>
      <c r="I691" s="29">
        <v>0.28894574734419715</v>
      </c>
      <c r="J691" s="29">
        <v>2.8141908855359863</v>
      </c>
      <c r="K691" s="29">
        <v>1.4628709611992234</v>
      </c>
      <c r="L691" s="29">
        <v>0</v>
      </c>
      <c r="M691" s="29">
        <v>0.2</v>
      </c>
      <c r="N691" s="29">
        <v>0.28672710442067306</v>
      </c>
      <c r="O691" s="29">
        <v>1.9495980656198966</v>
      </c>
    </row>
    <row r="692" spans="1:15" x14ac:dyDescent="0.25">
      <c r="A692" t="str">
        <f t="shared" si="10"/>
        <v>LEGROW43187</v>
      </c>
      <c r="B692" s="3" t="s">
        <v>53</v>
      </c>
      <c r="C692" s="3" t="s">
        <v>54</v>
      </c>
      <c r="D692" s="4">
        <v>43187</v>
      </c>
      <c r="E692" s="3" t="s">
        <v>55</v>
      </c>
      <c r="F692" s="29">
        <v>2.3548038096246908</v>
      </c>
      <c r="G692" s="29">
        <v>0</v>
      </c>
      <c r="H692" s="29">
        <v>0.2</v>
      </c>
      <c r="I692" s="29">
        <v>0.27626567281443337</v>
      </c>
      <c r="J692" s="29">
        <v>2.8310694824391245</v>
      </c>
      <c r="K692" s="29">
        <v>1.3981043471160381</v>
      </c>
      <c r="L692" s="29">
        <v>0</v>
      </c>
      <c r="M692" s="29">
        <v>0.2</v>
      </c>
      <c r="N692" s="29">
        <v>0.27326885163055759</v>
      </c>
      <c r="O692" s="29">
        <v>1.8713731987465958</v>
      </c>
    </row>
    <row r="693" spans="1:15" x14ac:dyDescent="0.25">
      <c r="A693" t="str">
        <f t="shared" si="10"/>
        <v>LEINFA43187</v>
      </c>
      <c r="B693" s="3" t="s">
        <v>56</v>
      </c>
      <c r="C693" s="3" t="s">
        <v>57</v>
      </c>
      <c r="D693" s="4">
        <v>43187</v>
      </c>
      <c r="E693" s="3" t="s">
        <v>58</v>
      </c>
      <c r="F693" s="29">
        <v>2.5001239655437719</v>
      </c>
      <c r="G693" s="29">
        <v>0</v>
      </c>
      <c r="H693" s="29">
        <v>0.2</v>
      </c>
      <c r="I693" s="29">
        <v>0.25382148976585905</v>
      </c>
      <c r="J693" s="29">
        <v>2.9539454553096309</v>
      </c>
      <c r="K693" s="29">
        <v>1.2073890120584787</v>
      </c>
      <c r="L693" s="29">
        <v>0</v>
      </c>
      <c r="M693" s="29">
        <v>0.2</v>
      </c>
      <c r="N693" s="29">
        <v>0.24073371702220173</v>
      </c>
      <c r="O693" s="29">
        <v>1.6481227290806804</v>
      </c>
    </row>
    <row r="694" spans="1:15" x14ac:dyDescent="0.25">
      <c r="A694" t="str">
        <f t="shared" si="10"/>
        <v>LEINNF43187</v>
      </c>
      <c r="B694" s="3" t="s">
        <v>59</v>
      </c>
      <c r="C694" s="3" t="s">
        <v>60</v>
      </c>
      <c r="D694" s="4">
        <v>43187</v>
      </c>
      <c r="E694" s="3" t="s">
        <v>93</v>
      </c>
      <c r="F694" s="29">
        <v>1.2000301369144069</v>
      </c>
      <c r="G694" s="29">
        <v>0</v>
      </c>
      <c r="H694" s="29">
        <v>0</v>
      </c>
      <c r="I694" s="29">
        <v>4.4998345583202183E-2</v>
      </c>
      <c r="J694" s="29">
        <v>1.245028482497609</v>
      </c>
      <c r="K694" s="29">
        <v>0.64443994812409733</v>
      </c>
      <c r="L694" s="29">
        <v>0</v>
      </c>
      <c r="M694" s="29">
        <v>0</v>
      </c>
      <c r="N694" s="29">
        <v>4.4003095506319381E-2</v>
      </c>
      <c r="O694" s="29">
        <v>0.68844304363041675</v>
      </c>
    </row>
    <row r="695" spans="1:15" x14ac:dyDescent="0.25">
      <c r="A695" t="str">
        <f t="shared" si="10"/>
        <v>LEINSX43187</v>
      </c>
      <c r="B695" s="3" t="s">
        <v>61</v>
      </c>
      <c r="C695" s="3" t="s">
        <v>62</v>
      </c>
      <c r="D695" s="4">
        <v>43187</v>
      </c>
      <c r="E695" s="3" t="s">
        <v>92</v>
      </c>
      <c r="F695" s="29">
        <v>1.7000582155743718</v>
      </c>
      <c r="G695" s="29">
        <v>0</v>
      </c>
      <c r="H695" s="29">
        <v>0</v>
      </c>
      <c r="I695" s="29">
        <v>0.12600977470661981</v>
      </c>
      <c r="J695" s="29">
        <v>1.8260679902809915</v>
      </c>
      <c r="K695" s="29">
        <v>1.1380386992739566</v>
      </c>
      <c r="L695" s="29">
        <v>0</v>
      </c>
      <c r="M695" s="29">
        <v>0</v>
      </c>
      <c r="N695" s="29">
        <v>0.11484943035525746</v>
      </c>
      <c r="O695" s="29">
        <v>1.252888129629214</v>
      </c>
    </row>
    <row r="696" spans="1:15" x14ac:dyDescent="0.25">
      <c r="A696" t="str">
        <f t="shared" si="10"/>
        <v>LEMIDF43187</v>
      </c>
      <c r="B696" s="3" t="s">
        <v>63</v>
      </c>
      <c r="C696" s="3" t="s">
        <v>64</v>
      </c>
      <c r="D696" s="4">
        <v>43187</v>
      </c>
      <c r="E696" s="3" t="s">
        <v>65</v>
      </c>
      <c r="F696" s="29">
        <v>2.3382146570902136</v>
      </c>
      <c r="G696" s="29">
        <v>0</v>
      </c>
      <c r="H696" s="29">
        <v>0.2</v>
      </c>
      <c r="I696" s="29">
        <v>6.0871223029245122E-2</v>
      </c>
      <c r="J696" s="29">
        <v>2.5990858801194587</v>
      </c>
      <c r="K696" s="29">
        <v>0.32935178565676065</v>
      </c>
      <c r="L696" s="29">
        <v>0</v>
      </c>
      <c r="M696" s="29">
        <v>0.2</v>
      </c>
      <c r="N696" s="29">
        <v>5.9282838503892557E-2</v>
      </c>
      <c r="O696" s="29">
        <v>0.58863462416065326</v>
      </c>
    </row>
    <row r="697" spans="1:15" x14ac:dyDescent="0.25">
      <c r="A697" t="str">
        <f t="shared" si="10"/>
        <v>LET10043187</v>
      </c>
      <c r="B697" s="3" t="s">
        <v>66</v>
      </c>
      <c r="C697" s="3" t="s">
        <v>67</v>
      </c>
      <c r="D697" s="4">
        <v>43187</v>
      </c>
      <c r="E697" s="3" t="s">
        <v>98</v>
      </c>
      <c r="F697" s="29">
        <v>0.24987727309477703</v>
      </c>
      <c r="G697" s="29">
        <v>0</v>
      </c>
      <c r="H697" s="29">
        <v>0</v>
      </c>
      <c r="I697" s="29">
        <v>8.9778397879460778E-3</v>
      </c>
      <c r="J697" s="29">
        <v>0.25885511288272312</v>
      </c>
      <c r="K697" s="29">
        <v>0</v>
      </c>
      <c r="L697" s="29">
        <v>0</v>
      </c>
      <c r="M697" s="29">
        <v>0</v>
      </c>
      <c r="N697" s="29">
        <v>0</v>
      </c>
      <c r="O697" s="29">
        <v>0</v>
      </c>
    </row>
    <row r="698" spans="1:15" x14ac:dyDescent="0.25">
      <c r="A698" t="str">
        <f t="shared" si="10"/>
        <v>LETAXP43187</v>
      </c>
      <c r="B698" s="3" t="s">
        <v>69</v>
      </c>
      <c r="C698" s="3" t="s">
        <v>70</v>
      </c>
      <c r="D698" s="4">
        <v>43187</v>
      </c>
      <c r="E698" s="3" t="s">
        <v>71</v>
      </c>
      <c r="F698" s="29">
        <v>2.4078710365943108</v>
      </c>
      <c r="G698" s="29">
        <v>0</v>
      </c>
      <c r="H698" s="29">
        <v>0</v>
      </c>
      <c r="I698" s="29">
        <v>0.25701673182815021</v>
      </c>
      <c r="J698" s="29">
        <v>2.664887768422461</v>
      </c>
      <c r="K698" s="29">
        <v>1.4347705636506634</v>
      </c>
      <c r="L698" s="29">
        <v>0</v>
      </c>
      <c r="M698" s="29">
        <v>0</v>
      </c>
      <c r="N698" s="29">
        <v>0.24386385230128044</v>
      </c>
      <c r="O698" s="29">
        <v>1.6786344159519437</v>
      </c>
    </row>
    <row r="699" spans="1:15" x14ac:dyDescent="0.25">
      <c r="A699" t="str">
        <f t="shared" si="10"/>
        <v>LETF5043187</v>
      </c>
      <c r="B699" s="3" t="s">
        <v>72</v>
      </c>
      <c r="C699" s="3" t="s">
        <v>73</v>
      </c>
      <c r="D699" s="4">
        <v>43187</v>
      </c>
      <c r="E699" s="3" t="s">
        <v>99</v>
      </c>
      <c r="F699" s="29">
        <v>9.9985139375974683E-2</v>
      </c>
      <c r="G699" s="29">
        <v>0</v>
      </c>
      <c r="H699" s="29">
        <v>0</v>
      </c>
      <c r="I699" s="29">
        <v>1.7972950519025061E-3</v>
      </c>
      <c r="J699" s="29">
        <v>0.10178243442787718</v>
      </c>
      <c r="K699" s="29">
        <v>0</v>
      </c>
      <c r="L699" s="29">
        <v>0</v>
      </c>
      <c r="M699" s="29">
        <v>0</v>
      </c>
      <c r="N699" s="29">
        <v>0</v>
      </c>
      <c r="O699" s="29">
        <v>0</v>
      </c>
    </row>
    <row r="700" spans="1:15" x14ac:dyDescent="0.25">
      <c r="A700" t="str">
        <f t="shared" si="10"/>
        <v>LETFSX43187</v>
      </c>
      <c r="B700" s="3" t="s">
        <v>75</v>
      </c>
      <c r="C700" s="3" t="s">
        <v>76</v>
      </c>
      <c r="D700" s="4">
        <v>43187</v>
      </c>
      <c r="E700" s="3" t="s">
        <v>100</v>
      </c>
      <c r="F700" s="29">
        <v>0.10000014054188816</v>
      </c>
      <c r="G700" s="29">
        <v>0</v>
      </c>
      <c r="H700" s="29">
        <v>0</v>
      </c>
      <c r="I700" s="29">
        <v>0</v>
      </c>
      <c r="J700" s="29">
        <v>0.10000014054188816</v>
      </c>
      <c r="K700" s="29">
        <v>0</v>
      </c>
      <c r="L700" s="29">
        <v>0</v>
      </c>
      <c r="M700" s="29">
        <v>0</v>
      </c>
      <c r="N700" s="29">
        <v>0</v>
      </c>
      <c r="O700" s="29">
        <v>0</v>
      </c>
    </row>
    <row r="701" spans="1:15" x14ac:dyDescent="0.25">
      <c r="A701" t="str">
        <f t="shared" si="10"/>
        <v>LEULIS43187</v>
      </c>
      <c r="B701" s="3" t="s">
        <v>78</v>
      </c>
      <c r="C701" s="3" t="s">
        <v>79</v>
      </c>
      <c r="D701" s="4">
        <v>43187</v>
      </c>
      <c r="E701" s="3" t="s">
        <v>80</v>
      </c>
      <c r="F701" s="29">
        <v>2.3505711745885618</v>
      </c>
      <c r="G701" s="29">
        <v>0</v>
      </c>
      <c r="H701" s="29">
        <v>0</v>
      </c>
      <c r="I701" s="29">
        <v>0.24850305607610138</v>
      </c>
      <c r="J701" s="29">
        <v>2.5990742306646633</v>
      </c>
      <c r="K701" s="29">
        <v>1.2732212436611672</v>
      </c>
      <c r="L701" s="29">
        <v>0</v>
      </c>
      <c r="M701" s="29">
        <v>0</v>
      </c>
      <c r="N701" s="29">
        <v>0.21659468273127711</v>
      </c>
      <c r="O701" s="29">
        <v>1.4898159263924442</v>
      </c>
    </row>
    <row r="702" spans="1:15" x14ac:dyDescent="0.25">
      <c r="A702" t="str">
        <f t="shared" si="10"/>
        <v>LLIQDF43187</v>
      </c>
      <c r="B702" s="3" t="s">
        <v>81</v>
      </c>
      <c r="C702" s="3" t="s">
        <v>82</v>
      </c>
      <c r="D702" s="4">
        <v>43187</v>
      </c>
      <c r="E702" s="3" t="s">
        <v>83</v>
      </c>
      <c r="F702" s="29">
        <v>0.20918214722616507</v>
      </c>
      <c r="G702" s="29">
        <v>0</v>
      </c>
      <c r="H702" s="29">
        <v>0</v>
      </c>
      <c r="I702" s="29">
        <v>5.250322216511053E-3</v>
      </c>
      <c r="J702" s="29">
        <v>0.21443246944267613</v>
      </c>
      <c r="K702" s="29">
        <v>6.9164097096204857E-2</v>
      </c>
      <c r="L702" s="29">
        <v>0</v>
      </c>
      <c r="M702" s="29">
        <v>0</v>
      </c>
      <c r="N702" s="29">
        <v>5.2490875977157384E-3</v>
      </c>
      <c r="O702" s="29">
        <v>7.4413184693920595E-2</v>
      </c>
    </row>
    <row r="703" spans="1:15" x14ac:dyDescent="0.25">
      <c r="A703" t="str">
        <f t="shared" si="10"/>
        <v>LDBOND43188</v>
      </c>
      <c r="B703" s="3" t="s">
        <v>11</v>
      </c>
      <c r="C703" s="3" t="s">
        <v>12</v>
      </c>
      <c r="D703" s="4">
        <v>43188</v>
      </c>
      <c r="E703" s="3" t="s">
        <v>13</v>
      </c>
      <c r="F703" s="29">
        <v>1.0700192159100907</v>
      </c>
      <c r="G703" s="29">
        <v>0</v>
      </c>
      <c r="H703" s="29">
        <v>0</v>
      </c>
      <c r="I703" s="29">
        <v>9.5403140912388995E-2</v>
      </c>
      <c r="J703" s="29">
        <v>1.1654223568224797</v>
      </c>
      <c r="K703" s="29">
        <v>0.56677955639461597</v>
      </c>
      <c r="L703" s="29">
        <v>0</v>
      </c>
      <c r="M703" s="29">
        <v>0</v>
      </c>
      <c r="N703" s="29">
        <v>9.4821894692546066E-2</v>
      </c>
      <c r="O703" s="29">
        <v>0.66160145108716206</v>
      </c>
    </row>
    <row r="704" spans="1:15" x14ac:dyDescent="0.25">
      <c r="A704" t="str">
        <f t="shared" si="10"/>
        <v>LDCPO243188</v>
      </c>
      <c r="B704" s="3" t="s">
        <v>14</v>
      </c>
      <c r="C704" s="3" t="s">
        <v>15</v>
      </c>
      <c r="D704" s="4">
        <v>43188</v>
      </c>
      <c r="E704" s="3" t="s">
        <v>16</v>
      </c>
      <c r="F704" s="29">
        <v>2.2500768385139582</v>
      </c>
      <c r="G704" s="29">
        <v>0</v>
      </c>
      <c r="H704" s="29">
        <v>0</v>
      </c>
      <c r="I704" s="29">
        <v>0.28801802724031572</v>
      </c>
      <c r="J704" s="29">
        <v>2.5380948657542741</v>
      </c>
      <c r="K704" s="29">
        <v>1.7501548168074612</v>
      </c>
      <c r="L704" s="29">
        <v>0</v>
      </c>
      <c r="M704" s="29">
        <v>0</v>
      </c>
      <c r="N704" s="29">
        <v>0.28806620880793338</v>
      </c>
      <c r="O704" s="29">
        <v>2.0382210256153948</v>
      </c>
    </row>
    <row r="705" spans="1:15" x14ac:dyDescent="0.25">
      <c r="A705" t="str">
        <f t="shared" si="10"/>
        <v>LDDAF143188</v>
      </c>
      <c r="B705" s="3" t="s">
        <v>17</v>
      </c>
      <c r="C705" s="3" t="s">
        <v>18</v>
      </c>
      <c r="D705" s="4">
        <v>43188</v>
      </c>
      <c r="E705" s="5" t="s">
        <v>19</v>
      </c>
      <c r="F705" s="29">
        <v>2.2500854873028389</v>
      </c>
      <c r="G705" s="29">
        <v>0</v>
      </c>
      <c r="H705" s="29">
        <v>0</v>
      </c>
      <c r="I705" s="29">
        <v>0.17461162170939537</v>
      </c>
      <c r="J705" s="29">
        <v>2.424697109012234</v>
      </c>
      <c r="K705" s="29">
        <v>1.0800134163218893</v>
      </c>
      <c r="L705" s="29">
        <v>0</v>
      </c>
      <c r="M705" s="29">
        <v>0</v>
      </c>
      <c r="N705" s="29">
        <v>0.17460660739798939</v>
      </c>
      <c r="O705" s="29">
        <v>1.2546200237198786</v>
      </c>
    </row>
    <row r="706" spans="1:15" x14ac:dyDescent="0.25">
      <c r="A706" t="str">
        <f t="shared" si="10"/>
        <v>LDDAF243188</v>
      </c>
      <c r="B706" s="3" t="s">
        <v>20</v>
      </c>
      <c r="C706" s="3" t="s">
        <v>21</v>
      </c>
      <c r="D706" s="4">
        <v>43188</v>
      </c>
      <c r="E706" s="3" t="s">
        <v>22</v>
      </c>
      <c r="F706" s="29">
        <v>2.2500897279706047</v>
      </c>
      <c r="G706" s="29">
        <v>0</v>
      </c>
      <c r="H706" s="29">
        <v>0</v>
      </c>
      <c r="I706" s="29">
        <v>0.19801387187778613</v>
      </c>
      <c r="J706" s="29">
        <v>2.4481035998483907</v>
      </c>
      <c r="K706" s="29">
        <v>1.2200114684748509</v>
      </c>
      <c r="L706" s="29">
        <v>0</v>
      </c>
      <c r="M706" s="29">
        <v>0</v>
      </c>
      <c r="N706" s="29">
        <v>0.19800848585002842</v>
      </c>
      <c r="O706" s="29">
        <v>1.4180199543248793</v>
      </c>
    </row>
    <row r="707" spans="1:15" x14ac:dyDescent="0.25">
      <c r="A707" t="str">
        <f t="shared" si="10"/>
        <v>LDDAF343188</v>
      </c>
      <c r="B707" s="3" t="s">
        <v>23</v>
      </c>
      <c r="C707" s="3" t="s">
        <v>24</v>
      </c>
      <c r="D707" s="4">
        <v>43188</v>
      </c>
      <c r="E707" s="3" t="s">
        <v>25</v>
      </c>
      <c r="F707" s="29">
        <v>2.2500866109493671</v>
      </c>
      <c r="G707" s="29">
        <v>0</v>
      </c>
      <c r="H707" s="29">
        <v>0</v>
      </c>
      <c r="I707" s="29">
        <v>0.19621321114958767</v>
      </c>
      <c r="J707" s="29">
        <v>2.4462998220989549</v>
      </c>
      <c r="K707" s="29">
        <v>1.2300223030049344</v>
      </c>
      <c r="L707" s="29">
        <v>0</v>
      </c>
      <c r="M707" s="29">
        <v>0</v>
      </c>
      <c r="N707" s="29">
        <v>0.19621075612529154</v>
      </c>
      <c r="O707" s="29">
        <v>1.4262330591302259</v>
      </c>
    </row>
    <row r="708" spans="1:15" x14ac:dyDescent="0.25">
      <c r="A708" t="str">
        <f t="shared" ref="A708:A771" si="11">C708&amp;D708</f>
        <v>LDGETF43188</v>
      </c>
      <c r="B708" s="3" t="s">
        <v>26</v>
      </c>
      <c r="C708" s="3" t="s">
        <v>27</v>
      </c>
      <c r="D708" s="4">
        <v>43188</v>
      </c>
      <c r="E708" s="3" t="s">
        <v>97</v>
      </c>
      <c r="F708" s="29">
        <v>0.25000128798059745</v>
      </c>
      <c r="G708" s="29">
        <v>0</v>
      </c>
      <c r="H708" s="29">
        <v>0</v>
      </c>
      <c r="I708" s="29">
        <v>2.700033277689802E-2</v>
      </c>
      <c r="J708" s="29">
        <v>0.27700162075749546</v>
      </c>
      <c r="K708" s="29">
        <v>0</v>
      </c>
      <c r="L708" s="29">
        <v>0</v>
      </c>
      <c r="M708" s="29">
        <v>0</v>
      </c>
      <c r="N708" s="29">
        <v>0</v>
      </c>
      <c r="O708" s="29">
        <v>0</v>
      </c>
    </row>
    <row r="709" spans="1:15" x14ac:dyDescent="0.25">
      <c r="A709" t="str">
        <f t="shared" si="11"/>
        <v>LDGSEC43188</v>
      </c>
      <c r="B709" s="3" t="s">
        <v>29</v>
      </c>
      <c r="C709" s="3" t="s">
        <v>30</v>
      </c>
      <c r="D709" s="4">
        <v>43188</v>
      </c>
      <c r="E709" s="3" t="s">
        <v>31</v>
      </c>
      <c r="F709" s="29">
        <v>2.2500993522184953</v>
      </c>
      <c r="G709" s="29">
        <v>0</v>
      </c>
      <c r="H709" s="29">
        <v>0.2</v>
      </c>
      <c r="I709" s="29">
        <v>0.27541947156227869</v>
      </c>
      <c r="J709" s="29">
        <v>2.7255188237807744</v>
      </c>
      <c r="K709" s="29">
        <v>1.3460788781276114</v>
      </c>
      <c r="L709" s="29">
        <v>0</v>
      </c>
      <c r="M709" s="29">
        <v>0.2</v>
      </c>
      <c r="N709" s="29">
        <v>0.27110249380235074</v>
      </c>
      <c r="O709" s="29">
        <v>1.8171813719299621</v>
      </c>
    </row>
    <row r="710" spans="1:15" x14ac:dyDescent="0.25">
      <c r="A710" t="str">
        <f t="shared" si="11"/>
        <v>LDINPF43188</v>
      </c>
      <c r="B710" s="3" t="s">
        <v>32</v>
      </c>
      <c r="C710" s="3" t="s">
        <v>33</v>
      </c>
      <c r="D710" s="4">
        <v>43188</v>
      </c>
      <c r="E710" s="3" t="s">
        <v>34</v>
      </c>
      <c r="F710" s="29">
        <v>1.1300212967000487</v>
      </c>
      <c r="G710" s="29">
        <v>0</v>
      </c>
      <c r="H710" s="29">
        <v>0</v>
      </c>
      <c r="I710" s="29">
        <v>6.8402683241898368E-2</v>
      </c>
      <c r="J710" s="29">
        <v>1.1984239799419472</v>
      </c>
      <c r="K710" s="29">
        <v>0.47721124288062861</v>
      </c>
      <c r="L710" s="29">
        <v>0</v>
      </c>
      <c r="M710" s="29">
        <v>0</v>
      </c>
      <c r="N710" s="29">
        <v>6.7898227854357604E-2</v>
      </c>
      <c r="O710" s="29">
        <v>0.54510947073498617</v>
      </c>
    </row>
    <row r="711" spans="1:15" x14ac:dyDescent="0.25">
      <c r="A711" t="str">
        <f t="shared" si="11"/>
        <v>LDMIPF43188</v>
      </c>
      <c r="B711" s="3" t="s">
        <v>35</v>
      </c>
      <c r="C711" s="3" t="s">
        <v>36</v>
      </c>
      <c r="D711" s="4">
        <v>43188</v>
      </c>
      <c r="E711" s="3" t="s">
        <v>37</v>
      </c>
      <c r="F711" s="29">
        <v>2.2392271611937442</v>
      </c>
      <c r="G711" s="29">
        <v>0</v>
      </c>
      <c r="H711" s="29">
        <v>0.2</v>
      </c>
      <c r="I711" s="29">
        <v>0.3274678180151438</v>
      </c>
      <c r="J711" s="29">
        <v>2.7666949792088884</v>
      </c>
      <c r="K711" s="29">
        <v>1.5476176209043171</v>
      </c>
      <c r="L711" s="29">
        <v>0</v>
      </c>
      <c r="M711" s="29">
        <v>0.2</v>
      </c>
      <c r="N711" s="29">
        <v>0.30378669654058016</v>
      </c>
      <c r="O711" s="29">
        <v>2.0514043174448973</v>
      </c>
    </row>
    <row r="712" spans="1:15" x14ac:dyDescent="0.25">
      <c r="A712" t="str">
        <f t="shared" si="11"/>
        <v>LDSAPF43188</v>
      </c>
      <c r="B712" s="3" t="s">
        <v>38</v>
      </c>
      <c r="C712" s="3" t="s">
        <v>39</v>
      </c>
      <c r="D712" s="4">
        <v>43188</v>
      </c>
      <c r="E712" s="3" t="s">
        <v>40</v>
      </c>
      <c r="F712" s="29">
        <v>0.80000943086488641</v>
      </c>
      <c r="G712" s="29">
        <v>0</v>
      </c>
      <c r="H712" s="29">
        <v>0</v>
      </c>
      <c r="I712" s="29">
        <v>3.9600921822682211E-2</v>
      </c>
      <c r="J712" s="29">
        <v>0.83961035268756867</v>
      </c>
      <c r="K712" s="29">
        <v>0.26524468147515218</v>
      </c>
      <c r="L712" s="29">
        <v>0</v>
      </c>
      <c r="M712" s="29">
        <v>0</v>
      </c>
      <c r="N712" s="29">
        <v>3.8744153754035511E-2</v>
      </c>
      <c r="O712" s="29">
        <v>0.30398883522918768</v>
      </c>
    </row>
    <row r="713" spans="1:15" x14ac:dyDescent="0.25">
      <c r="A713" t="str">
        <f t="shared" si="11"/>
        <v>LEBALF43188</v>
      </c>
      <c r="B713" s="3" t="s">
        <v>41</v>
      </c>
      <c r="C713" s="3" t="s">
        <v>42</v>
      </c>
      <c r="D713" s="4">
        <v>43188</v>
      </c>
      <c r="E713" s="3" t="s">
        <v>43</v>
      </c>
      <c r="F713" s="29">
        <v>2.3254759105617051</v>
      </c>
      <c r="G713" s="29">
        <v>0</v>
      </c>
      <c r="H713" s="29">
        <v>0.2</v>
      </c>
      <c r="I713" s="29">
        <v>5.8578274427740759E-2</v>
      </c>
      <c r="J713" s="29">
        <v>2.5840541849894461</v>
      </c>
      <c r="K713" s="29">
        <v>0.32354111437727767</v>
      </c>
      <c r="L713" s="29">
        <v>0</v>
      </c>
      <c r="M713" s="29">
        <v>0.2</v>
      </c>
      <c r="N713" s="29">
        <v>5.8237790984461288E-2</v>
      </c>
      <c r="O713" s="29">
        <v>0.58177890536173893</v>
      </c>
    </row>
    <row r="714" spans="1:15" x14ac:dyDescent="0.25">
      <c r="A714" t="str">
        <f t="shared" si="11"/>
        <v>LEBFSF43188</v>
      </c>
      <c r="B714" s="3" t="s">
        <v>44</v>
      </c>
      <c r="C714" s="3" t="s">
        <v>45</v>
      </c>
      <c r="D714" s="4">
        <v>43188</v>
      </c>
      <c r="E714" s="3" t="s">
        <v>46</v>
      </c>
      <c r="F714" s="29">
        <v>2.5001214781098859</v>
      </c>
      <c r="G714" s="29">
        <v>0</v>
      </c>
      <c r="H714" s="29">
        <v>0.2</v>
      </c>
      <c r="I714" s="29">
        <v>0.21961781908175459</v>
      </c>
      <c r="J714" s="29">
        <v>2.9197392971916409</v>
      </c>
      <c r="K714" s="29">
        <v>1.0370892731141277</v>
      </c>
      <c r="L714" s="29">
        <v>0</v>
      </c>
      <c r="M714" s="29">
        <v>0.2</v>
      </c>
      <c r="N714" s="29">
        <v>0.20827814950010246</v>
      </c>
      <c r="O714" s="29">
        <v>1.4453674226142301</v>
      </c>
    </row>
    <row r="715" spans="1:15" x14ac:dyDescent="0.25">
      <c r="A715" t="str">
        <f t="shared" si="11"/>
        <v>LECHID43188</v>
      </c>
      <c r="B715" s="3" t="s">
        <v>47</v>
      </c>
      <c r="C715" s="3" t="s">
        <v>48</v>
      </c>
      <c r="D715" s="4">
        <v>43188</v>
      </c>
      <c r="E715" s="3" t="s">
        <v>49</v>
      </c>
      <c r="F715" s="29">
        <v>2.4756246584689459</v>
      </c>
      <c r="G715" s="29">
        <v>0</v>
      </c>
      <c r="H715" s="29">
        <v>0</v>
      </c>
      <c r="I715" s="29">
        <v>0.26921316176934285</v>
      </c>
      <c r="J715" s="29">
        <v>2.7448378202382888</v>
      </c>
      <c r="K715" s="29">
        <v>1.4779484833124512</v>
      </c>
      <c r="L715" s="29">
        <v>0</v>
      </c>
      <c r="M715" s="29">
        <v>0</v>
      </c>
      <c r="N715" s="29">
        <v>0.25167588047997597</v>
      </c>
      <c r="O715" s="29">
        <v>1.7296243637924271</v>
      </c>
    </row>
    <row r="716" spans="1:15" x14ac:dyDescent="0.25">
      <c r="A716" t="str">
        <f t="shared" si="11"/>
        <v>LEEQTF43188</v>
      </c>
      <c r="B716" s="3" t="s">
        <v>50</v>
      </c>
      <c r="C716" s="3" t="s">
        <v>51</v>
      </c>
      <c r="D716" s="4">
        <v>43188</v>
      </c>
      <c r="E716" s="3" t="s">
        <v>52</v>
      </c>
      <c r="F716" s="29">
        <v>2.3252778313444828</v>
      </c>
      <c r="G716" s="29">
        <v>0</v>
      </c>
      <c r="H716" s="29">
        <v>0.2</v>
      </c>
      <c r="I716" s="29">
        <v>0.28895141015320014</v>
      </c>
      <c r="J716" s="29">
        <v>2.8142292414976833</v>
      </c>
      <c r="K716" s="29">
        <v>1.462982672749461</v>
      </c>
      <c r="L716" s="29">
        <v>0</v>
      </c>
      <c r="M716" s="29">
        <v>0.2</v>
      </c>
      <c r="N716" s="29">
        <v>0.28674760488500262</v>
      </c>
      <c r="O716" s="29">
        <v>1.9497302776344636</v>
      </c>
    </row>
    <row r="717" spans="1:15" x14ac:dyDescent="0.25">
      <c r="A717" t="str">
        <f t="shared" si="11"/>
        <v>LEGROW43188</v>
      </c>
      <c r="B717" s="3" t="s">
        <v>53</v>
      </c>
      <c r="C717" s="3" t="s">
        <v>54</v>
      </c>
      <c r="D717" s="4">
        <v>43188</v>
      </c>
      <c r="E717" s="3" t="s">
        <v>55</v>
      </c>
      <c r="F717" s="29">
        <v>2.3544051755471829</v>
      </c>
      <c r="G717" s="29">
        <v>0</v>
      </c>
      <c r="H717" s="29">
        <v>0.2</v>
      </c>
      <c r="I717" s="29">
        <v>0.2761938135653747</v>
      </c>
      <c r="J717" s="29">
        <v>2.8305989891125578</v>
      </c>
      <c r="K717" s="29">
        <v>1.3978108087889871</v>
      </c>
      <c r="L717" s="29">
        <v>0</v>
      </c>
      <c r="M717" s="29">
        <v>0.2</v>
      </c>
      <c r="N717" s="29">
        <v>0.27321624656307752</v>
      </c>
      <c r="O717" s="29">
        <v>1.8710270553520645</v>
      </c>
    </row>
    <row r="718" spans="1:15" x14ac:dyDescent="0.25">
      <c r="A718" t="str">
        <f t="shared" si="11"/>
        <v>LEINFA43188</v>
      </c>
      <c r="B718" s="3" t="s">
        <v>56</v>
      </c>
      <c r="C718" s="3" t="s">
        <v>57</v>
      </c>
      <c r="D718" s="4">
        <v>43188</v>
      </c>
      <c r="E718" s="3" t="s">
        <v>58</v>
      </c>
      <c r="F718" s="29">
        <v>2.5001236640270674</v>
      </c>
      <c r="G718" s="29">
        <v>0</v>
      </c>
      <c r="H718" s="29">
        <v>0.2</v>
      </c>
      <c r="I718" s="29">
        <v>0.25382053937964283</v>
      </c>
      <c r="J718" s="29">
        <v>2.9539442034067105</v>
      </c>
      <c r="K718" s="29">
        <v>1.2076883828161815</v>
      </c>
      <c r="L718" s="29">
        <v>0</v>
      </c>
      <c r="M718" s="29">
        <v>0.2</v>
      </c>
      <c r="N718" s="29">
        <v>0.24079153232912631</v>
      </c>
      <c r="O718" s="29">
        <v>1.6484799151453078</v>
      </c>
    </row>
    <row r="719" spans="1:15" x14ac:dyDescent="0.25">
      <c r="A719" t="str">
        <f t="shared" si="11"/>
        <v>LEINNF43188</v>
      </c>
      <c r="B719" s="3" t="s">
        <v>59</v>
      </c>
      <c r="C719" s="3" t="s">
        <v>60</v>
      </c>
      <c r="D719" s="4">
        <v>43188</v>
      </c>
      <c r="E719" s="3" t="s">
        <v>93</v>
      </c>
      <c r="F719" s="29">
        <v>1.2000316463935596</v>
      </c>
      <c r="G719" s="29">
        <v>0</v>
      </c>
      <c r="H719" s="29">
        <v>0</v>
      </c>
      <c r="I719" s="29">
        <v>4.4999634650428305E-2</v>
      </c>
      <c r="J719" s="29">
        <v>1.2450312810439879</v>
      </c>
      <c r="K719" s="29">
        <v>0.64448251934455303</v>
      </c>
      <c r="L719" s="29">
        <v>0</v>
      </c>
      <c r="M719" s="29">
        <v>0</v>
      </c>
      <c r="N719" s="29">
        <v>4.4010098085695469E-2</v>
      </c>
      <c r="O719" s="29">
        <v>0.68849261743024848</v>
      </c>
    </row>
    <row r="720" spans="1:15" x14ac:dyDescent="0.25">
      <c r="A720" t="str">
        <f t="shared" si="11"/>
        <v>LEINSX43188</v>
      </c>
      <c r="B720" s="3" t="s">
        <v>61</v>
      </c>
      <c r="C720" s="3" t="s">
        <v>62</v>
      </c>
      <c r="D720" s="4">
        <v>43188</v>
      </c>
      <c r="E720" s="3" t="s">
        <v>92</v>
      </c>
      <c r="F720" s="29">
        <v>1.700061113885093</v>
      </c>
      <c r="G720" s="29">
        <v>0</v>
      </c>
      <c r="H720" s="29">
        <v>0</v>
      </c>
      <c r="I720" s="29">
        <v>0.12600274028023217</v>
      </c>
      <c r="J720" s="29">
        <v>1.8260638541653251</v>
      </c>
      <c r="K720" s="29">
        <v>1.1380261907090536</v>
      </c>
      <c r="L720" s="29">
        <v>0</v>
      </c>
      <c r="M720" s="29">
        <v>0</v>
      </c>
      <c r="N720" s="29">
        <v>0.11485498641868057</v>
      </c>
      <c r="O720" s="29">
        <v>1.2528811771277342</v>
      </c>
    </row>
    <row r="721" spans="1:15" x14ac:dyDescent="0.25">
      <c r="A721" t="str">
        <f t="shared" si="11"/>
        <v>LEMIDF43188</v>
      </c>
      <c r="B721" s="3" t="s">
        <v>63</v>
      </c>
      <c r="C721" s="3" t="s">
        <v>64</v>
      </c>
      <c r="D721" s="4">
        <v>43188</v>
      </c>
      <c r="E721" s="3" t="s">
        <v>65</v>
      </c>
      <c r="F721" s="29">
        <v>2.337818959461329</v>
      </c>
      <c r="G721" s="29">
        <v>0</v>
      </c>
      <c r="H721" s="29">
        <v>0.2</v>
      </c>
      <c r="I721" s="29">
        <v>6.0799740359756049E-2</v>
      </c>
      <c r="J721" s="29">
        <v>2.5986186998210852</v>
      </c>
      <c r="K721" s="29">
        <v>0.32903758567835012</v>
      </c>
      <c r="L721" s="29">
        <v>0</v>
      </c>
      <c r="M721" s="29">
        <v>0.2</v>
      </c>
      <c r="N721" s="29">
        <v>5.9228009116329625E-2</v>
      </c>
      <c r="O721" s="29">
        <v>0.58826559479467977</v>
      </c>
    </row>
    <row r="722" spans="1:15" x14ac:dyDescent="0.25">
      <c r="A722" t="str">
        <f t="shared" si="11"/>
        <v>LET10043188</v>
      </c>
      <c r="B722" s="3" t="s">
        <v>66</v>
      </c>
      <c r="C722" s="3" t="s">
        <v>67</v>
      </c>
      <c r="D722" s="4">
        <v>43188</v>
      </c>
      <c r="E722" s="3" t="s">
        <v>98</v>
      </c>
      <c r="F722" s="29">
        <v>0.24987843230981616</v>
      </c>
      <c r="G722" s="29">
        <v>0</v>
      </c>
      <c r="H722" s="29">
        <v>0</v>
      </c>
      <c r="I722" s="29">
        <v>8.9778998445319697E-3</v>
      </c>
      <c r="J722" s="29">
        <v>0.25885633215434811</v>
      </c>
      <c r="K722" s="29">
        <v>0</v>
      </c>
      <c r="L722" s="29">
        <v>0</v>
      </c>
      <c r="M722" s="29">
        <v>0</v>
      </c>
      <c r="N722" s="29">
        <v>0</v>
      </c>
      <c r="O722" s="29">
        <v>0</v>
      </c>
    </row>
    <row r="723" spans="1:15" x14ac:dyDescent="0.25">
      <c r="A723" t="str">
        <f t="shared" si="11"/>
        <v>LETAXP43188</v>
      </c>
      <c r="B723" s="3" t="s">
        <v>69</v>
      </c>
      <c r="C723" s="3" t="s">
        <v>70</v>
      </c>
      <c r="D723" s="4">
        <v>43188</v>
      </c>
      <c r="E723" s="3" t="s">
        <v>71</v>
      </c>
      <c r="F723" s="29">
        <v>2.4059649757138044</v>
      </c>
      <c r="G723" s="29">
        <v>0</v>
      </c>
      <c r="H723" s="29">
        <v>0</v>
      </c>
      <c r="I723" s="29">
        <v>0.25667324709076372</v>
      </c>
      <c r="J723" s="29">
        <v>2.662638222804568</v>
      </c>
      <c r="K723" s="29">
        <v>1.4339247650919766</v>
      </c>
      <c r="L723" s="29">
        <v>0</v>
      </c>
      <c r="M723" s="29">
        <v>0</v>
      </c>
      <c r="N723" s="29">
        <v>0.24371806902703766</v>
      </c>
      <c r="O723" s="29">
        <v>1.6776428341190144</v>
      </c>
    </row>
    <row r="724" spans="1:15" x14ac:dyDescent="0.25">
      <c r="A724" t="str">
        <f t="shared" si="11"/>
        <v>LETF5043188</v>
      </c>
      <c r="B724" s="3" t="s">
        <v>72</v>
      </c>
      <c r="C724" s="3" t="s">
        <v>73</v>
      </c>
      <c r="D724" s="4">
        <v>43188</v>
      </c>
      <c r="E724" s="3" t="s">
        <v>99</v>
      </c>
      <c r="F724" s="29">
        <v>9.9985453499626314E-2</v>
      </c>
      <c r="G724" s="29">
        <v>0</v>
      </c>
      <c r="H724" s="29">
        <v>0</v>
      </c>
      <c r="I724" s="29">
        <v>1.7972992182372144E-3</v>
      </c>
      <c r="J724" s="29">
        <v>0.10178275271786352</v>
      </c>
      <c r="K724" s="29">
        <v>0</v>
      </c>
      <c r="L724" s="29">
        <v>0</v>
      </c>
      <c r="M724" s="29">
        <v>0</v>
      </c>
      <c r="N724" s="29">
        <v>0</v>
      </c>
      <c r="O724" s="29">
        <v>0</v>
      </c>
    </row>
    <row r="725" spans="1:15" x14ac:dyDescent="0.25">
      <c r="A725" t="str">
        <f t="shared" si="11"/>
        <v>LETFSX43188</v>
      </c>
      <c r="B725" s="3" t="s">
        <v>75</v>
      </c>
      <c r="C725" s="3" t="s">
        <v>76</v>
      </c>
      <c r="D725" s="4">
        <v>43188</v>
      </c>
      <c r="E725" s="3" t="s">
        <v>100</v>
      </c>
      <c r="F725" s="29">
        <v>0.1000001673180044</v>
      </c>
      <c r="G725" s="29">
        <v>0</v>
      </c>
      <c r="H725" s="29">
        <v>0</v>
      </c>
      <c r="I725" s="29">
        <v>0</v>
      </c>
      <c r="J725" s="29">
        <v>0.1000001673180044</v>
      </c>
      <c r="K725" s="29">
        <v>0</v>
      </c>
      <c r="L725" s="29">
        <v>0</v>
      </c>
      <c r="M725" s="29">
        <v>0</v>
      </c>
      <c r="N725" s="29">
        <v>0</v>
      </c>
      <c r="O725" s="29">
        <v>0</v>
      </c>
    </row>
    <row r="726" spans="1:15" x14ac:dyDescent="0.25">
      <c r="A726" t="str">
        <f t="shared" si="11"/>
        <v>LEULIS43188</v>
      </c>
      <c r="B726" s="3" t="s">
        <v>78</v>
      </c>
      <c r="C726" s="3" t="s">
        <v>79</v>
      </c>
      <c r="D726" s="4">
        <v>43188</v>
      </c>
      <c r="E726" s="3" t="s">
        <v>80</v>
      </c>
      <c r="F726" s="29">
        <v>2.3505078516164386</v>
      </c>
      <c r="G726" s="29">
        <v>0</v>
      </c>
      <c r="H726" s="29">
        <v>0</v>
      </c>
      <c r="I726" s="29">
        <v>0.24849161367091677</v>
      </c>
      <c r="J726" s="29">
        <v>2.5989994652873554</v>
      </c>
      <c r="K726" s="29">
        <v>1.2737772992633483</v>
      </c>
      <c r="L726" s="29">
        <v>0</v>
      </c>
      <c r="M726" s="29">
        <v>0</v>
      </c>
      <c r="N726" s="29">
        <v>0.21669195191837309</v>
      </c>
      <c r="O726" s="29">
        <v>1.4904692511817212</v>
      </c>
    </row>
    <row r="727" spans="1:15" x14ac:dyDescent="0.25">
      <c r="A727" t="str">
        <f t="shared" si="11"/>
        <v>LLIQDF43188</v>
      </c>
      <c r="B727" s="3" t="s">
        <v>81</v>
      </c>
      <c r="C727" s="3" t="s">
        <v>82</v>
      </c>
      <c r="D727" s="4">
        <v>43188</v>
      </c>
      <c r="E727" s="3" t="s">
        <v>83</v>
      </c>
      <c r="F727" s="29">
        <v>0.20917018409788921</v>
      </c>
      <c r="G727" s="29">
        <v>0</v>
      </c>
      <c r="H727" s="29">
        <v>0</v>
      </c>
      <c r="I727" s="29">
        <v>5.2500286782549725E-3</v>
      </c>
      <c r="J727" s="29">
        <v>0.21442021277614418</v>
      </c>
      <c r="K727" s="29">
        <v>6.9160948468235173E-2</v>
      </c>
      <c r="L727" s="29">
        <v>0</v>
      </c>
      <c r="M727" s="29">
        <v>0</v>
      </c>
      <c r="N727" s="29">
        <v>5.2488405306016497E-3</v>
      </c>
      <c r="O727" s="29">
        <v>7.4409788998836823E-2</v>
      </c>
    </row>
    <row r="728" spans="1:15" x14ac:dyDescent="0.25">
      <c r="A728" t="str">
        <f t="shared" si="11"/>
        <v>LDBOND43189</v>
      </c>
      <c r="B728" s="3" t="s">
        <v>11</v>
      </c>
      <c r="C728" s="3" t="s">
        <v>12</v>
      </c>
      <c r="D728" s="4">
        <v>43189</v>
      </c>
      <c r="E728" s="3" t="s">
        <v>13</v>
      </c>
      <c r="F728" s="29">
        <v>1.0700194030469372</v>
      </c>
      <c r="G728" s="29">
        <v>0</v>
      </c>
      <c r="H728" s="29">
        <v>0</v>
      </c>
      <c r="I728" s="29">
        <v>9.5403154309983224E-2</v>
      </c>
      <c r="J728" s="29">
        <v>1.1654225573569204</v>
      </c>
      <c r="K728" s="29">
        <v>0.56677913914632405</v>
      </c>
      <c r="L728" s="29">
        <v>0</v>
      </c>
      <c r="M728" s="29">
        <v>0</v>
      </c>
      <c r="N728" s="29">
        <v>9.4821553247049092E-2</v>
      </c>
      <c r="O728" s="29">
        <v>0.66160069239337316</v>
      </c>
    </row>
    <row r="729" spans="1:15" x14ac:dyDescent="0.25">
      <c r="A729" t="str">
        <f t="shared" si="11"/>
        <v>LDCPO243189</v>
      </c>
      <c r="B729" s="3" t="s">
        <v>14</v>
      </c>
      <c r="C729" s="3" t="s">
        <v>15</v>
      </c>
      <c r="D729" s="4">
        <v>43189</v>
      </c>
      <c r="E729" s="3" t="s">
        <v>16</v>
      </c>
      <c r="F729" s="29">
        <v>2.2500743021904528</v>
      </c>
      <c r="G729" s="29">
        <v>0</v>
      </c>
      <c r="H729" s="29">
        <v>0</v>
      </c>
      <c r="I729" s="29">
        <v>0.28801554661164075</v>
      </c>
      <c r="J729" s="29">
        <v>2.5380898488020938</v>
      </c>
      <c r="K729" s="29">
        <v>1.7501674406066579</v>
      </c>
      <c r="L729" s="29">
        <v>0</v>
      </c>
      <c r="M729" s="29">
        <v>0</v>
      </c>
      <c r="N729" s="29">
        <v>0.28805208297981111</v>
      </c>
      <c r="O729" s="29">
        <v>2.0382195235864691</v>
      </c>
    </row>
    <row r="730" spans="1:15" x14ac:dyDescent="0.25">
      <c r="A730" t="str">
        <f t="shared" si="11"/>
        <v>LDDAF143189</v>
      </c>
      <c r="B730" s="3" t="s">
        <v>17</v>
      </c>
      <c r="C730" s="3" t="s">
        <v>18</v>
      </c>
      <c r="D730" s="4">
        <v>43189</v>
      </c>
      <c r="E730" s="5" t="s">
        <v>19</v>
      </c>
      <c r="F730" s="29">
        <v>2.2500846641170287</v>
      </c>
      <c r="G730" s="29">
        <v>0</v>
      </c>
      <c r="H730" s="29">
        <v>0</v>
      </c>
      <c r="I730" s="29">
        <v>0.17461136723633316</v>
      </c>
      <c r="J730" s="29">
        <v>2.4246960313533616</v>
      </c>
      <c r="K730" s="29">
        <v>1.0800135091898124</v>
      </c>
      <c r="L730" s="29">
        <v>0</v>
      </c>
      <c r="M730" s="29">
        <v>0</v>
      </c>
      <c r="N730" s="29">
        <v>0.17460540640840191</v>
      </c>
      <c r="O730" s="29">
        <v>1.2546189155982144</v>
      </c>
    </row>
    <row r="731" spans="1:15" x14ac:dyDescent="0.25">
      <c r="A731" t="str">
        <f t="shared" si="11"/>
        <v>LDDAF243189</v>
      </c>
      <c r="B731" s="3" t="s">
        <v>20</v>
      </c>
      <c r="C731" s="3" t="s">
        <v>21</v>
      </c>
      <c r="D731" s="4">
        <v>43189</v>
      </c>
      <c r="E731" s="3" t="s">
        <v>22</v>
      </c>
      <c r="F731" s="29">
        <v>2.2500885282508225</v>
      </c>
      <c r="G731" s="29">
        <v>0</v>
      </c>
      <c r="H731" s="29">
        <v>0</v>
      </c>
      <c r="I731" s="29">
        <v>0.19801571436213705</v>
      </c>
      <c r="J731" s="29">
        <v>2.4481042426129598</v>
      </c>
      <c r="K731" s="29">
        <v>1.2200179962041564</v>
      </c>
      <c r="L731" s="29">
        <v>0</v>
      </c>
      <c r="M731" s="29">
        <v>0</v>
      </c>
      <c r="N731" s="29">
        <v>0.19800290888811242</v>
      </c>
      <c r="O731" s="29">
        <v>1.4180209050922687</v>
      </c>
    </row>
    <row r="732" spans="1:15" x14ac:dyDescent="0.25">
      <c r="A732" t="str">
        <f t="shared" si="11"/>
        <v>LDDAF343189</v>
      </c>
      <c r="B732" s="3" t="s">
        <v>23</v>
      </c>
      <c r="C732" s="3" t="s">
        <v>24</v>
      </c>
      <c r="D732" s="4">
        <v>43189</v>
      </c>
      <c r="E732" s="3" t="s">
        <v>25</v>
      </c>
      <c r="F732" s="29">
        <v>2.2500852399740667</v>
      </c>
      <c r="G732" s="29">
        <v>0</v>
      </c>
      <c r="H732" s="29">
        <v>0</v>
      </c>
      <c r="I732" s="29">
        <v>0.19621205998994914</v>
      </c>
      <c r="J732" s="29">
        <v>2.4462972999640158</v>
      </c>
      <c r="K732" s="29">
        <v>1.2300199932705078</v>
      </c>
      <c r="L732" s="29">
        <v>0</v>
      </c>
      <c r="M732" s="29">
        <v>0</v>
      </c>
      <c r="N732" s="29">
        <v>0.19621178551117113</v>
      </c>
      <c r="O732" s="29">
        <v>1.4262317787816789</v>
      </c>
    </row>
    <row r="733" spans="1:15" x14ac:dyDescent="0.25">
      <c r="A733" t="str">
        <f t="shared" si="11"/>
        <v>LDGETF43189</v>
      </c>
      <c r="B733" s="3" t="s">
        <v>26</v>
      </c>
      <c r="C733" s="3" t="s">
        <v>27</v>
      </c>
      <c r="D733" s="4">
        <v>43189</v>
      </c>
      <c r="E733" s="3" t="s">
        <v>97</v>
      </c>
      <c r="F733" s="29">
        <v>0.25000214095205475</v>
      </c>
      <c r="G733" s="29">
        <v>0</v>
      </c>
      <c r="H733" s="29">
        <v>0</v>
      </c>
      <c r="I733" s="29">
        <v>2.7000534989034042E-2</v>
      </c>
      <c r="J733" s="29">
        <v>0.27700267594108879</v>
      </c>
      <c r="K733" s="29">
        <v>0</v>
      </c>
      <c r="L733" s="29">
        <v>0</v>
      </c>
      <c r="M733" s="29">
        <v>0</v>
      </c>
      <c r="N733" s="29">
        <v>0</v>
      </c>
      <c r="O733" s="29">
        <v>0</v>
      </c>
    </row>
    <row r="734" spans="1:15" x14ac:dyDescent="0.25">
      <c r="A734" t="str">
        <f t="shared" si="11"/>
        <v>LDGSEC43189</v>
      </c>
      <c r="B734" s="3" t="s">
        <v>29</v>
      </c>
      <c r="C734" s="3" t="s">
        <v>30</v>
      </c>
      <c r="D734" s="4">
        <v>43189</v>
      </c>
      <c r="E734" s="3" t="s">
        <v>31</v>
      </c>
      <c r="F734" s="29">
        <v>2.2500973678768652</v>
      </c>
      <c r="G734" s="29">
        <v>0</v>
      </c>
      <c r="H734" s="29">
        <v>0.2</v>
      </c>
      <c r="I734" s="29">
        <v>0.27541910867197289</v>
      </c>
      <c r="J734" s="29">
        <v>2.7255164765488384</v>
      </c>
      <c r="K734" s="29">
        <v>1.3460786798507238</v>
      </c>
      <c r="L734" s="29">
        <v>0</v>
      </c>
      <c r="M734" s="29">
        <v>0.2</v>
      </c>
      <c r="N734" s="29">
        <v>0.27110138013409041</v>
      </c>
      <c r="O734" s="29">
        <v>1.8171800599848142</v>
      </c>
    </row>
    <row r="735" spans="1:15" x14ac:dyDescent="0.25">
      <c r="A735" t="str">
        <f t="shared" si="11"/>
        <v>LDINPF43189</v>
      </c>
      <c r="B735" s="3" t="s">
        <v>32</v>
      </c>
      <c r="C735" s="3" t="s">
        <v>33</v>
      </c>
      <c r="D735" s="4">
        <v>43189</v>
      </c>
      <c r="E735" s="3" t="s">
        <v>34</v>
      </c>
      <c r="F735" s="29">
        <v>1.1300207924237022</v>
      </c>
      <c r="G735" s="29">
        <v>0</v>
      </c>
      <c r="H735" s="29">
        <v>0</v>
      </c>
      <c r="I735" s="29">
        <v>6.8402139165353468E-2</v>
      </c>
      <c r="J735" s="29">
        <v>1.1984229315890558</v>
      </c>
      <c r="K735" s="29">
        <v>0.47721172442148185</v>
      </c>
      <c r="L735" s="29">
        <v>0</v>
      </c>
      <c r="M735" s="29">
        <v>0</v>
      </c>
      <c r="N735" s="29">
        <v>6.7898590290966648E-2</v>
      </c>
      <c r="O735" s="29">
        <v>0.54511031471244853</v>
      </c>
    </row>
    <row r="736" spans="1:15" x14ac:dyDescent="0.25">
      <c r="A736" t="str">
        <f t="shared" si="11"/>
        <v>LDMIPF43189</v>
      </c>
      <c r="B736" s="3" t="s">
        <v>35</v>
      </c>
      <c r="C736" s="3" t="s">
        <v>36</v>
      </c>
      <c r="D736" s="4">
        <v>43189</v>
      </c>
      <c r="E736" s="3" t="s">
        <v>37</v>
      </c>
      <c r="F736" s="29">
        <v>2.2392087422289304</v>
      </c>
      <c r="G736" s="29">
        <v>0</v>
      </c>
      <c r="H736" s="29">
        <v>0.2</v>
      </c>
      <c r="I736" s="29">
        <v>0.32746449016867524</v>
      </c>
      <c r="J736" s="29">
        <v>2.766673232397606</v>
      </c>
      <c r="K736" s="29">
        <v>1.5476202062431192</v>
      </c>
      <c r="L736" s="29">
        <v>0</v>
      </c>
      <c r="M736" s="29">
        <v>0.2</v>
      </c>
      <c r="N736" s="29">
        <v>0.3037931664472206</v>
      </c>
      <c r="O736" s="29">
        <v>2.0514133726903396</v>
      </c>
    </row>
    <row r="737" spans="1:15" x14ac:dyDescent="0.25">
      <c r="A737" t="str">
        <f t="shared" si="11"/>
        <v>LDSAPF43189</v>
      </c>
      <c r="B737" s="3" t="s">
        <v>38</v>
      </c>
      <c r="C737" s="3" t="s">
        <v>39</v>
      </c>
      <c r="D737" s="4">
        <v>43189</v>
      </c>
      <c r="E737" s="3" t="s">
        <v>40</v>
      </c>
      <c r="F737" s="29">
        <v>0.80000938199865523</v>
      </c>
      <c r="G737" s="29">
        <v>0</v>
      </c>
      <c r="H737" s="29">
        <v>0</v>
      </c>
      <c r="I737" s="29">
        <v>3.9600967553209999E-2</v>
      </c>
      <c r="J737" s="29">
        <v>0.8396103495518652</v>
      </c>
      <c r="K737" s="29">
        <v>0.26524564008677759</v>
      </c>
      <c r="L737" s="29">
        <v>0</v>
      </c>
      <c r="M737" s="29">
        <v>0</v>
      </c>
      <c r="N737" s="29">
        <v>3.874431083832211E-2</v>
      </c>
      <c r="O737" s="29">
        <v>0.30398995092509973</v>
      </c>
    </row>
    <row r="738" spans="1:15" x14ac:dyDescent="0.25">
      <c r="A738" t="str">
        <f t="shared" si="11"/>
        <v>LEBALF43189</v>
      </c>
      <c r="B738" s="3" t="s">
        <v>41</v>
      </c>
      <c r="C738" s="3" t="s">
        <v>42</v>
      </c>
      <c r="D738" s="4">
        <v>43189</v>
      </c>
      <c r="E738" s="3" t="s">
        <v>43</v>
      </c>
      <c r="F738" s="29">
        <v>2.3254769395502621</v>
      </c>
      <c r="G738" s="29">
        <v>0</v>
      </c>
      <c r="H738" s="29">
        <v>0.2</v>
      </c>
      <c r="I738" s="29">
        <v>5.8578559248086345E-2</v>
      </c>
      <c r="J738" s="29">
        <v>2.5840554987983486</v>
      </c>
      <c r="K738" s="29">
        <v>0.32354177815431934</v>
      </c>
      <c r="L738" s="29">
        <v>0</v>
      </c>
      <c r="M738" s="29">
        <v>0.2</v>
      </c>
      <c r="N738" s="29">
        <v>5.8237318348632203E-2</v>
      </c>
      <c r="O738" s="29">
        <v>0.58177909650295156</v>
      </c>
    </row>
    <row r="739" spans="1:15" x14ac:dyDescent="0.25">
      <c r="A739" t="str">
        <f t="shared" si="11"/>
        <v>LEBFSF43189</v>
      </c>
      <c r="B739" s="3" t="s">
        <v>44</v>
      </c>
      <c r="C739" s="3" t="s">
        <v>45</v>
      </c>
      <c r="D739" s="4">
        <v>43189</v>
      </c>
      <c r="E739" s="3" t="s">
        <v>46</v>
      </c>
      <c r="F739" s="29">
        <v>2.500121085681875</v>
      </c>
      <c r="G739" s="29">
        <v>0</v>
      </c>
      <c r="H739" s="29">
        <v>0.2</v>
      </c>
      <c r="I739" s="29">
        <v>0.21961696709836553</v>
      </c>
      <c r="J739" s="29">
        <v>2.9197380527802408</v>
      </c>
      <c r="K739" s="29">
        <v>1.037089589693253</v>
      </c>
      <c r="L739" s="29">
        <v>0</v>
      </c>
      <c r="M739" s="29">
        <v>0.2</v>
      </c>
      <c r="N739" s="29">
        <v>0.20828480318864701</v>
      </c>
      <c r="O739" s="29">
        <v>1.4453743928819001</v>
      </c>
    </row>
    <row r="740" spans="1:15" x14ac:dyDescent="0.25">
      <c r="A740" t="str">
        <f t="shared" si="11"/>
        <v>LECHID43189</v>
      </c>
      <c r="B740" s="3" t="s">
        <v>47</v>
      </c>
      <c r="C740" s="3" t="s">
        <v>48</v>
      </c>
      <c r="D740" s="4">
        <v>43189</v>
      </c>
      <c r="E740" s="3" t="s">
        <v>49</v>
      </c>
      <c r="F740" s="29">
        <v>2.4756186140014873</v>
      </c>
      <c r="G740" s="29">
        <v>0</v>
      </c>
      <c r="H740" s="29">
        <v>0</v>
      </c>
      <c r="I740" s="29">
        <v>0.26920899385591779</v>
      </c>
      <c r="J740" s="29">
        <v>2.7448276078574052</v>
      </c>
      <c r="K740" s="29">
        <v>1.4779595145503854</v>
      </c>
      <c r="L740" s="29">
        <v>0</v>
      </c>
      <c r="M740" s="29">
        <v>0</v>
      </c>
      <c r="N740" s="29">
        <v>0.25167775895987643</v>
      </c>
      <c r="O740" s="29">
        <v>1.7296372735102619</v>
      </c>
    </row>
    <row r="741" spans="1:15" x14ac:dyDescent="0.25">
      <c r="A741" t="str">
        <f t="shared" si="11"/>
        <v>LEEQTF43189</v>
      </c>
      <c r="B741" s="3" t="s">
        <v>50</v>
      </c>
      <c r="C741" s="3" t="s">
        <v>51</v>
      </c>
      <c r="D741" s="4">
        <v>43189</v>
      </c>
      <c r="E741" s="3" t="s">
        <v>52</v>
      </c>
      <c r="F741" s="29">
        <v>2.3252830622218457</v>
      </c>
      <c r="G741" s="29">
        <v>0</v>
      </c>
      <c r="H741" s="29">
        <v>0.2</v>
      </c>
      <c r="I741" s="29">
        <v>0.28895261306064496</v>
      </c>
      <c r="J741" s="29">
        <v>2.8142356752824909</v>
      </c>
      <c r="K741" s="29">
        <v>1.4629870284223385</v>
      </c>
      <c r="L741" s="29">
        <v>0</v>
      </c>
      <c r="M741" s="29">
        <v>0.2</v>
      </c>
      <c r="N741" s="29">
        <v>0.28674760624107254</v>
      </c>
      <c r="O741" s="29">
        <v>1.949734634663411</v>
      </c>
    </row>
    <row r="742" spans="1:15" x14ac:dyDescent="0.25">
      <c r="A742" t="str">
        <f t="shared" si="11"/>
        <v>LEGROW43189</v>
      </c>
      <c r="B742" s="3" t="s">
        <v>53</v>
      </c>
      <c r="C742" s="3" t="s">
        <v>54</v>
      </c>
      <c r="D742" s="4">
        <v>43189</v>
      </c>
      <c r="E742" s="3" t="s">
        <v>55</v>
      </c>
      <c r="F742" s="29">
        <v>2.3544125167858474</v>
      </c>
      <c r="G742" s="29">
        <v>0</v>
      </c>
      <c r="H742" s="29">
        <v>0.2</v>
      </c>
      <c r="I742" s="29">
        <v>0.27619503299893439</v>
      </c>
      <c r="J742" s="29">
        <v>2.8306075497847818</v>
      </c>
      <c r="K742" s="29">
        <v>1.3978162751240255</v>
      </c>
      <c r="L742" s="29">
        <v>0</v>
      </c>
      <c r="M742" s="29">
        <v>0.2</v>
      </c>
      <c r="N742" s="29">
        <v>0.27321728512790533</v>
      </c>
      <c r="O742" s="29">
        <v>1.8710335602519308</v>
      </c>
    </row>
    <row r="743" spans="1:15" x14ac:dyDescent="0.25">
      <c r="A743" t="str">
        <f t="shared" si="11"/>
        <v>LEINFA43189</v>
      </c>
      <c r="B743" s="3" t="s">
        <v>56</v>
      </c>
      <c r="C743" s="3" t="s">
        <v>57</v>
      </c>
      <c r="D743" s="4">
        <v>43189</v>
      </c>
      <c r="E743" s="3" t="s">
        <v>58</v>
      </c>
      <c r="F743" s="29">
        <v>2.5001234690748548</v>
      </c>
      <c r="G743" s="29">
        <v>0</v>
      </c>
      <c r="H743" s="29">
        <v>0.2</v>
      </c>
      <c r="I743" s="29">
        <v>0.25382101287160524</v>
      </c>
      <c r="J743" s="29">
        <v>2.9539444819464604</v>
      </c>
      <c r="K743" s="29">
        <v>1.2076893744361057</v>
      </c>
      <c r="L743" s="29">
        <v>0</v>
      </c>
      <c r="M743" s="29">
        <v>0.2</v>
      </c>
      <c r="N743" s="29">
        <v>0.24078841800839243</v>
      </c>
      <c r="O743" s="29">
        <v>1.648477792444498</v>
      </c>
    </row>
    <row r="744" spans="1:15" x14ac:dyDescent="0.25">
      <c r="A744" t="str">
        <f t="shared" si="11"/>
        <v>LEINNF43189</v>
      </c>
      <c r="B744" s="3" t="s">
        <v>59</v>
      </c>
      <c r="C744" s="3" t="s">
        <v>60</v>
      </c>
      <c r="D744" s="4">
        <v>43189</v>
      </c>
      <c r="E744" s="3" t="s">
        <v>93</v>
      </c>
      <c r="F744" s="29">
        <v>1.2000272856922107</v>
      </c>
      <c r="G744" s="29">
        <v>0</v>
      </c>
      <c r="H744" s="29">
        <v>0</v>
      </c>
      <c r="I744" s="29">
        <v>4.500111451583276E-2</v>
      </c>
      <c r="J744" s="29">
        <v>1.2450284002080434</v>
      </c>
      <c r="K744" s="29">
        <v>0.64448723509900185</v>
      </c>
      <c r="L744" s="29">
        <v>0</v>
      </c>
      <c r="M744" s="29">
        <v>0</v>
      </c>
      <c r="N744" s="29">
        <v>4.4010874374016185E-2</v>
      </c>
      <c r="O744" s="29">
        <v>0.68849810947301804</v>
      </c>
    </row>
    <row r="745" spans="1:15" x14ac:dyDescent="0.25">
      <c r="A745" t="str">
        <f t="shared" si="11"/>
        <v>LEINSX43189</v>
      </c>
      <c r="B745" s="3" t="s">
        <v>61</v>
      </c>
      <c r="C745" s="3" t="s">
        <v>62</v>
      </c>
      <c r="D745" s="4">
        <v>43189</v>
      </c>
      <c r="E745" s="3" t="s">
        <v>92</v>
      </c>
      <c r="F745" s="29">
        <v>1.7000598275576608</v>
      </c>
      <c r="G745" s="29">
        <v>0</v>
      </c>
      <c r="H745" s="29">
        <v>0</v>
      </c>
      <c r="I745" s="29">
        <v>0.12600893472032779</v>
      </c>
      <c r="J745" s="29">
        <v>1.8260687622779885</v>
      </c>
      <c r="K745" s="29">
        <v>1.1380345789219883</v>
      </c>
      <c r="L745" s="29">
        <v>0</v>
      </c>
      <c r="M745" s="29">
        <v>0</v>
      </c>
      <c r="N745" s="29">
        <v>0.11482914218967902</v>
      </c>
      <c r="O745" s="29">
        <v>1.2528637211116673</v>
      </c>
    </row>
    <row r="746" spans="1:15" x14ac:dyDescent="0.25">
      <c r="A746" t="str">
        <f t="shared" si="11"/>
        <v>LEMIDF43189</v>
      </c>
      <c r="B746" s="3" t="s">
        <v>63</v>
      </c>
      <c r="C746" s="3" t="s">
        <v>64</v>
      </c>
      <c r="D746" s="4">
        <v>43189</v>
      </c>
      <c r="E746" s="3" t="s">
        <v>65</v>
      </c>
      <c r="F746" s="29">
        <v>2.3378233995014739</v>
      </c>
      <c r="G746" s="29">
        <v>0</v>
      </c>
      <c r="H746" s="29">
        <v>0.2</v>
      </c>
      <c r="I746" s="29">
        <v>6.0800543686101174E-2</v>
      </c>
      <c r="J746" s="29">
        <v>2.5986239431875751</v>
      </c>
      <c r="K746" s="29">
        <v>0.32904249970729532</v>
      </c>
      <c r="L746" s="29">
        <v>0</v>
      </c>
      <c r="M746" s="29">
        <v>0.2</v>
      </c>
      <c r="N746" s="29">
        <v>5.922819094372278E-2</v>
      </c>
      <c r="O746" s="29">
        <v>0.58827069065101811</v>
      </c>
    </row>
    <row r="747" spans="1:15" x14ac:dyDescent="0.25">
      <c r="A747" t="str">
        <f t="shared" si="11"/>
        <v>LET10043189</v>
      </c>
      <c r="B747" s="3" t="s">
        <v>66</v>
      </c>
      <c r="C747" s="3" t="s">
        <v>67</v>
      </c>
      <c r="D747" s="4">
        <v>43189</v>
      </c>
      <c r="E747" s="3" t="s">
        <v>98</v>
      </c>
      <c r="F747" s="29">
        <v>0.24987831070840444</v>
      </c>
      <c r="G747" s="29">
        <v>0</v>
      </c>
      <c r="H747" s="29">
        <v>0</v>
      </c>
      <c r="I747" s="29">
        <v>8.9777037392698746E-3</v>
      </c>
      <c r="J747" s="29">
        <v>0.25885601444767431</v>
      </c>
      <c r="K747" s="29">
        <v>0</v>
      </c>
      <c r="L747" s="29">
        <v>0</v>
      </c>
      <c r="M747" s="29">
        <v>0</v>
      </c>
      <c r="N747" s="29">
        <v>0</v>
      </c>
      <c r="O747" s="29">
        <v>0</v>
      </c>
    </row>
    <row r="748" spans="1:15" x14ac:dyDescent="0.25">
      <c r="A748" t="str">
        <f t="shared" si="11"/>
        <v>LETAXP43189</v>
      </c>
      <c r="B748" s="3" t="s">
        <v>69</v>
      </c>
      <c r="C748" s="3" t="s">
        <v>70</v>
      </c>
      <c r="D748" s="4">
        <v>43189</v>
      </c>
      <c r="E748" s="3" t="s">
        <v>71</v>
      </c>
      <c r="F748" s="29">
        <v>2.4059754283364509</v>
      </c>
      <c r="G748" s="29">
        <v>0</v>
      </c>
      <c r="H748" s="29">
        <v>0</v>
      </c>
      <c r="I748" s="29">
        <v>0.25667556674124586</v>
      </c>
      <c r="J748" s="29">
        <v>2.6626509950776969</v>
      </c>
      <c r="K748" s="29">
        <v>1.4339310551817057</v>
      </c>
      <c r="L748" s="29">
        <v>0</v>
      </c>
      <c r="M748" s="29">
        <v>0</v>
      </c>
      <c r="N748" s="29">
        <v>0.24371931531379604</v>
      </c>
      <c r="O748" s="29">
        <v>1.6776503704955017</v>
      </c>
    </row>
    <row r="749" spans="1:15" x14ac:dyDescent="0.25">
      <c r="A749" t="str">
        <f t="shared" si="11"/>
        <v>LETF5043189</v>
      </c>
      <c r="B749" s="3" t="s">
        <v>72</v>
      </c>
      <c r="C749" s="3" t="s">
        <v>73</v>
      </c>
      <c r="D749" s="4">
        <v>43189</v>
      </c>
      <c r="E749" s="3" t="s">
        <v>99</v>
      </c>
      <c r="F749" s="29">
        <v>9.9985520579755932E-2</v>
      </c>
      <c r="G749" s="29">
        <v>0</v>
      </c>
      <c r="H749" s="29">
        <v>0</v>
      </c>
      <c r="I749" s="29">
        <v>1.7973033845141962E-3</v>
      </c>
      <c r="J749" s="29">
        <v>0.10178282396427013</v>
      </c>
      <c r="K749" s="29">
        <v>0</v>
      </c>
      <c r="L749" s="29">
        <v>0</v>
      </c>
      <c r="M749" s="29">
        <v>0</v>
      </c>
      <c r="N749" s="29">
        <v>0</v>
      </c>
      <c r="O749" s="29">
        <v>0</v>
      </c>
    </row>
    <row r="750" spans="1:15" x14ac:dyDescent="0.25">
      <c r="A750" t="str">
        <f t="shared" si="11"/>
        <v>LETFSX43189</v>
      </c>
      <c r="B750" s="3" t="s">
        <v>75</v>
      </c>
      <c r="C750" s="3" t="s">
        <v>76</v>
      </c>
      <c r="D750" s="4">
        <v>43189</v>
      </c>
      <c r="E750" s="3" t="s">
        <v>100</v>
      </c>
      <c r="F750" s="29">
        <v>0.10000030578655218</v>
      </c>
      <c r="G750" s="29">
        <v>0</v>
      </c>
      <c r="H750" s="29">
        <v>0</v>
      </c>
      <c r="I750" s="29">
        <v>0</v>
      </c>
      <c r="J750" s="29">
        <v>0.10000030578655218</v>
      </c>
      <c r="K750" s="29">
        <v>0</v>
      </c>
      <c r="L750" s="29">
        <v>0</v>
      </c>
      <c r="M750" s="29">
        <v>0</v>
      </c>
      <c r="N750" s="29">
        <v>0</v>
      </c>
      <c r="O750" s="29">
        <v>0</v>
      </c>
    </row>
    <row r="751" spans="1:15" x14ac:dyDescent="0.25">
      <c r="A751" t="str">
        <f t="shared" si="11"/>
        <v>LEULIS43189</v>
      </c>
      <c r="B751" s="3" t="s">
        <v>78</v>
      </c>
      <c r="C751" s="3" t="s">
        <v>79</v>
      </c>
      <c r="D751" s="4">
        <v>43189</v>
      </c>
      <c r="E751" s="3" t="s">
        <v>80</v>
      </c>
      <c r="F751" s="29">
        <v>2.3505114445893267</v>
      </c>
      <c r="G751" s="29">
        <v>0</v>
      </c>
      <c r="H751" s="29">
        <v>0</v>
      </c>
      <c r="I751" s="29">
        <v>0.24849209444522369</v>
      </c>
      <c r="J751" s="29">
        <v>2.5990035390345505</v>
      </c>
      <c r="K751" s="29">
        <v>1.2737787788343551</v>
      </c>
      <c r="L751" s="29">
        <v>0</v>
      </c>
      <c r="M751" s="29">
        <v>0</v>
      </c>
      <c r="N751" s="29">
        <v>0.216693368412125</v>
      </c>
      <c r="O751" s="29">
        <v>1.4904721472464801</v>
      </c>
    </row>
    <row r="752" spans="1:15" x14ac:dyDescent="0.25">
      <c r="A752" t="str">
        <f t="shared" si="11"/>
        <v>LLIQDF43189</v>
      </c>
      <c r="B752" s="3" t="s">
        <v>81</v>
      </c>
      <c r="C752" s="3" t="s">
        <v>82</v>
      </c>
      <c r="D752" s="4">
        <v>43189</v>
      </c>
      <c r="E752" s="3" t="s">
        <v>83</v>
      </c>
      <c r="F752" s="29">
        <v>0.20917020716326021</v>
      </c>
      <c r="G752" s="29">
        <v>0</v>
      </c>
      <c r="H752" s="29">
        <v>0</v>
      </c>
      <c r="I752" s="29">
        <v>5.2500305146838512E-3</v>
      </c>
      <c r="J752" s="29">
        <v>0.21442023767794405</v>
      </c>
      <c r="K752" s="29">
        <v>6.916091639202529E-2</v>
      </c>
      <c r="L752" s="29">
        <v>0</v>
      </c>
      <c r="M752" s="29">
        <v>0</v>
      </c>
      <c r="N752" s="29">
        <v>5.2488310228344728E-3</v>
      </c>
      <c r="O752" s="29">
        <v>7.4409747414859756E-2</v>
      </c>
    </row>
    <row r="753" spans="1:15" x14ac:dyDescent="0.25">
      <c r="A753" t="str">
        <f t="shared" si="11"/>
        <v>LDBOND43190</v>
      </c>
      <c r="B753" s="3" t="s">
        <v>11</v>
      </c>
      <c r="C753" s="3" t="s">
        <v>12</v>
      </c>
      <c r="D753" s="4">
        <v>43190</v>
      </c>
      <c r="E753" s="3" t="s">
        <v>13</v>
      </c>
      <c r="F753" s="29">
        <v>1.0700193457034279</v>
      </c>
      <c r="G753" s="29">
        <v>0</v>
      </c>
      <c r="H753" s="29">
        <v>0</v>
      </c>
      <c r="I753" s="29">
        <v>9.540315541338007E-2</v>
      </c>
      <c r="J753" s="29">
        <v>1.165422501116808</v>
      </c>
      <c r="K753" s="29">
        <v>0.56678012588214777</v>
      </c>
      <c r="L753" s="29">
        <v>0</v>
      </c>
      <c r="M753" s="29">
        <v>0</v>
      </c>
      <c r="N753" s="29">
        <v>9.4821528059812366E-2</v>
      </c>
      <c r="O753" s="29">
        <v>0.66160165394196013</v>
      </c>
    </row>
    <row r="754" spans="1:15" x14ac:dyDescent="0.25">
      <c r="A754" t="str">
        <f t="shared" si="11"/>
        <v>LDCPO243190</v>
      </c>
      <c r="B754" s="3" t="s">
        <v>14</v>
      </c>
      <c r="C754" s="3" t="s">
        <v>15</v>
      </c>
      <c r="D754" s="4">
        <v>43190</v>
      </c>
      <c r="E754" s="3" t="s">
        <v>16</v>
      </c>
      <c r="F754" s="29">
        <v>2.2500775459434519</v>
      </c>
      <c r="G754" s="29">
        <v>0</v>
      </c>
      <c r="H754" s="29">
        <v>0</v>
      </c>
      <c r="I754" s="29">
        <v>0.28801691622757858</v>
      </c>
      <c r="J754" s="29">
        <v>2.5380944621710304</v>
      </c>
      <c r="K754" s="29">
        <v>1.750180063167855</v>
      </c>
      <c r="L754" s="29">
        <v>0</v>
      </c>
      <c r="M754" s="29">
        <v>0</v>
      </c>
      <c r="N754" s="29">
        <v>0.28803795853698999</v>
      </c>
      <c r="O754" s="29">
        <v>2.0382180217048451</v>
      </c>
    </row>
    <row r="755" spans="1:15" x14ac:dyDescent="0.25">
      <c r="A755" t="str">
        <f t="shared" si="11"/>
        <v>LDDAF143190</v>
      </c>
      <c r="B755" s="3" t="s">
        <v>17</v>
      </c>
      <c r="C755" s="3" t="s">
        <v>18</v>
      </c>
      <c r="D755" s="4">
        <v>43190</v>
      </c>
      <c r="E755" s="5" t="s">
        <v>19</v>
      </c>
      <c r="F755" s="29">
        <v>2.2500870694397199</v>
      </c>
      <c r="G755" s="29">
        <v>0</v>
      </c>
      <c r="H755" s="29">
        <v>0</v>
      </c>
      <c r="I755" s="29">
        <v>0.17461319820949184</v>
      </c>
      <c r="J755" s="29">
        <v>2.4247002676492118</v>
      </c>
      <c r="K755" s="29">
        <v>1.0800093729627169</v>
      </c>
      <c r="L755" s="29">
        <v>0</v>
      </c>
      <c r="M755" s="29">
        <v>0</v>
      </c>
      <c r="N755" s="29">
        <v>0.17460421343536381</v>
      </c>
      <c r="O755" s="29">
        <v>1.2546135863980807</v>
      </c>
    </row>
    <row r="756" spans="1:15" x14ac:dyDescent="0.25">
      <c r="A756" t="str">
        <f t="shared" si="11"/>
        <v>LDDAF243190</v>
      </c>
      <c r="B756" s="3" t="s">
        <v>20</v>
      </c>
      <c r="C756" s="3" t="s">
        <v>21</v>
      </c>
      <c r="D756" s="4">
        <v>43190</v>
      </c>
      <c r="E756" s="3" t="s">
        <v>22</v>
      </c>
      <c r="F756" s="29">
        <v>2.2500921721617964</v>
      </c>
      <c r="G756" s="29">
        <v>0</v>
      </c>
      <c r="H756" s="29">
        <v>0</v>
      </c>
      <c r="I756" s="29">
        <v>0.19801430691103417</v>
      </c>
      <c r="J756" s="29">
        <v>2.4481064790728304</v>
      </c>
      <c r="K756" s="29">
        <v>1.2200100980809485</v>
      </c>
      <c r="L756" s="29">
        <v>0</v>
      </c>
      <c r="M756" s="29">
        <v>0</v>
      </c>
      <c r="N756" s="29">
        <v>0.19800453136942592</v>
      </c>
      <c r="O756" s="29">
        <v>1.4180146294503744</v>
      </c>
    </row>
    <row r="757" spans="1:15" x14ac:dyDescent="0.25">
      <c r="A757" t="str">
        <f t="shared" si="11"/>
        <v>LDDAF343190</v>
      </c>
      <c r="B757" s="3" t="s">
        <v>23</v>
      </c>
      <c r="C757" s="3" t="s">
        <v>24</v>
      </c>
      <c r="D757" s="4">
        <v>43190</v>
      </c>
      <c r="E757" s="3" t="s">
        <v>25</v>
      </c>
      <c r="F757" s="29">
        <v>2.250090935932767</v>
      </c>
      <c r="G757" s="29">
        <v>0</v>
      </c>
      <c r="H757" s="29">
        <v>0</v>
      </c>
      <c r="I757" s="29">
        <v>0.19621092191867867</v>
      </c>
      <c r="J757" s="29">
        <v>2.4463018578514455</v>
      </c>
      <c r="K757" s="29">
        <v>1.2300177601635214</v>
      </c>
      <c r="L757" s="29">
        <v>0</v>
      </c>
      <c r="M757" s="29">
        <v>0</v>
      </c>
      <c r="N757" s="29">
        <v>0.1962128268947462</v>
      </c>
      <c r="O757" s="29">
        <v>1.4262305870582677</v>
      </c>
    </row>
    <row r="758" spans="1:15" x14ac:dyDescent="0.25">
      <c r="A758" t="str">
        <f t="shared" si="11"/>
        <v>LDGETF43190</v>
      </c>
      <c r="B758" s="3" t="s">
        <v>26</v>
      </c>
      <c r="C758" s="3" t="s">
        <v>27</v>
      </c>
      <c r="D758" s="4">
        <v>43190</v>
      </c>
      <c r="E758" s="3" t="s">
        <v>97</v>
      </c>
      <c r="F758" s="29">
        <v>0.25000079182983087</v>
      </c>
      <c r="G758" s="29">
        <v>0</v>
      </c>
      <c r="H758" s="29">
        <v>0</v>
      </c>
      <c r="I758" s="29">
        <v>2.7000311768677204E-2</v>
      </c>
      <c r="J758" s="29">
        <v>0.27700110359850805</v>
      </c>
      <c r="K758" s="29">
        <v>0</v>
      </c>
      <c r="L758" s="29">
        <v>0</v>
      </c>
      <c r="M758" s="29">
        <v>0</v>
      </c>
      <c r="N758" s="29">
        <v>0</v>
      </c>
      <c r="O758" s="29">
        <v>0</v>
      </c>
    </row>
    <row r="759" spans="1:15" x14ac:dyDescent="0.25">
      <c r="A759" t="str">
        <f t="shared" si="11"/>
        <v>LDGSEC43190</v>
      </c>
      <c r="B759" s="3" t="s">
        <v>29</v>
      </c>
      <c r="C759" s="3" t="s">
        <v>30</v>
      </c>
      <c r="D759" s="4">
        <v>43190</v>
      </c>
      <c r="E759" s="3" t="s">
        <v>31</v>
      </c>
      <c r="F759" s="29">
        <v>2.2500974880585995</v>
      </c>
      <c r="G759" s="29">
        <v>0</v>
      </c>
      <c r="H759" s="29">
        <v>0.2</v>
      </c>
      <c r="I759" s="29">
        <v>0.27541826866454167</v>
      </c>
      <c r="J759" s="29">
        <v>2.7255157567231416</v>
      </c>
      <c r="K759" s="29">
        <v>1.3460814998198378</v>
      </c>
      <c r="L759" s="29">
        <v>0</v>
      </c>
      <c r="M759" s="29">
        <v>0.2</v>
      </c>
      <c r="N759" s="29">
        <v>0.27110419917671769</v>
      </c>
      <c r="O759" s="29">
        <v>1.8171856989965556</v>
      </c>
    </row>
    <row r="760" spans="1:15" x14ac:dyDescent="0.25">
      <c r="A760" t="str">
        <f t="shared" si="11"/>
        <v>LDINPF43190</v>
      </c>
      <c r="B760" s="3" t="s">
        <v>32</v>
      </c>
      <c r="C760" s="3" t="s">
        <v>33</v>
      </c>
      <c r="D760" s="4">
        <v>43190</v>
      </c>
      <c r="E760" s="3" t="s">
        <v>34</v>
      </c>
      <c r="F760" s="29">
        <v>1.1300206041656395</v>
      </c>
      <c r="G760" s="29">
        <v>0</v>
      </c>
      <c r="H760" s="29">
        <v>0</v>
      </c>
      <c r="I760" s="29">
        <v>6.8402214888529614E-2</v>
      </c>
      <c r="J760" s="29">
        <v>1.1984228190541693</v>
      </c>
      <c r="K760" s="29">
        <v>0.47721264193539625</v>
      </c>
      <c r="L760" s="29">
        <v>0</v>
      </c>
      <c r="M760" s="29">
        <v>0</v>
      </c>
      <c r="N760" s="29">
        <v>6.7898952620140049E-2</v>
      </c>
      <c r="O760" s="29">
        <v>0.54511159455553626</v>
      </c>
    </row>
    <row r="761" spans="1:15" x14ac:dyDescent="0.25">
      <c r="A761" t="str">
        <f t="shared" si="11"/>
        <v>LDMIPF43190</v>
      </c>
      <c r="B761" s="3" t="s">
        <v>35</v>
      </c>
      <c r="C761" s="3" t="s">
        <v>36</v>
      </c>
      <c r="D761" s="4">
        <v>43190</v>
      </c>
      <c r="E761" s="3" t="s">
        <v>37</v>
      </c>
      <c r="F761" s="29">
        <v>2.2391905077504695</v>
      </c>
      <c r="G761" s="29">
        <v>0</v>
      </c>
      <c r="H761" s="29">
        <v>0.2</v>
      </c>
      <c r="I761" s="29">
        <v>0.32746081981710712</v>
      </c>
      <c r="J761" s="29">
        <v>2.7666513275675766</v>
      </c>
      <c r="K761" s="29">
        <v>1.547608529541636</v>
      </c>
      <c r="L761" s="29">
        <v>0</v>
      </c>
      <c r="M761" s="29">
        <v>0.2</v>
      </c>
      <c r="N761" s="29">
        <v>0.3037892726086916</v>
      </c>
      <c r="O761" s="29">
        <v>2.0513978021503276</v>
      </c>
    </row>
    <row r="762" spans="1:15" x14ac:dyDescent="0.25">
      <c r="A762" t="str">
        <f t="shared" si="11"/>
        <v>LDSAPF43190</v>
      </c>
      <c r="B762" s="3" t="s">
        <v>38</v>
      </c>
      <c r="C762" s="3" t="s">
        <v>39</v>
      </c>
      <c r="D762" s="4">
        <v>43190</v>
      </c>
      <c r="E762" s="3" t="s">
        <v>40</v>
      </c>
      <c r="F762" s="29">
        <v>0.80000940722725555</v>
      </c>
      <c r="G762" s="29">
        <v>0</v>
      </c>
      <c r="H762" s="29">
        <v>0</v>
      </c>
      <c r="I762" s="29">
        <v>3.9600925718521071E-2</v>
      </c>
      <c r="J762" s="29">
        <v>0.83961033294577658</v>
      </c>
      <c r="K762" s="29">
        <v>0.26524656991372897</v>
      </c>
      <c r="L762" s="29">
        <v>0</v>
      </c>
      <c r="M762" s="29">
        <v>0</v>
      </c>
      <c r="N762" s="29">
        <v>3.874447588392755E-2</v>
      </c>
      <c r="O762" s="29">
        <v>0.30399104579765651</v>
      </c>
    </row>
    <row r="763" spans="1:15" x14ac:dyDescent="0.25">
      <c r="A763" t="str">
        <f t="shared" si="11"/>
        <v>LEBALF43190</v>
      </c>
      <c r="B763" s="3" t="s">
        <v>41</v>
      </c>
      <c r="C763" s="3" t="s">
        <v>42</v>
      </c>
      <c r="D763" s="4">
        <v>43190</v>
      </c>
      <c r="E763" s="3" t="s">
        <v>43</v>
      </c>
      <c r="F763" s="29">
        <v>2.3254770807623402</v>
      </c>
      <c r="G763" s="29">
        <v>0</v>
      </c>
      <c r="H763" s="29">
        <v>0.2</v>
      </c>
      <c r="I763" s="29">
        <v>5.8578539258136109E-2</v>
      </c>
      <c r="J763" s="29">
        <v>2.5840556200204765</v>
      </c>
      <c r="K763" s="29">
        <v>0.32354297933364623</v>
      </c>
      <c r="L763" s="29">
        <v>0</v>
      </c>
      <c r="M763" s="29">
        <v>0.2</v>
      </c>
      <c r="N763" s="29">
        <v>5.8237682293047453E-2</v>
      </c>
      <c r="O763" s="29">
        <v>0.58178066162669373</v>
      </c>
    </row>
    <row r="764" spans="1:15" x14ac:dyDescent="0.25">
      <c r="A764" t="str">
        <f t="shared" si="11"/>
        <v>LEBFSF43190</v>
      </c>
      <c r="B764" s="3" t="s">
        <v>44</v>
      </c>
      <c r="C764" s="3" t="s">
        <v>45</v>
      </c>
      <c r="D764" s="4">
        <v>43190</v>
      </c>
      <c r="E764" s="3" t="s">
        <v>46</v>
      </c>
      <c r="F764" s="29">
        <v>2.5001200338155383</v>
      </c>
      <c r="G764" s="29">
        <v>0</v>
      </c>
      <c r="H764" s="29">
        <v>0.2</v>
      </c>
      <c r="I764" s="29">
        <v>0.21961740143730796</v>
      </c>
      <c r="J764" s="29">
        <v>2.9197374352528462</v>
      </c>
      <c r="K764" s="29">
        <v>1.0370899043732742</v>
      </c>
      <c r="L764" s="29">
        <v>0</v>
      </c>
      <c r="M764" s="29">
        <v>0.2</v>
      </c>
      <c r="N764" s="29">
        <v>0.20828274477166009</v>
      </c>
      <c r="O764" s="29">
        <v>1.4453726491449341</v>
      </c>
    </row>
    <row r="765" spans="1:15" x14ac:dyDescent="0.25">
      <c r="A765" t="str">
        <f t="shared" si="11"/>
        <v>LECHID43190</v>
      </c>
      <c r="B765" s="3" t="s">
        <v>47</v>
      </c>
      <c r="C765" s="3" t="s">
        <v>48</v>
      </c>
      <c r="D765" s="4">
        <v>43190</v>
      </c>
      <c r="E765" s="3" t="s">
        <v>49</v>
      </c>
      <c r="F765" s="29">
        <v>2.4756127064372011</v>
      </c>
      <c r="G765" s="29">
        <v>0</v>
      </c>
      <c r="H765" s="29">
        <v>0</v>
      </c>
      <c r="I765" s="29">
        <v>0.26920939573253727</v>
      </c>
      <c r="J765" s="29">
        <v>2.7448221021697385</v>
      </c>
      <c r="K765" s="29">
        <v>1.4779307944945241</v>
      </c>
      <c r="L765" s="29">
        <v>0</v>
      </c>
      <c r="M765" s="29">
        <v>0</v>
      </c>
      <c r="N765" s="29">
        <v>0.25167965175106877</v>
      </c>
      <c r="O765" s="29">
        <v>1.729610446245593</v>
      </c>
    </row>
    <row r="766" spans="1:15" x14ac:dyDescent="0.25">
      <c r="A766" t="str">
        <f t="shared" si="11"/>
        <v>LEEQTF43190</v>
      </c>
      <c r="B766" s="3" t="s">
        <v>50</v>
      </c>
      <c r="C766" s="3" t="s">
        <v>51</v>
      </c>
      <c r="D766" s="4">
        <v>43190</v>
      </c>
      <c r="E766" s="3" t="s">
        <v>52</v>
      </c>
      <c r="F766" s="29">
        <v>2.3252879902125803</v>
      </c>
      <c r="G766" s="29">
        <v>0</v>
      </c>
      <c r="H766" s="29">
        <v>0.2</v>
      </c>
      <c r="I766" s="29">
        <v>0.28895352491327858</v>
      </c>
      <c r="J766" s="29">
        <v>2.8142415151258589</v>
      </c>
      <c r="K766" s="29">
        <v>1.4629918339447194</v>
      </c>
      <c r="L766" s="29">
        <v>0</v>
      </c>
      <c r="M766" s="29">
        <v>0.2</v>
      </c>
      <c r="N766" s="29">
        <v>0.28674851431014353</v>
      </c>
      <c r="O766" s="29">
        <v>1.949740348254863</v>
      </c>
    </row>
    <row r="767" spans="1:15" x14ac:dyDescent="0.25">
      <c r="A767" t="str">
        <f t="shared" si="11"/>
        <v>LEGROW43190</v>
      </c>
      <c r="B767" s="3" t="s">
        <v>53</v>
      </c>
      <c r="C767" s="3" t="s">
        <v>54</v>
      </c>
      <c r="D767" s="4">
        <v>43190</v>
      </c>
      <c r="E767" s="3" t="s">
        <v>55</v>
      </c>
      <c r="F767" s="29">
        <v>2.3544188161538817</v>
      </c>
      <c r="G767" s="29">
        <v>0</v>
      </c>
      <c r="H767" s="29">
        <v>0.2</v>
      </c>
      <c r="I767" s="29">
        <v>0.27619625111222534</v>
      </c>
      <c r="J767" s="29">
        <v>2.8306150672661072</v>
      </c>
      <c r="K767" s="29">
        <v>1.3978229098736117</v>
      </c>
      <c r="L767" s="29">
        <v>0</v>
      </c>
      <c r="M767" s="29">
        <v>0.2</v>
      </c>
      <c r="N767" s="29">
        <v>0.27321832317145611</v>
      </c>
      <c r="O767" s="29">
        <v>1.8710412330450676</v>
      </c>
    </row>
    <row r="768" spans="1:15" x14ac:dyDescent="0.25">
      <c r="A768" t="str">
        <f t="shared" si="11"/>
        <v>LEINFA43190</v>
      </c>
      <c r="B768" s="3" t="s">
        <v>56</v>
      </c>
      <c r="C768" s="3" t="s">
        <v>57</v>
      </c>
      <c r="D768" s="4">
        <v>43190</v>
      </c>
      <c r="E768" s="3" t="s">
        <v>58</v>
      </c>
      <c r="F768" s="29">
        <v>2.5001232582561337</v>
      </c>
      <c r="G768" s="29">
        <v>0</v>
      </c>
      <c r="H768" s="29">
        <v>0.2</v>
      </c>
      <c r="I768" s="29">
        <v>0.25382019906841952</v>
      </c>
      <c r="J768" s="29">
        <v>2.9539434573245535</v>
      </c>
      <c r="K768" s="29">
        <v>1.2076843489759861</v>
      </c>
      <c r="L768" s="29">
        <v>0</v>
      </c>
      <c r="M768" s="29">
        <v>0.2</v>
      </c>
      <c r="N768" s="29">
        <v>0.24079131735095846</v>
      </c>
      <c r="O768" s="29">
        <v>1.6484756663269444</v>
      </c>
    </row>
    <row r="769" spans="1:15" x14ac:dyDescent="0.25">
      <c r="A769" t="str">
        <f t="shared" si="11"/>
        <v>LEINNF43190</v>
      </c>
      <c r="B769" s="3" t="s">
        <v>59</v>
      </c>
      <c r="C769" s="3" t="s">
        <v>60</v>
      </c>
      <c r="D769" s="4">
        <v>43190</v>
      </c>
      <c r="E769" s="3" t="s">
        <v>93</v>
      </c>
      <c r="F769" s="29">
        <v>1.2000302280535593</v>
      </c>
      <c r="G769" s="29">
        <v>0</v>
      </c>
      <c r="H769" s="29">
        <v>0</v>
      </c>
      <c r="I769" s="29">
        <v>4.5002594438047688E-2</v>
      </c>
      <c r="J769" s="29">
        <v>1.245032822491607</v>
      </c>
      <c r="K769" s="29">
        <v>0.64448529842104108</v>
      </c>
      <c r="L769" s="29">
        <v>0</v>
      </c>
      <c r="M769" s="29">
        <v>0</v>
      </c>
      <c r="N769" s="29">
        <v>4.4011650669669736E-2</v>
      </c>
      <c r="O769" s="29">
        <v>0.6884969490907108</v>
      </c>
    </row>
    <row r="770" spans="1:15" x14ac:dyDescent="0.25">
      <c r="A770" t="str">
        <f t="shared" si="11"/>
        <v>LEINSX43190</v>
      </c>
      <c r="B770" s="3" t="s">
        <v>61</v>
      </c>
      <c r="C770" s="3" t="s">
        <v>62</v>
      </c>
      <c r="D770" s="4">
        <v>43190</v>
      </c>
      <c r="E770" s="3" t="s">
        <v>92</v>
      </c>
      <c r="F770" s="29">
        <v>1.7000552724094669</v>
      </c>
      <c r="G770" s="29">
        <v>0</v>
      </c>
      <c r="H770" s="29">
        <v>0</v>
      </c>
      <c r="I770" s="29">
        <v>0.12600860116486418</v>
      </c>
      <c r="J770" s="29">
        <v>1.8260638735743311</v>
      </c>
      <c r="K770" s="29">
        <v>1.1380281223336091</v>
      </c>
      <c r="L770" s="29">
        <v>0</v>
      </c>
      <c r="M770" s="29">
        <v>0</v>
      </c>
      <c r="N770" s="29">
        <v>0.11483298403950642</v>
      </c>
      <c r="O770" s="29">
        <v>1.2528611063731154</v>
      </c>
    </row>
    <row r="771" spans="1:15" x14ac:dyDescent="0.25">
      <c r="A771" t="str">
        <f t="shared" si="11"/>
        <v>LEMIDF43190</v>
      </c>
      <c r="B771" s="3" t="s">
        <v>63</v>
      </c>
      <c r="C771" s="3" t="s">
        <v>64</v>
      </c>
      <c r="D771" s="4">
        <v>43190</v>
      </c>
      <c r="E771" s="3" t="s">
        <v>65</v>
      </c>
      <c r="F771" s="29">
        <v>2.3378276783707674</v>
      </c>
      <c r="G771" s="29">
        <v>0</v>
      </c>
      <c r="H771" s="29">
        <v>0.2</v>
      </c>
      <c r="I771" s="29">
        <v>6.0801043293047315E-2</v>
      </c>
      <c r="J771" s="29">
        <v>2.5986287216638151</v>
      </c>
      <c r="K771" s="29">
        <v>0.32904659103685502</v>
      </c>
      <c r="L771" s="29">
        <v>0</v>
      </c>
      <c r="M771" s="29">
        <v>0.2</v>
      </c>
      <c r="N771" s="29">
        <v>5.9230017702621554E-2</v>
      </c>
      <c r="O771" s="29">
        <v>0.58827660873947663</v>
      </c>
    </row>
    <row r="772" spans="1:15" x14ac:dyDescent="0.25">
      <c r="A772" t="str">
        <f t="shared" ref="A772:A777" si="12">C772&amp;D772</f>
        <v>LET10043190</v>
      </c>
      <c r="B772" s="3" t="s">
        <v>66</v>
      </c>
      <c r="C772" s="3" t="s">
        <v>67</v>
      </c>
      <c r="D772" s="4">
        <v>43190</v>
      </c>
      <c r="E772" s="3" t="s">
        <v>98</v>
      </c>
      <c r="F772" s="29">
        <v>0.24987831717661677</v>
      </c>
      <c r="G772" s="29">
        <v>0</v>
      </c>
      <c r="H772" s="29">
        <v>0</v>
      </c>
      <c r="I772" s="29">
        <v>8.9777637945520194E-3</v>
      </c>
      <c r="J772" s="29">
        <v>0.2588560809711688</v>
      </c>
      <c r="K772" s="29">
        <v>0</v>
      </c>
      <c r="L772" s="29">
        <v>0</v>
      </c>
      <c r="M772" s="29">
        <v>0</v>
      </c>
      <c r="N772" s="29">
        <v>0</v>
      </c>
      <c r="O772" s="29">
        <v>0</v>
      </c>
    </row>
    <row r="773" spans="1:15" x14ac:dyDescent="0.25">
      <c r="A773" t="str">
        <f t="shared" si="12"/>
        <v>LETAXP43190</v>
      </c>
      <c r="B773" s="3" t="s">
        <v>69</v>
      </c>
      <c r="C773" s="3" t="s">
        <v>70</v>
      </c>
      <c r="D773" s="4">
        <v>43190</v>
      </c>
      <c r="E773" s="3" t="s">
        <v>71</v>
      </c>
      <c r="F773" s="29">
        <v>2.405985631318488</v>
      </c>
      <c r="G773" s="29">
        <v>0</v>
      </c>
      <c r="H773" s="29">
        <v>0</v>
      </c>
      <c r="I773" s="29">
        <v>0.25667740589110755</v>
      </c>
      <c r="J773" s="29">
        <v>2.6626630372095956</v>
      </c>
      <c r="K773" s="29">
        <v>1.4339418192150519</v>
      </c>
      <c r="L773" s="29">
        <v>0</v>
      </c>
      <c r="M773" s="29">
        <v>0</v>
      </c>
      <c r="N773" s="29">
        <v>0.24372056128643982</v>
      </c>
      <c r="O773" s="29">
        <v>1.6776623805014919</v>
      </c>
    </row>
    <row r="774" spans="1:15" x14ac:dyDescent="0.25">
      <c r="A774" t="str">
        <f t="shared" si="12"/>
        <v>LETF5043190</v>
      </c>
      <c r="B774" s="3" t="s">
        <v>72</v>
      </c>
      <c r="C774" s="3" t="s">
        <v>73</v>
      </c>
      <c r="D774" s="4">
        <v>43190</v>
      </c>
      <c r="E774" s="3" t="s">
        <v>99</v>
      </c>
      <c r="F774" s="29">
        <v>9.9985587659519773E-2</v>
      </c>
      <c r="G774" s="29">
        <v>0</v>
      </c>
      <c r="H774" s="29">
        <v>0</v>
      </c>
      <c r="I774" s="29">
        <v>1.7973075507983283E-3</v>
      </c>
      <c r="J774" s="29">
        <v>0.10178289521031809</v>
      </c>
      <c r="K774" s="29">
        <v>0</v>
      </c>
      <c r="L774" s="29">
        <v>0</v>
      </c>
      <c r="M774" s="29">
        <v>0</v>
      </c>
      <c r="N774" s="29">
        <v>0</v>
      </c>
      <c r="O774" s="29">
        <v>0</v>
      </c>
    </row>
    <row r="775" spans="1:15" x14ac:dyDescent="0.25">
      <c r="A775" t="str">
        <f t="shared" si="12"/>
        <v>LETFSX43190</v>
      </c>
      <c r="B775" s="3" t="s">
        <v>75</v>
      </c>
      <c r="C775" s="3" t="s">
        <v>76</v>
      </c>
      <c r="D775" s="4">
        <v>43190</v>
      </c>
      <c r="E775" s="3" t="s">
        <v>100</v>
      </c>
      <c r="F775" s="29">
        <v>0.10000033256046166</v>
      </c>
      <c r="G775" s="29">
        <v>0</v>
      </c>
      <c r="H775" s="29">
        <v>0</v>
      </c>
      <c r="I775" s="29">
        <v>0</v>
      </c>
      <c r="J775" s="29">
        <v>0.10000033256046166</v>
      </c>
      <c r="K775" s="29">
        <v>0</v>
      </c>
      <c r="L775" s="29">
        <v>0</v>
      </c>
      <c r="M775" s="29">
        <v>0</v>
      </c>
      <c r="N775" s="29">
        <v>0</v>
      </c>
      <c r="O775" s="29">
        <v>0</v>
      </c>
    </row>
    <row r="776" spans="1:15" x14ac:dyDescent="0.25">
      <c r="A776" t="str">
        <f t="shared" si="12"/>
        <v>LEULIS43190</v>
      </c>
      <c r="B776" s="3" t="s">
        <v>78</v>
      </c>
      <c r="C776" s="3" t="s">
        <v>79</v>
      </c>
      <c r="D776" s="4">
        <v>43190</v>
      </c>
      <c r="E776" s="3" t="s">
        <v>80</v>
      </c>
      <c r="F776" s="29">
        <v>2.3505150586461219</v>
      </c>
      <c r="G776" s="29">
        <v>0</v>
      </c>
      <c r="H776" s="29">
        <v>0</v>
      </c>
      <c r="I776" s="29">
        <v>0.2484930659169321</v>
      </c>
      <c r="J776" s="29">
        <v>2.5990081245630541</v>
      </c>
      <c r="K776" s="29">
        <v>1.2737865494187524</v>
      </c>
      <c r="L776" s="29">
        <v>0</v>
      </c>
      <c r="M776" s="29">
        <v>0</v>
      </c>
      <c r="N776" s="29">
        <v>0.21668099627976367</v>
      </c>
      <c r="O776" s="29">
        <v>1.4904675456985159</v>
      </c>
    </row>
    <row r="777" spans="1:15" x14ac:dyDescent="0.25">
      <c r="A777" t="str">
        <f t="shared" si="12"/>
        <v>LLIQDF43190</v>
      </c>
      <c r="B777" s="3" t="s">
        <v>81</v>
      </c>
      <c r="C777" s="3" t="s">
        <v>82</v>
      </c>
      <c r="D777" s="4">
        <v>43190</v>
      </c>
      <c r="E777" s="3" t="s">
        <v>83</v>
      </c>
      <c r="F777" s="29">
        <v>0.2091701508586522</v>
      </c>
      <c r="G777" s="29">
        <v>0</v>
      </c>
      <c r="H777" s="29">
        <v>0</v>
      </c>
      <c r="I777" s="29">
        <v>5.2500322582609482E-3</v>
      </c>
      <c r="J777" s="29">
        <v>0.21442018311691316</v>
      </c>
      <c r="K777" s="29">
        <v>6.9160892560181389E-2</v>
      </c>
      <c r="L777" s="29">
        <v>0</v>
      </c>
      <c r="M777" s="29">
        <v>0</v>
      </c>
      <c r="N777" s="29">
        <v>5.2488310382605265E-3</v>
      </c>
      <c r="O777" s="29">
        <v>7.4409723598441918E-2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K34" sqref="K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1.0500947058548169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9.1816315530328582E-2</v>
      </c>
      <c r="F24" s="28">
        <f>IFERROR(+VLOOKUP("LDBOND"&amp;A24,'Main File'!A:O,10,0),0)</f>
        <v>1.1419110213851456</v>
      </c>
      <c r="G24" s="28">
        <f>IFERROR(+VLOOKUP("LDBOND"&amp;A24,'Main File'!A:O,11,0),0)</f>
        <v>0.54642317439349386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9.1157415087952123E-2</v>
      </c>
      <c r="K24" s="28">
        <f>IFERROR(+VLOOKUP("LDBOND"&amp;A24,'Main File'!A:O,15,0),0)</f>
        <v>0.63758058948144603</v>
      </c>
    </row>
    <row r="25" spans="1:11" x14ac:dyDescent="0.25">
      <c r="A25" s="9">
        <f t="shared" si="0"/>
        <v>43181</v>
      </c>
      <c r="B25" s="28">
        <f>IFERROR(+VLOOKUP("LDBOND"&amp;A25,'Main File'!A:O,6,0),0)</f>
        <v>1.0700195089641942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9.5402844685235064E-2</v>
      </c>
      <c r="F25" s="28">
        <f>IFERROR(+VLOOKUP("LDBOND"&amp;A25,'Main File'!A:O,10,0),0)</f>
        <v>1.1654223536494293</v>
      </c>
      <c r="G25" s="28">
        <f>IFERROR(+VLOOKUP("LDBOND"&amp;A25,'Main File'!A:O,11,0),0)</f>
        <v>0.56634703998923197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9.4744067441858842E-2</v>
      </c>
      <c r="K25" s="28">
        <f>IFERROR(+VLOOKUP("LDBOND"&amp;A25,'Main File'!A:O,15,0),0)</f>
        <v>0.66109110743109079</v>
      </c>
    </row>
    <row r="26" spans="1:11" x14ac:dyDescent="0.25">
      <c r="A26" s="9">
        <f t="shared" si="0"/>
        <v>43182</v>
      </c>
      <c r="B26" s="28">
        <f>IFERROR(+VLOOKUP("LDBOND"&amp;A26,'Main File'!A:O,6,0),0)</f>
        <v>1.070019286241767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9.5403080211035343E-2</v>
      </c>
      <c r="F26" s="28">
        <f>IFERROR(+VLOOKUP("LDBOND"&amp;A26,'Main File'!A:O,10,0),0)</f>
        <v>1.1654223664528023</v>
      </c>
      <c r="G26" s="28">
        <f>IFERROR(+VLOOKUP("LDBOND"&amp;A26,'Main File'!A:O,11,0),0)</f>
        <v>0.56634534799249914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9.474312023702039E-2</v>
      </c>
      <c r="K26" s="28">
        <f>IFERROR(+VLOOKUP("LDBOND"&amp;A26,'Main File'!A:O,15,0),0)</f>
        <v>0.6610884682295195</v>
      </c>
    </row>
    <row r="27" spans="1:11" x14ac:dyDescent="0.25">
      <c r="A27" s="9">
        <f t="shared" si="0"/>
        <v>43183</v>
      </c>
      <c r="B27" s="28">
        <f>IFERROR(+VLOOKUP("LDBOND"&amp;A27,'Main File'!A:O,6,0),0)</f>
        <v>1.070018971524517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9.5402920976836572E-2</v>
      </c>
      <c r="F27" s="28">
        <f>IFERROR(+VLOOKUP("LDBOND"&amp;A27,'Main File'!A:O,10,0),0)</f>
        <v>1.1654218925013535</v>
      </c>
      <c r="G27" s="28">
        <f>IFERROR(+VLOOKUP("LDBOND"&amp;A27,'Main File'!A:O,11,0),0)</f>
        <v>0.56634569041270844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9.4743671719253866E-2</v>
      </c>
      <c r="K27" s="28">
        <f>IFERROR(+VLOOKUP("LDBOND"&amp;A27,'Main File'!A:O,15,0),0)</f>
        <v>0.66108936213196234</v>
      </c>
    </row>
    <row r="28" spans="1:11" x14ac:dyDescent="0.25">
      <c r="A28" s="9">
        <f t="shared" si="0"/>
        <v>43184</v>
      </c>
      <c r="B28" s="28">
        <f>IFERROR(+VLOOKUP("LDBOND"&amp;A28,'Main File'!A:O,6,0),0)</f>
        <v>1.0700193170727532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9.5402972531469454E-2</v>
      </c>
      <c r="F28" s="28">
        <f>IFERROR(+VLOOKUP("LDBOND"&amp;A28,'Main File'!A:O,10,0),0)</f>
        <v>1.1654222896042228</v>
      </c>
      <c r="G28" s="28">
        <f>IFERROR(+VLOOKUP("LDBOND"&amp;A28,'Main File'!A:O,11,0),0)</f>
        <v>0.56634544405555287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9.4743423656801357E-2</v>
      </c>
      <c r="K28" s="28">
        <f>IFERROR(+VLOOKUP("LDBOND"&amp;A28,'Main File'!A:O,15,0),0)</f>
        <v>0.6610888677123542</v>
      </c>
    </row>
    <row r="29" spans="1:11" x14ac:dyDescent="0.25">
      <c r="A29" s="9">
        <f t="shared" si="0"/>
        <v>43185</v>
      </c>
      <c r="B29" s="28">
        <f>IFERROR(+VLOOKUP("LDBOND"&amp;A29,'Main File'!A:O,6,0),0)</f>
        <v>1.046262696981586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9.1127170053234008E-2</v>
      </c>
      <c r="F29" s="28">
        <f>IFERROR(+VLOOKUP("LDBOND"&amp;A29,'Main File'!A:O,10,0),0)</f>
        <v>1.1373898670348201</v>
      </c>
      <c r="G29" s="28">
        <f>IFERROR(+VLOOKUP("LDBOND"&amp;A29,'Main File'!A:O,11,0),0)</f>
        <v>0.54258454473018281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9.0466166606490983E-2</v>
      </c>
      <c r="K29" s="28">
        <f>IFERROR(+VLOOKUP("LDBOND"&amp;A29,'Main File'!A:O,15,0),0)</f>
        <v>0.63305071133667379</v>
      </c>
    </row>
    <row r="30" spans="1:11" x14ac:dyDescent="0.25">
      <c r="A30" s="9">
        <f t="shared" si="0"/>
        <v>43186</v>
      </c>
      <c r="B30" s="28">
        <f>IFERROR(+VLOOKUP("LDBOND"&amp;A30,'Main File'!A:O,6,0),0)</f>
        <v>1.0444704275313617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9.0767125999392323E-2</v>
      </c>
      <c r="F30" s="28">
        <f>IFERROR(+VLOOKUP("LDBOND"&amp;A30,'Main File'!A:O,10,0),0)</f>
        <v>1.135237553530754</v>
      </c>
      <c r="G30" s="28">
        <f>IFERROR(+VLOOKUP("LDBOND"&amp;A30,'Main File'!A:O,11,0),0)</f>
        <v>0.54085762304786711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9.0155837325525484E-2</v>
      </c>
      <c r="K30" s="28">
        <f>IFERROR(+VLOOKUP("LDBOND"&amp;A30,'Main File'!A:O,15,0),0)</f>
        <v>0.63101346037339257</v>
      </c>
    </row>
    <row r="31" spans="1:11" x14ac:dyDescent="0.25">
      <c r="A31" s="9">
        <f t="shared" si="0"/>
        <v>43187</v>
      </c>
      <c r="B31" s="28">
        <f>IFERROR(+VLOOKUP("LDBOND"&amp;A31,'Main File'!A:O,6,0),0)</f>
        <v>1.0700192393425634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9.5403118973848039E-2</v>
      </c>
      <c r="F31" s="28">
        <f>IFERROR(+VLOOKUP("LDBOND"&amp;A31,'Main File'!A:O,10,0),0)</f>
        <v>1.1654223583164114</v>
      </c>
      <c r="G31" s="28">
        <f>IFERROR(+VLOOKUP("LDBOND"&amp;A31,'Main File'!A:O,11,0),0)</f>
        <v>0.56677534467832746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9.4821198374407861E-2</v>
      </c>
      <c r="K31" s="28">
        <f>IFERROR(+VLOOKUP("LDBOND"&amp;A31,'Main File'!A:O,15,0),0)</f>
        <v>0.6615965430527353</v>
      </c>
    </row>
    <row r="32" spans="1:11" x14ac:dyDescent="0.25">
      <c r="A32" s="9">
        <f t="shared" si="0"/>
        <v>43188</v>
      </c>
      <c r="B32" s="28">
        <f>IFERROR(+VLOOKUP("LDBOND"&amp;A32,'Main File'!A:O,6,0),0)</f>
        <v>1.0700192159100907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9.5403140912388995E-2</v>
      </c>
      <c r="F32" s="28">
        <f>IFERROR(+VLOOKUP("LDBOND"&amp;A32,'Main File'!A:O,10,0),0)</f>
        <v>1.1654223568224797</v>
      </c>
      <c r="G32" s="28">
        <f>IFERROR(+VLOOKUP("LDBOND"&amp;A32,'Main File'!A:O,11,0),0)</f>
        <v>0.56677955639461597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9.4821894692546066E-2</v>
      </c>
      <c r="K32" s="28">
        <f>IFERROR(+VLOOKUP("LDBOND"&amp;A32,'Main File'!A:O,15,0),0)</f>
        <v>0.66160145108716206</v>
      </c>
    </row>
    <row r="33" spans="1:11" x14ac:dyDescent="0.25">
      <c r="A33" s="9">
        <f t="shared" si="0"/>
        <v>43189</v>
      </c>
      <c r="B33" s="28">
        <f>IFERROR(+VLOOKUP("LDBOND"&amp;A33,'Main File'!A:O,6,0),0)</f>
        <v>1.0700194030469372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9.5403154309983224E-2</v>
      </c>
      <c r="F33" s="28">
        <f>IFERROR(+VLOOKUP("LDBOND"&amp;A33,'Main File'!A:O,10,0),0)</f>
        <v>1.1654225573569204</v>
      </c>
      <c r="G33" s="28">
        <f>IFERROR(+VLOOKUP("LDBOND"&amp;A33,'Main File'!A:O,11,0),0)</f>
        <v>0.56677913914632405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9.4821553247049092E-2</v>
      </c>
      <c r="K33" s="28">
        <f>IFERROR(+VLOOKUP("LDBOND"&amp;A33,'Main File'!A:O,15,0),0)</f>
        <v>0.66160069239337316</v>
      </c>
    </row>
    <row r="34" spans="1:11" x14ac:dyDescent="0.25">
      <c r="A34" s="9">
        <f t="shared" si="0"/>
        <v>43190</v>
      </c>
      <c r="B34" s="28">
        <f>IFERROR(+VLOOKUP("LDBOND"&amp;A34,'Main File'!A:O,6,0),0)</f>
        <v>1.0700193457034279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9.540315541338007E-2</v>
      </c>
      <c r="F34" s="28">
        <f>IFERROR(+VLOOKUP("LDBOND"&amp;A34,'Main File'!A:O,10,0),0)</f>
        <v>1.165422501116808</v>
      </c>
      <c r="G34" s="28">
        <f>IFERROR(+VLOOKUP("LDBOND"&amp;A34,'Main File'!A:O,11,0),0)</f>
        <v>0.56678012588214777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9.4821528059812366E-2</v>
      </c>
      <c r="K34" s="28">
        <f>IFERROR(+VLOOKUP("LDBOND"&amp;A34,'Main File'!A:O,15,0),0)</f>
        <v>0.66160165394196013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A39" sqref="A3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0.75325445147308456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1.8587479935408924E-2</v>
      </c>
      <c r="F24" s="28">
        <f>IFERROR(+VLOOKUP("LDCPO2"&amp;A24,'Main File'!A:O,10,0),0)</f>
        <v>0.77184193140849344</v>
      </c>
      <c r="G24" s="28">
        <f>IFERROR(+VLOOKUP("LDCPO2"&amp;A24,'Main File'!A:O,11,0),0)</f>
        <v>0.25339706328046724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1.8493263935065153E-2</v>
      </c>
      <c r="K24" s="28">
        <f>IFERROR(+VLOOKUP("LDCPO2"&amp;A24,'Main File'!A:O,15,0),0)</f>
        <v>0.27189032721553241</v>
      </c>
    </row>
    <row r="25" spans="1:11" x14ac:dyDescent="0.25">
      <c r="A25" s="9">
        <f t="shared" si="0"/>
        <v>43181</v>
      </c>
      <c r="B25" s="28">
        <f>IFERROR(+VLOOKUP("LDCPO2"&amp;A25,'Main File'!A:O,6,0),0)</f>
        <v>2.2500809765208256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0.2880157508395797</v>
      </c>
      <c r="F25" s="28">
        <f>IFERROR(+VLOOKUP("LDCPO2"&amp;A25,'Main File'!A:O,10,0),0)</f>
        <v>2.5380967273604051</v>
      </c>
      <c r="G25" s="28">
        <f>IFERROR(+VLOOKUP("LDCPO2"&amp;A25,'Main File'!A:O,11,0),0)</f>
        <v>1.7500487599827763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0.288099784618777</v>
      </c>
      <c r="K25" s="28">
        <f>IFERROR(+VLOOKUP("LDCPO2"&amp;A25,'Main File'!A:O,15,0),0)</f>
        <v>2.0381485446015533</v>
      </c>
    </row>
    <row r="26" spans="1:11" x14ac:dyDescent="0.25">
      <c r="A26" s="9">
        <f t="shared" si="0"/>
        <v>43182</v>
      </c>
      <c r="B26" s="28">
        <f>IFERROR(+VLOOKUP("LDCPO2"&amp;A26,'Main File'!A:O,6,0),0)</f>
        <v>2.2500783805386204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0.28801797739535384</v>
      </c>
      <c r="F26" s="28">
        <f>IFERROR(+VLOOKUP("LDCPO2"&amp;A26,'Main File'!A:O,10,0),0)</f>
        <v>2.5380963579339744</v>
      </c>
      <c r="G26" s="28">
        <f>IFERROR(+VLOOKUP("LDCPO2"&amp;A26,'Main File'!A:O,11,0),0)</f>
        <v>1.7501111991089935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0.28805902956589502</v>
      </c>
      <c r="K26" s="28">
        <f>IFERROR(+VLOOKUP("LDCPO2"&amp;A26,'Main File'!A:O,15,0),0)</f>
        <v>2.0381702286748884</v>
      </c>
    </row>
    <row r="27" spans="1:11" x14ac:dyDescent="0.25">
      <c r="A27" s="9">
        <f t="shared" si="0"/>
        <v>43183</v>
      </c>
      <c r="B27" s="28">
        <f>IFERROR(+VLOOKUP("LDCPO2"&amp;A27,'Main File'!A:O,6,0),0)</f>
        <v>2.2500765921144215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0.28801768625030816</v>
      </c>
      <c r="F27" s="28">
        <f>IFERROR(+VLOOKUP("LDCPO2"&amp;A27,'Main File'!A:O,10,0),0)</f>
        <v>2.5380942783647296</v>
      </c>
      <c r="G27" s="28">
        <f>IFERROR(+VLOOKUP("LDCPO2"&amp;A27,'Main File'!A:O,11,0),0)</f>
        <v>1.7501420187562602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0.28803169733285439</v>
      </c>
      <c r="K27" s="28">
        <f>IFERROR(+VLOOKUP("LDCPO2"&amp;A27,'Main File'!A:O,15,0),0)</f>
        <v>2.0381737160891147</v>
      </c>
    </row>
    <row r="28" spans="1:11" x14ac:dyDescent="0.25">
      <c r="A28" s="9">
        <f t="shared" si="0"/>
        <v>43184</v>
      </c>
      <c r="B28" s="28">
        <f>IFERROR(+VLOOKUP("LDCPO2"&amp;A28,'Main File'!A:O,6,0),0)</f>
        <v>2.2500786865703932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0.28801739951040545</v>
      </c>
      <c r="F28" s="28">
        <f>IFERROR(+VLOOKUP("LDCPO2"&amp;A28,'Main File'!A:O,10,0),0)</f>
        <v>2.5380960860807988</v>
      </c>
      <c r="G28" s="28">
        <f>IFERROR(+VLOOKUP("LDCPO2"&amp;A28,'Main File'!A:O,11,0),0)</f>
        <v>1.7501728561539061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0.28800437416941277</v>
      </c>
      <c r="K28" s="28">
        <f>IFERROR(+VLOOKUP("LDCPO2"&amp;A28,'Main File'!A:O,15,0),0)</f>
        <v>2.0381772303233188</v>
      </c>
    </row>
    <row r="29" spans="1:11" x14ac:dyDescent="0.25">
      <c r="A29" s="9">
        <f t="shared" si="0"/>
        <v>43185</v>
      </c>
      <c r="B29" s="28">
        <f>IFERROR(+VLOOKUP("LDCPO2"&amp;A29,'Main File'!A:O,6,0),0)</f>
        <v>0.76147345024385193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2.0065242430201233E-2</v>
      </c>
      <c r="F29" s="28">
        <f>IFERROR(+VLOOKUP("LDCPO2"&amp;A29,'Main File'!A:O,10,0),0)</f>
        <v>0.78153869267405318</v>
      </c>
      <c r="G29" s="28">
        <f>IFERROR(+VLOOKUP("LDCPO2"&amp;A29,'Main File'!A:O,11,0),0)</f>
        <v>0.26155569110685617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2.0066702138322172E-2</v>
      </c>
      <c r="K29" s="28">
        <f>IFERROR(+VLOOKUP("LDCPO2"&amp;A29,'Main File'!A:O,15,0),0)</f>
        <v>0.28162239324517835</v>
      </c>
    </row>
    <row r="30" spans="1:11" x14ac:dyDescent="0.25">
      <c r="A30" s="9">
        <f t="shared" si="0"/>
        <v>43186</v>
      </c>
      <c r="B30" s="28">
        <f>IFERROR(+VLOOKUP("LDCPO2"&amp;A30,'Main File'!A:O,6,0),0)</f>
        <v>2.2500752435642148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0.28801818304985571</v>
      </c>
      <c r="F30" s="28">
        <f>IFERROR(+VLOOKUP("LDCPO2"&amp;A30,'Main File'!A:O,10,0),0)</f>
        <v>2.5380934266140707</v>
      </c>
      <c r="G30" s="28">
        <f>IFERROR(+VLOOKUP("LDCPO2"&amp;A30,'Main File'!A:O,11,0),0)</f>
        <v>1.7501094239378203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0.28794787555012019</v>
      </c>
      <c r="K30" s="28">
        <f>IFERROR(+VLOOKUP("LDCPO2"&amp;A30,'Main File'!A:O,15,0),0)</f>
        <v>2.0380572994879405</v>
      </c>
    </row>
    <row r="31" spans="1:11" x14ac:dyDescent="0.25">
      <c r="A31" s="9">
        <f t="shared" si="0"/>
        <v>43187</v>
      </c>
      <c r="B31" s="28">
        <f>IFERROR(+VLOOKUP("LDCPO2"&amp;A31,'Main File'!A:O,6,0),0)</f>
        <v>2.2500793591163362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0.28801665629096801</v>
      </c>
      <c r="F31" s="28">
        <f>IFERROR(+VLOOKUP("LDCPO2"&amp;A31,'Main File'!A:O,10,0),0)</f>
        <v>2.5380960154073042</v>
      </c>
      <c r="G31" s="28">
        <f>IFERROR(+VLOOKUP("LDCPO2"&amp;A31,'Main File'!A:O,11,0),0)</f>
        <v>1.7500437222645229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0.28808033369035135</v>
      </c>
      <c r="K31" s="28">
        <f>IFERROR(+VLOOKUP("LDCPO2"&amp;A31,'Main File'!A:O,15,0),0)</f>
        <v>2.0381240559548743</v>
      </c>
    </row>
    <row r="32" spans="1:11" x14ac:dyDescent="0.25">
      <c r="A32" s="9">
        <f t="shared" si="0"/>
        <v>43188</v>
      </c>
      <c r="B32" s="28">
        <f>IFERROR(+VLOOKUP("LDCPO2"&amp;A32,'Main File'!A:O,6,0),0)</f>
        <v>2.2500768385139582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0.28801802724031572</v>
      </c>
      <c r="F32" s="28">
        <f>IFERROR(+VLOOKUP("LDCPO2"&amp;A32,'Main File'!A:O,10,0),0)</f>
        <v>2.5380948657542741</v>
      </c>
      <c r="G32" s="28">
        <f>IFERROR(+VLOOKUP("LDCPO2"&amp;A32,'Main File'!A:O,11,0),0)</f>
        <v>1.7501548168074612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0.28806620880793338</v>
      </c>
      <c r="K32" s="28">
        <f>IFERROR(+VLOOKUP("LDCPO2"&amp;A32,'Main File'!A:O,15,0),0)</f>
        <v>2.0382210256153948</v>
      </c>
    </row>
    <row r="33" spans="1:11" x14ac:dyDescent="0.25">
      <c r="A33" s="9">
        <f t="shared" si="0"/>
        <v>43189</v>
      </c>
      <c r="B33" s="28">
        <f>IFERROR(+VLOOKUP("LDCPO2"&amp;A33,'Main File'!A:O,6,0),0)</f>
        <v>2.2500743021904528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0.28801554661164075</v>
      </c>
      <c r="F33" s="28">
        <f>IFERROR(+VLOOKUP("LDCPO2"&amp;A33,'Main File'!A:O,10,0),0)</f>
        <v>2.5380898488020938</v>
      </c>
      <c r="G33" s="28">
        <f>IFERROR(+VLOOKUP("LDCPO2"&amp;A33,'Main File'!A:O,11,0),0)</f>
        <v>1.7501674406066579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0.28805208297981111</v>
      </c>
      <c r="K33" s="28">
        <f>IFERROR(+VLOOKUP("LDCPO2"&amp;A33,'Main File'!A:O,15,0),0)</f>
        <v>2.0382195235864691</v>
      </c>
    </row>
    <row r="34" spans="1:11" x14ac:dyDescent="0.25">
      <c r="A34" s="9">
        <f t="shared" si="0"/>
        <v>43190</v>
      </c>
      <c r="B34" s="28">
        <f>IFERROR(+VLOOKUP("LDCPO2"&amp;A34,'Main File'!A:O,6,0),0)</f>
        <v>2.2500775459434519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0.28801691622757858</v>
      </c>
      <c r="F34" s="28">
        <f>IFERROR(+VLOOKUP("LDCPO2"&amp;A34,'Main File'!A:O,10,0),0)</f>
        <v>2.5380944621710304</v>
      </c>
      <c r="G34" s="28">
        <f>IFERROR(+VLOOKUP("LDCPO2"&amp;A34,'Main File'!A:O,11,0),0)</f>
        <v>1.750180063167855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0.28803795853698999</v>
      </c>
      <c r="K34" s="28">
        <f>IFERROR(+VLOOKUP("LDCPO2"&amp;A34,'Main File'!A:O,15,0),0)</f>
        <v>2.0382180217048451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2.2500833298162455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0.17461249248078134</v>
      </c>
      <c r="F24" s="28">
        <f>IFERROR(+VLOOKUP("LDDAF1"&amp;A24,'Main File'!A:O,10,0),0)</f>
        <v>2.4246958222970267</v>
      </c>
      <c r="G24" s="28">
        <f>IFERROR(+VLOOKUP("LDDAF1"&amp;A24,'Main File'!A:O,11,0),0)</f>
        <v>1.0800171105561043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0.17460480085378594</v>
      </c>
      <c r="K24" s="28">
        <f>IFERROR(+VLOOKUP("LDDAF1"&amp;A24,'Main File'!A:O,15,0),0)</f>
        <v>1.2546219114098902</v>
      </c>
    </row>
    <row r="25" spans="1:11" x14ac:dyDescent="0.25">
      <c r="A25" s="9">
        <f t="shared" si="0"/>
        <v>43181</v>
      </c>
      <c r="B25" s="28">
        <f>IFERROR(+VLOOKUP("LDDAF1"&amp;A25,'Main File'!A:O,6,0),0)</f>
        <v>2.250085774438074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0.17461180723306896</v>
      </c>
      <c r="F25" s="28">
        <f>IFERROR(+VLOOKUP("LDDAF1"&amp;A25,'Main File'!A:O,10,0),0)</f>
        <v>2.4246975816711429</v>
      </c>
      <c r="G25" s="28">
        <f>IFERROR(+VLOOKUP("LDDAF1"&amp;A25,'Main File'!A:O,11,0),0)</f>
        <v>1.0800117032675902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0.17460623258993868</v>
      </c>
      <c r="K25" s="28">
        <f>IFERROR(+VLOOKUP("LDDAF1"&amp;A25,'Main File'!A:O,15,0),0)</f>
        <v>1.2546179358575289</v>
      </c>
    </row>
    <row r="26" spans="1:11" x14ac:dyDescent="0.25">
      <c r="A26" s="9">
        <f t="shared" si="0"/>
        <v>43182</v>
      </c>
      <c r="B26" s="28">
        <f>IFERROR(+VLOOKUP("LDDAF1"&amp;A26,'Main File'!A:O,6,0),0)</f>
        <v>2.2500866981559944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0.17461101776469146</v>
      </c>
      <c r="F26" s="28">
        <f>IFERROR(+VLOOKUP("LDDAF1"&amp;A26,'Main File'!A:O,10,0),0)</f>
        <v>2.4246977159206859</v>
      </c>
      <c r="G26" s="28">
        <f>IFERROR(+VLOOKUP("LDDAF1"&amp;A26,'Main File'!A:O,11,0),0)</f>
        <v>1.0800116939317417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0.17460562756381326</v>
      </c>
      <c r="K26" s="28">
        <f>IFERROR(+VLOOKUP("LDDAF1"&amp;A26,'Main File'!A:O,15,0),0)</f>
        <v>1.2546173214955549</v>
      </c>
    </row>
    <row r="27" spans="1:11" x14ac:dyDescent="0.25">
      <c r="A27" s="9">
        <f t="shared" si="0"/>
        <v>43183</v>
      </c>
      <c r="B27" s="28">
        <f>IFERROR(+VLOOKUP("LDDAF1"&amp;A27,'Main File'!A:O,6,0),0)</f>
        <v>2.2500842283011577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0.17460982493196575</v>
      </c>
      <c r="F27" s="28">
        <f>IFERROR(+VLOOKUP("LDDAF1"&amp;A27,'Main File'!A:O,10,0),0)</f>
        <v>2.4246940532331234</v>
      </c>
      <c r="G27" s="28">
        <f>IFERROR(+VLOOKUP("LDDAF1"&amp;A27,'Main File'!A:O,11,0),0)</f>
        <v>1.080014779034242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0.17460781330423156</v>
      </c>
      <c r="K27" s="28">
        <f>IFERROR(+VLOOKUP("LDDAF1"&amp;A27,'Main File'!A:O,15,0),0)</f>
        <v>1.2546225923384735</v>
      </c>
    </row>
    <row r="28" spans="1:11" x14ac:dyDescent="0.25">
      <c r="A28" s="9">
        <f t="shared" si="0"/>
        <v>43184</v>
      </c>
      <c r="B28" s="28">
        <f>IFERROR(+VLOOKUP("LDDAF1"&amp;A28,'Main File'!A:O,6,0),0)</f>
        <v>2.2500850048342422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0.17461072793872853</v>
      </c>
      <c r="F28" s="28">
        <f>IFERROR(+VLOOKUP("LDDAF1"&amp;A28,'Main File'!A:O,10,0),0)</f>
        <v>2.4246957327729706</v>
      </c>
      <c r="G28" s="28">
        <f>IFERROR(+VLOOKUP("LDDAF1"&amp;A28,'Main File'!A:O,11,0),0)</f>
        <v>1.080011464491923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0.17460570785683116</v>
      </c>
      <c r="K28" s="28">
        <f>IFERROR(+VLOOKUP("LDDAF1"&amp;A28,'Main File'!A:O,15,0),0)</f>
        <v>1.254617172348754</v>
      </c>
    </row>
    <row r="29" spans="1:11" x14ac:dyDescent="0.25">
      <c r="A29" s="9">
        <f t="shared" si="0"/>
        <v>43185</v>
      </c>
      <c r="B29" s="28">
        <f>IFERROR(+VLOOKUP("LDDAF1"&amp;A29,'Main File'!A:O,6,0),0)</f>
        <v>2.2500854737291376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0.17461060344356474</v>
      </c>
      <c r="F29" s="28">
        <f>IFERROR(+VLOOKUP("LDDAF1"&amp;A29,'Main File'!A:O,10,0),0)</f>
        <v>2.4246960771727024</v>
      </c>
      <c r="G29" s="28">
        <f>IFERROR(+VLOOKUP("LDDAF1"&amp;A29,'Main File'!A:O,11,0),0)</f>
        <v>1.0800095698015295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0.1746065918795858</v>
      </c>
      <c r="K29" s="28">
        <f>IFERROR(+VLOOKUP("LDDAF1"&amp;A29,'Main File'!A:O,15,0),0)</f>
        <v>1.2546161616811153</v>
      </c>
    </row>
    <row r="30" spans="1:11" x14ac:dyDescent="0.25">
      <c r="A30" s="9">
        <f t="shared" si="0"/>
        <v>43186</v>
      </c>
      <c r="B30" s="28">
        <f>IFERROR(+VLOOKUP("LDDAF1"&amp;A30,'Main File'!A:O,6,0),0)</f>
        <v>2.2500864007360462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0.17461365944927057</v>
      </c>
      <c r="F30" s="28">
        <f>IFERROR(+VLOOKUP("LDDAF1"&amp;A30,'Main File'!A:O,10,0),0)</f>
        <v>2.4247000601853168</v>
      </c>
      <c r="G30" s="28">
        <f>IFERROR(+VLOOKUP("LDDAF1"&amp;A30,'Main File'!A:O,11,0),0)</f>
        <v>1.0800108788947251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0.17460381025218522</v>
      </c>
      <c r="K30" s="28">
        <f>IFERROR(+VLOOKUP("LDDAF1"&amp;A30,'Main File'!A:O,15,0),0)</f>
        <v>1.2546146891469103</v>
      </c>
    </row>
    <row r="31" spans="1:11" x14ac:dyDescent="0.25">
      <c r="A31" s="9">
        <f t="shared" si="0"/>
        <v>43187</v>
      </c>
      <c r="B31" s="28">
        <f>IFERROR(+VLOOKUP("LDDAF1"&amp;A31,'Main File'!A:O,6,0),0)</f>
        <v>2.2500836518555176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0.17461183107846207</v>
      </c>
      <c r="F31" s="28">
        <f>IFERROR(+VLOOKUP("LDDAF1"&amp;A31,'Main File'!A:O,10,0),0)</f>
        <v>2.4246954829339797</v>
      </c>
      <c r="G31" s="28">
        <f>IFERROR(+VLOOKUP("LDDAF1"&amp;A31,'Main File'!A:O,11,0),0)</f>
        <v>1.0800130380221094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0.17460348404784784</v>
      </c>
      <c r="K31" s="28">
        <f>IFERROR(+VLOOKUP("LDDAF1"&amp;A31,'Main File'!A:O,15,0),0)</f>
        <v>1.2546165220699572</v>
      </c>
    </row>
    <row r="32" spans="1:11" x14ac:dyDescent="0.25">
      <c r="A32" s="9">
        <f t="shared" si="0"/>
        <v>43188</v>
      </c>
      <c r="B32" s="28">
        <f>IFERROR(+VLOOKUP("LDDAF1"&amp;A32,'Main File'!A:O,6,0),0)</f>
        <v>2.2500854873028389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0.17461162170939537</v>
      </c>
      <c r="F32" s="28">
        <f>IFERROR(+VLOOKUP("LDDAF1"&amp;A32,'Main File'!A:O,10,0),0)</f>
        <v>2.424697109012234</v>
      </c>
      <c r="G32" s="28">
        <f>IFERROR(+VLOOKUP("LDDAF1"&amp;A32,'Main File'!A:O,11,0),0)</f>
        <v>1.0800134163218893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0.17460660739798939</v>
      </c>
      <c r="K32" s="28">
        <f>IFERROR(+VLOOKUP("LDDAF1"&amp;A32,'Main File'!A:O,15,0),0)</f>
        <v>1.2546200237198786</v>
      </c>
    </row>
    <row r="33" spans="1:11" x14ac:dyDescent="0.25">
      <c r="A33" s="9">
        <f t="shared" si="0"/>
        <v>43189</v>
      </c>
      <c r="B33" s="28">
        <f>IFERROR(+VLOOKUP("LDDAF1"&amp;A33,'Main File'!A:O,6,0),0)</f>
        <v>2.2500846641170287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0.17461136723633316</v>
      </c>
      <c r="F33" s="28">
        <f>IFERROR(+VLOOKUP("LDDAF1"&amp;A33,'Main File'!A:O,10,0),0)</f>
        <v>2.4246960313533616</v>
      </c>
      <c r="G33" s="28">
        <f>IFERROR(+VLOOKUP("LDDAF1"&amp;A33,'Main File'!A:O,11,0),0)</f>
        <v>1.0800135091898124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0.17460540640840191</v>
      </c>
      <c r="K33" s="28">
        <f>IFERROR(+VLOOKUP("LDDAF1"&amp;A33,'Main File'!A:O,15,0),0)</f>
        <v>1.2546189155982144</v>
      </c>
    </row>
    <row r="34" spans="1:11" x14ac:dyDescent="0.25">
      <c r="A34" s="9">
        <f t="shared" si="0"/>
        <v>43190</v>
      </c>
      <c r="B34" s="28">
        <f>IFERROR(+VLOOKUP("LDDAF1"&amp;A34,'Main File'!A:O,6,0),0)</f>
        <v>2.2500870694397199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0.17461319820949184</v>
      </c>
      <c r="F34" s="28">
        <f>IFERROR(+VLOOKUP("LDDAF1"&amp;A34,'Main File'!A:O,10,0),0)</f>
        <v>2.4247002676492118</v>
      </c>
      <c r="G34" s="28">
        <f>IFERROR(+VLOOKUP("LDDAF1"&amp;A34,'Main File'!A:O,11,0),0)</f>
        <v>1.0800093729627169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0.17460421343536381</v>
      </c>
      <c r="K34" s="28">
        <f>IFERROR(+VLOOKUP("LDDAF1"&amp;A34,'Main File'!A:O,15,0),0)</f>
        <v>1.2546135863980807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2.2500903126669232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0.19801289191603411</v>
      </c>
      <c r="F24" s="28">
        <f>IFERROR(+VLOOKUP("LDDAF2"&amp;A24,'Main File'!A:O,10,0),0)</f>
        <v>2.4481032045829574</v>
      </c>
      <c r="G24" s="28">
        <f>IFERROR(+VLOOKUP("LDDAF2"&amp;A24,'Main File'!A:O,11,0),0)</f>
        <v>1.2200109157239682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0.19800611947177918</v>
      </c>
      <c r="K24" s="28">
        <f>IFERROR(+VLOOKUP("LDDAF2"&amp;A24,'Main File'!A:O,15,0),0)</f>
        <v>1.4180170351957475</v>
      </c>
    </row>
    <row r="25" spans="1:11" x14ac:dyDescent="0.25">
      <c r="A25" s="9">
        <f t="shared" si="0"/>
        <v>43181</v>
      </c>
      <c r="B25" s="28">
        <f>IFERROR(+VLOOKUP("LDDAF2"&amp;A25,'Main File'!A:O,6,0),0)</f>
        <v>2.2500891961162917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0.19801366066649115</v>
      </c>
      <c r="F25" s="28">
        <f>IFERROR(+VLOOKUP("LDDAF2"&amp;A25,'Main File'!A:O,10,0),0)</f>
        <v>2.4481028567827829</v>
      </c>
      <c r="G25" s="28">
        <f>IFERROR(+VLOOKUP("LDDAF2"&amp;A25,'Main File'!A:O,11,0),0)</f>
        <v>1.2200137114866116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0.19800550534016123</v>
      </c>
      <c r="K25" s="28">
        <f>IFERROR(+VLOOKUP("LDDAF2"&amp;A25,'Main File'!A:O,15,0),0)</f>
        <v>1.4180192168267729</v>
      </c>
    </row>
    <row r="26" spans="1:11" x14ac:dyDescent="0.25">
      <c r="A26" s="9">
        <f t="shared" si="0"/>
        <v>43182</v>
      </c>
      <c r="B26" s="28">
        <f>IFERROR(+VLOOKUP("LDDAF2"&amp;A26,'Main File'!A:O,6,0),0)</f>
        <v>2.2500879451163613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0.19801242508250919</v>
      </c>
      <c r="F26" s="28">
        <f>IFERROR(+VLOOKUP("LDDAF2"&amp;A26,'Main File'!A:O,10,0),0)</f>
        <v>2.4481003701988704</v>
      </c>
      <c r="G26" s="28">
        <f>IFERROR(+VLOOKUP("LDDAF2"&amp;A26,'Main File'!A:O,11,0),0)</f>
        <v>1.2200160486536336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0.19800653841855853</v>
      </c>
      <c r="K26" s="28">
        <f>IFERROR(+VLOOKUP("LDDAF2"&amp;A26,'Main File'!A:O,15,0),0)</f>
        <v>1.4180225870721921</v>
      </c>
    </row>
    <row r="27" spans="1:11" x14ac:dyDescent="0.25">
      <c r="A27" s="9">
        <f t="shared" si="0"/>
        <v>43183</v>
      </c>
      <c r="B27" s="28">
        <f>IFERROR(+VLOOKUP("LDDAF2"&amp;A27,'Main File'!A:O,6,0),0)</f>
        <v>2.2500879481447105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0.19801309061276531</v>
      </c>
      <c r="F27" s="28">
        <f>IFERROR(+VLOOKUP("LDDAF2"&amp;A27,'Main File'!A:O,10,0),0)</f>
        <v>2.4481010387574758</v>
      </c>
      <c r="G27" s="28">
        <f>IFERROR(+VLOOKUP("LDDAF2"&amp;A27,'Main File'!A:O,11,0),0)</f>
        <v>1.2200118675910709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0.19800701630698406</v>
      </c>
      <c r="K27" s="28">
        <f>IFERROR(+VLOOKUP("LDDAF2"&amp;A27,'Main File'!A:O,15,0),0)</f>
        <v>1.418018883898055</v>
      </c>
    </row>
    <row r="28" spans="1:11" x14ac:dyDescent="0.25">
      <c r="A28" s="9">
        <f t="shared" si="0"/>
        <v>43184</v>
      </c>
      <c r="B28" s="28">
        <f>IFERROR(+VLOOKUP("LDDAF2"&amp;A28,'Main File'!A:O,6,0),0)</f>
        <v>2.2500893984653381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0.19801373984232562</v>
      </c>
      <c r="F28" s="28">
        <f>IFERROR(+VLOOKUP("LDDAF2"&amp;A28,'Main File'!A:O,10,0),0)</f>
        <v>2.4481031383076637</v>
      </c>
      <c r="G28" s="28">
        <f>IFERROR(+VLOOKUP("LDDAF2"&amp;A28,'Main File'!A:O,11,0),0)</f>
        <v>1.220011199547087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0.19800747681835781</v>
      </c>
      <c r="K28" s="28">
        <f>IFERROR(+VLOOKUP("LDDAF2"&amp;A28,'Main File'!A:O,15,0),0)</f>
        <v>1.4180186763654448</v>
      </c>
    </row>
    <row r="29" spans="1:11" x14ac:dyDescent="0.25">
      <c r="A29" s="9">
        <f t="shared" si="0"/>
        <v>43185</v>
      </c>
      <c r="B29" s="28">
        <f>IFERROR(+VLOOKUP("LDDAF2"&amp;A29,'Main File'!A:O,6,0),0)</f>
        <v>2.2500869171702598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0.19801226612485745</v>
      </c>
      <c r="F29" s="28">
        <f>IFERROR(+VLOOKUP("LDDAF2"&amp;A29,'Main File'!A:O,10,0),0)</f>
        <v>2.4480991832951173</v>
      </c>
      <c r="G29" s="28">
        <f>IFERROR(+VLOOKUP("LDDAF2"&amp;A29,'Main File'!A:O,11,0),0)</f>
        <v>1.2200171985660773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0.19800788145606738</v>
      </c>
      <c r="K29" s="28">
        <f>IFERROR(+VLOOKUP("LDDAF2"&amp;A29,'Main File'!A:O,15,0),0)</f>
        <v>1.4180250800221446</v>
      </c>
    </row>
    <row r="30" spans="1:11" x14ac:dyDescent="0.25">
      <c r="A30" s="9">
        <f t="shared" si="0"/>
        <v>43186</v>
      </c>
      <c r="B30" s="28">
        <f>IFERROR(+VLOOKUP("LDDAF2"&amp;A30,'Main File'!A:O,6,0),0)</f>
        <v>2.2500903100559557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0.19801473043239531</v>
      </c>
      <c r="F30" s="28">
        <f>IFERROR(+VLOOKUP("LDDAF2"&amp;A30,'Main File'!A:O,10,0),0)</f>
        <v>2.4481050404883509</v>
      </c>
      <c r="G30" s="28">
        <f>IFERROR(+VLOOKUP("LDDAF2"&amp;A30,'Main File'!A:O,11,0),0)</f>
        <v>1.2200151809878372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0.19800551738077404</v>
      </c>
      <c r="K30" s="28">
        <f>IFERROR(+VLOOKUP("LDDAF2"&amp;A30,'Main File'!A:O,15,0),0)</f>
        <v>1.4180206983686112</v>
      </c>
    </row>
    <row r="31" spans="1:11" x14ac:dyDescent="0.25">
      <c r="A31" s="9">
        <f t="shared" si="0"/>
        <v>43187</v>
      </c>
      <c r="B31" s="28">
        <f>IFERROR(+VLOOKUP("LDDAF2"&amp;A31,'Main File'!A:O,6,0),0)</f>
        <v>2.2500879400944016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0.19801205202290401</v>
      </c>
      <c r="F31" s="28">
        <f>IFERROR(+VLOOKUP("LDDAF2"&amp;A31,'Main File'!A:O,10,0),0)</f>
        <v>2.4480999921173057</v>
      </c>
      <c r="G31" s="28">
        <f>IFERROR(+VLOOKUP("LDDAF2"&amp;A31,'Main File'!A:O,11,0),0)</f>
        <v>1.2200122785487784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0.19800688196435703</v>
      </c>
      <c r="K31" s="28">
        <f>IFERROR(+VLOOKUP("LDDAF2"&amp;A31,'Main File'!A:O,15,0),0)</f>
        <v>1.4180191605131354</v>
      </c>
    </row>
    <row r="32" spans="1:11" x14ac:dyDescent="0.25">
      <c r="A32" s="9">
        <f t="shared" si="0"/>
        <v>43188</v>
      </c>
      <c r="B32" s="28">
        <f>IFERROR(+VLOOKUP("LDDAF2"&amp;A32,'Main File'!A:O,6,0),0)</f>
        <v>2.2500897279706047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0.19801387187778613</v>
      </c>
      <c r="F32" s="28">
        <f>IFERROR(+VLOOKUP("LDDAF2"&amp;A32,'Main File'!A:O,10,0),0)</f>
        <v>2.4481035998483907</v>
      </c>
      <c r="G32" s="28">
        <f>IFERROR(+VLOOKUP("LDDAF2"&amp;A32,'Main File'!A:O,11,0),0)</f>
        <v>1.2200114684748509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0.19800848585002842</v>
      </c>
      <c r="K32" s="28">
        <f>IFERROR(+VLOOKUP("LDDAF2"&amp;A32,'Main File'!A:O,15,0),0)</f>
        <v>1.4180199543248793</v>
      </c>
    </row>
    <row r="33" spans="1:11" x14ac:dyDescent="0.25">
      <c r="A33" s="9">
        <f t="shared" si="0"/>
        <v>43189</v>
      </c>
      <c r="B33" s="28">
        <f>IFERROR(+VLOOKUP("LDDAF2"&amp;A33,'Main File'!A:O,6,0),0)</f>
        <v>2.2500885282508225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0.19801571436213705</v>
      </c>
      <c r="F33" s="28">
        <f>IFERROR(+VLOOKUP("LDDAF2"&amp;A33,'Main File'!A:O,10,0),0)</f>
        <v>2.4481042426129598</v>
      </c>
      <c r="G33" s="28">
        <f>IFERROR(+VLOOKUP("LDDAF2"&amp;A33,'Main File'!A:O,11,0),0)</f>
        <v>1.2200179962041564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0.19800290888811242</v>
      </c>
      <c r="K33" s="28">
        <f>IFERROR(+VLOOKUP("LDDAF2"&amp;A33,'Main File'!A:O,15,0),0)</f>
        <v>1.4180209050922687</v>
      </c>
    </row>
    <row r="34" spans="1:11" x14ac:dyDescent="0.25">
      <c r="A34" s="9">
        <f t="shared" si="0"/>
        <v>43190</v>
      </c>
      <c r="B34" s="28">
        <f>IFERROR(+VLOOKUP("LDDAF2"&amp;A34,'Main File'!A:O,6,0),0)</f>
        <v>2.2500921721617964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0.19801430691103417</v>
      </c>
      <c r="F34" s="28">
        <f>IFERROR(+VLOOKUP("LDDAF2"&amp;A34,'Main File'!A:O,10,0),0)</f>
        <v>2.4481064790728304</v>
      </c>
      <c r="G34" s="28">
        <f>IFERROR(+VLOOKUP("LDDAF2"&amp;A34,'Main File'!A:O,11,0),0)</f>
        <v>1.2200100980809485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0.19800453136942592</v>
      </c>
      <c r="K34" s="28">
        <f>IFERROR(+VLOOKUP("LDDAF2"&amp;A34,'Main File'!A:O,15,0),0)</f>
        <v>1.4180146294503744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2.2500897573917138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0.19621122007133709</v>
      </c>
      <c r="F24" s="28">
        <f>IFERROR(+VLOOKUP("LDDAF3"&amp;A24,'Main File'!A:O,10,0),0)</f>
        <v>2.4463009774630509</v>
      </c>
      <c r="G24" s="28">
        <f>IFERROR(+VLOOKUP("LDDAF3"&amp;A24,'Main File'!A:O,11,0),0)</f>
        <v>1.2300150570256474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0.19621005143422399</v>
      </c>
      <c r="K24" s="28">
        <f>IFERROR(+VLOOKUP("LDDAF3"&amp;A24,'Main File'!A:O,15,0),0)</f>
        <v>1.4262251084598714</v>
      </c>
    </row>
    <row r="25" spans="1:11" x14ac:dyDescent="0.25">
      <c r="A25" s="9">
        <f t="shared" si="0"/>
        <v>43181</v>
      </c>
      <c r="B25" s="28">
        <f>IFERROR(+VLOOKUP("LDDAF3"&amp;A25,'Main File'!A:O,6,0),0)</f>
        <v>2.2500881666887915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0.19621163488919421</v>
      </c>
      <c r="F25" s="28">
        <f>IFERROR(+VLOOKUP("LDDAF3"&amp;A25,'Main File'!A:O,10,0),0)</f>
        <v>2.4462998015779855</v>
      </c>
      <c r="G25" s="28">
        <f>IFERROR(+VLOOKUP("LDDAF3"&amp;A25,'Main File'!A:O,11,0),0)</f>
        <v>1.2300185872629594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0.19621006766749383</v>
      </c>
      <c r="K25" s="28">
        <f>IFERROR(+VLOOKUP("LDDAF3"&amp;A25,'Main File'!A:O,15,0),0)</f>
        <v>1.4262286549304533</v>
      </c>
    </row>
    <row r="26" spans="1:11" x14ac:dyDescent="0.25">
      <c r="A26" s="9">
        <f t="shared" si="0"/>
        <v>43182</v>
      </c>
      <c r="B26" s="28">
        <f>IFERROR(+VLOOKUP("LDDAF3"&amp;A26,'Main File'!A:O,6,0),0)</f>
        <v>2.250086150684512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0.19621027878966063</v>
      </c>
      <c r="F26" s="28">
        <f>IFERROR(+VLOOKUP("LDDAF3"&amp;A26,'Main File'!A:O,10,0),0)</f>
        <v>2.4462964294741725</v>
      </c>
      <c r="G26" s="28">
        <f>IFERROR(+VLOOKUP("LDDAF3"&amp;A26,'Main File'!A:O,11,0),0)</f>
        <v>1.2300190596835994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0.19620888869936051</v>
      </c>
      <c r="K26" s="28">
        <f>IFERROR(+VLOOKUP("LDDAF3"&amp;A26,'Main File'!A:O,15,0),0)</f>
        <v>1.4262279483829599</v>
      </c>
    </row>
    <row r="27" spans="1:11" x14ac:dyDescent="0.25">
      <c r="A27" s="9">
        <f t="shared" si="0"/>
        <v>43183</v>
      </c>
      <c r="B27" s="28">
        <f>IFERROR(+VLOOKUP("LDDAF3"&amp;A27,'Main File'!A:O,6,0),0)</f>
        <v>2.2500885979543384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0.19621186773979962</v>
      </c>
      <c r="F27" s="28">
        <f>IFERROR(+VLOOKUP("LDDAF3"&amp;A27,'Main File'!A:O,10,0),0)</f>
        <v>2.4463004656941378</v>
      </c>
      <c r="G27" s="28">
        <f>IFERROR(+VLOOKUP("LDDAF3"&amp;A27,'Main File'!A:O,11,0),0)</f>
        <v>1.2300178112031219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0.19620806386311435</v>
      </c>
      <c r="K27" s="28">
        <f>IFERROR(+VLOOKUP("LDDAF3"&amp;A27,'Main File'!A:O,15,0),0)</f>
        <v>1.4262258750662362</v>
      </c>
    </row>
    <row r="28" spans="1:11" x14ac:dyDescent="0.25">
      <c r="A28" s="9">
        <f t="shared" si="0"/>
        <v>43184</v>
      </c>
      <c r="B28" s="28">
        <f>IFERROR(+VLOOKUP("LDDAF3"&amp;A28,'Main File'!A:O,6,0),0)</f>
        <v>2.2500859734411174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0.19621341841908149</v>
      </c>
      <c r="F28" s="28">
        <f>IFERROR(+VLOOKUP("LDDAF3"&amp;A28,'Main File'!A:O,10,0),0)</f>
        <v>2.4462993918601987</v>
      </c>
      <c r="G28" s="28">
        <f>IFERROR(+VLOOKUP("LDDAF3"&amp;A28,'Main File'!A:O,11,0),0)</f>
        <v>1.2300205622381382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0.19620720026318489</v>
      </c>
      <c r="K28" s="28">
        <f>IFERROR(+VLOOKUP("LDDAF3"&amp;A28,'Main File'!A:O,15,0),0)</f>
        <v>1.4262277625013231</v>
      </c>
    </row>
    <row r="29" spans="1:11" x14ac:dyDescent="0.25">
      <c r="A29" s="9">
        <f t="shared" si="0"/>
        <v>43185</v>
      </c>
      <c r="B29" s="28">
        <f>IFERROR(+VLOOKUP("LDDAF3"&amp;A29,'Main File'!A:O,6,0),0)</f>
        <v>2.0716821835795605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0.16409761566373871</v>
      </c>
      <c r="F29" s="28">
        <f>IFERROR(+VLOOKUP("LDDAF3"&amp;A29,'Main File'!A:O,10,0),0)</f>
        <v>2.2357797992432991</v>
      </c>
      <c r="G29" s="28">
        <f>IFERROR(+VLOOKUP("LDDAF3"&amp;A29,'Main File'!A:O,11,0),0)</f>
        <v>1.0516182414199278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0.16409606934609536</v>
      </c>
      <c r="K29" s="28">
        <f>IFERROR(+VLOOKUP("LDDAF3"&amp;A29,'Main File'!A:O,15,0),0)</f>
        <v>1.2157143107660231</v>
      </c>
    </row>
    <row r="30" spans="1:11" x14ac:dyDescent="0.25">
      <c r="A30" s="9">
        <f t="shared" si="0"/>
        <v>43186</v>
      </c>
      <c r="B30" s="28">
        <f>IFERROR(+VLOOKUP("LDDAF3"&amp;A30,'Main File'!A:O,6,0),0)</f>
        <v>2.2500852722211433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0.19620904154058122</v>
      </c>
      <c r="F30" s="28">
        <f>IFERROR(+VLOOKUP("LDDAF3"&amp;A30,'Main File'!A:O,10,0),0)</f>
        <v>2.4462943137617246</v>
      </c>
      <c r="G30" s="28">
        <f>IFERROR(+VLOOKUP("LDDAF3"&amp;A30,'Main File'!A:O,11,0),0)</f>
        <v>1.2300149502445687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0.19621168343978995</v>
      </c>
      <c r="K30" s="28">
        <f>IFERROR(+VLOOKUP("LDDAF3"&amp;A30,'Main File'!A:O,15,0),0)</f>
        <v>1.4262266336843588</v>
      </c>
    </row>
    <row r="31" spans="1:11" x14ac:dyDescent="0.25">
      <c r="A31" s="9">
        <f t="shared" si="0"/>
        <v>43187</v>
      </c>
      <c r="B31" s="28">
        <f>IFERROR(+VLOOKUP("LDDAF3"&amp;A31,'Main File'!A:O,6,0),0)</f>
        <v>2.2500903412151061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0.19620975423806541</v>
      </c>
      <c r="F31" s="28">
        <f>IFERROR(+VLOOKUP("LDDAF3"&amp;A31,'Main File'!A:O,10,0),0)</f>
        <v>2.4463000954531715</v>
      </c>
      <c r="G31" s="28">
        <f>IFERROR(+VLOOKUP("LDDAF3"&amp;A31,'Main File'!A:O,11,0),0)</f>
        <v>1.2300077468396529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0.1962097304545718</v>
      </c>
      <c r="K31" s="28">
        <f>IFERROR(+VLOOKUP("LDDAF3"&amp;A31,'Main File'!A:O,15,0),0)</f>
        <v>1.4262174772942247</v>
      </c>
    </row>
    <row r="32" spans="1:11" x14ac:dyDescent="0.25">
      <c r="A32" s="9">
        <f t="shared" si="0"/>
        <v>43188</v>
      </c>
      <c r="B32" s="28">
        <f>IFERROR(+VLOOKUP("LDDAF3"&amp;A32,'Main File'!A:O,6,0),0)</f>
        <v>2.2500866109493671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0.19621321114958767</v>
      </c>
      <c r="F32" s="28">
        <f>IFERROR(+VLOOKUP("LDDAF3"&amp;A32,'Main File'!A:O,10,0),0)</f>
        <v>2.4462998220989549</v>
      </c>
      <c r="G32" s="28">
        <f>IFERROR(+VLOOKUP("LDDAF3"&amp;A32,'Main File'!A:O,11,0),0)</f>
        <v>1.2300223030049344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0.19621075612529154</v>
      </c>
      <c r="K32" s="28">
        <f>IFERROR(+VLOOKUP("LDDAF3"&amp;A32,'Main File'!A:O,15,0),0)</f>
        <v>1.4262330591302259</v>
      </c>
    </row>
    <row r="33" spans="1:11" x14ac:dyDescent="0.25">
      <c r="A33" s="9">
        <f t="shared" si="0"/>
        <v>43189</v>
      </c>
      <c r="B33" s="28">
        <f>IFERROR(+VLOOKUP("LDDAF3"&amp;A33,'Main File'!A:O,6,0),0)</f>
        <v>2.2500852399740667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0.19621205998994914</v>
      </c>
      <c r="F33" s="28">
        <f>IFERROR(+VLOOKUP("LDDAF3"&amp;A33,'Main File'!A:O,10,0),0)</f>
        <v>2.4462972999640158</v>
      </c>
      <c r="G33" s="28">
        <f>IFERROR(+VLOOKUP("LDDAF3"&amp;A33,'Main File'!A:O,11,0),0)</f>
        <v>1.2300199932705078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0.19621178551117113</v>
      </c>
      <c r="K33" s="28">
        <f>IFERROR(+VLOOKUP("LDDAF3"&amp;A33,'Main File'!A:O,15,0),0)</f>
        <v>1.4262317787816789</v>
      </c>
    </row>
    <row r="34" spans="1:11" x14ac:dyDescent="0.25">
      <c r="A34" s="9">
        <f t="shared" si="0"/>
        <v>43190</v>
      </c>
      <c r="B34" s="28">
        <f>IFERROR(+VLOOKUP("LDDAF3"&amp;A34,'Main File'!A:O,6,0),0)</f>
        <v>2.250090935932767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0.19621092191867867</v>
      </c>
      <c r="F34" s="28">
        <f>IFERROR(+VLOOKUP("LDDAF3"&amp;A34,'Main File'!A:O,10,0),0)</f>
        <v>2.4463018578514455</v>
      </c>
      <c r="G34" s="28">
        <f>IFERROR(+VLOOKUP("LDDAF3"&amp;A34,'Main File'!A:O,11,0),0)</f>
        <v>1.2300177601635214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0.1962128268947462</v>
      </c>
      <c r="K34" s="28">
        <f>IFERROR(+VLOOKUP("LDDAF3"&amp;A34,'Main File'!A:O,15,0),0)</f>
        <v>1.4262305870582677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0.25000129098965834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2.7000427425917149E-2</v>
      </c>
      <c r="F24" s="28">
        <f>IFERROR(+VLOOKUP("LDGETF"&amp;A24,'Main File'!A:O,10,0),0)</f>
        <v>0.27700171841557547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0.25000147491228808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2.6999842740646696E-2</v>
      </c>
      <c r="F25" s="28">
        <f>IFERROR(+VLOOKUP("LDGETF"&amp;A25,'Main File'!A:O,10,0),0)</f>
        <v>0.27700131765293479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0.25000159721452697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2.7000325475517225E-2</v>
      </c>
      <c r="F26" s="28">
        <f>IFERROR(+VLOOKUP("LDGETF"&amp;A26,'Main File'!A:O,10,0),0)</f>
        <v>0.2770019226900442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0.25000004525789732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2.7000023489315874E-2</v>
      </c>
      <c r="F27" s="28">
        <f>IFERROR(+VLOOKUP("LDGETF"&amp;A27,'Main File'!A:O,10,0),0)</f>
        <v>0.27700006874721317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0.25000058604332193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2.6999724401296419E-2</v>
      </c>
      <c r="F28" s="28">
        <f>IFERROR(+VLOOKUP("LDGETF"&amp;A28,'Main File'!A:O,10,0),0)</f>
        <v>0.27700031044461837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0.25000081823497528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2.6999708880381539E-2</v>
      </c>
      <c r="F29" s="28">
        <f>IFERROR(+VLOOKUP("LDGETF"&amp;A29,'Main File'!A:O,10,0),0)</f>
        <v>0.27700052711535683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0.25000123176740147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2.7000496762877135E-2</v>
      </c>
      <c r="F30" s="28">
        <f>IFERROR(+VLOOKUP("LDGETF"&amp;A30,'Main File'!A:O,10,0),0)</f>
        <v>0.2770017285302786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0.25000126709367676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2.7000573210778728E-2</v>
      </c>
      <c r="F31" s="28">
        <f>IFERROR(+VLOOKUP("LDGETF"&amp;A31,'Main File'!A:O,10,0),0)</f>
        <v>0.27700184030445552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0.25000128798059745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2.700033277689802E-2</v>
      </c>
      <c r="F32" s="28">
        <f>IFERROR(+VLOOKUP("LDGETF"&amp;A32,'Main File'!A:O,10,0),0)</f>
        <v>0.27700162075749546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0.25000214095205475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2.7000534989034042E-2</v>
      </c>
      <c r="F33" s="28">
        <f>IFERROR(+VLOOKUP("LDGETF"&amp;A33,'Main File'!A:O,10,0),0)</f>
        <v>0.27700267594108879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0.25000079182983087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2.7000311768677204E-2</v>
      </c>
      <c r="F34" s="28">
        <f>IFERROR(+VLOOKUP("LDGETF"&amp;A34,'Main File'!A:O,10,0),0)</f>
        <v>0.27700110359850805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1.8557736514620109</v>
      </c>
      <c r="C24" s="28">
        <f>IFERROR(+VLOOKUP("LDGSEC"&amp;A24,'Main File'!A:O,7,0),0)</f>
        <v>0</v>
      </c>
      <c r="D24" s="28">
        <f>IFERROR(+VLOOKUP("LDGSEC"&amp;A24,'Main File'!A:O,8,0),0)</f>
        <v>0.2</v>
      </c>
      <c r="E24" s="28">
        <f>IFERROR(+VLOOKUP("LDGSEC"&amp;A24,'Main File'!A:O,9,0),0)</f>
        <v>0.20444008000040445</v>
      </c>
      <c r="F24" s="28">
        <f>IFERROR(+VLOOKUP("LDGSEC"&amp;A24,'Main File'!A:O,10,0),0)</f>
        <v>2.2602137314624153</v>
      </c>
      <c r="G24" s="28">
        <f>IFERROR(+VLOOKUP("LDGSEC"&amp;A24,'Main File'!A:O,11,0),0)</f>
        <v>0.95285468154055875</v>
      </c>
      <c r="H24" s="28">
        <f>IFERROR(+VLOOKUP("LDGSEC"&amp;A24,'Main File'!A:O,12,0),0)</f>
        <v>0</v>
      </c>
      <c r="I24" s="28">
        <f>IFERROR(+VLOOKUP("LDGSEC"&amp;A24,'Main File'!A:O,13,0),0)</f>
        <v>0.2</v>
      </c>
      <c r="J24" s="28">
        <f>IFERROR(+VLOOKUP("LDGSEC"&amp;A24,'Main File'!A:O,14,0),0)</f>
        <v>0.20032029742449259</v>
      </c>
      <c r="K24" s="28">
        <f>IFERROR(+VLOOKUP("LDGSEC"&amp;A24,'Main File'!A:O,15,0),0)</f>
        <v>1.3531749789650513</v>
      </c>
    </row>
    <row r="25" spans="1:11" x14ac:dyDescent="0.25">
      <c r="A25" s="9">
        <f t="shared" si="0"/>
        <v>43181</v>
      </c>
      <c r="B25" s="28">
        <f>IFERROR(+VLOOKUP("LDGSEC"&amp;A25,'Main File'!A:O,6,0),0)</f>
        <v>2.250097956187711</v>
      </c>
      <c r="C25" s="28">
        <f>IFERROR(+VLOOKUP("LDGSEC"&amp;A25,'Main File'!A:O,7,0),0)</f>
        <v>0</v>
      </c>
      <c r="D25" s="28">
        <f>IFERROR(+VLOOKUP("LDGSEC"&amp;A25,'Main File'!A:O,8,0),0)</f>
        <v>0.2</v>
      </c>
      <c r="E25" s="28">
        <f>IFERROR(+VLOOKUP("LDGSEC"&amp;A25,'Main File'!A:O,9,0),0)</f>
        <v>0.27541834896287309</v>
      </c>
      <c r="F25" s="28">
        <f>IFERROR(+VLOOKUP("LDGSEC"&amp;A25,'Main File'!A:O,10,0),0)</f>
        <v>2.7255163051505842</v>
      </c>
      <c r="G25" s="28">
        <f>IFERROR(+VLOOKUP("LDGSEC"&amp;A25,'Main File'!A:O,11,0),0)</f>
        <v>1.3471325426839877</v>
      </c>
      <c r="H25" s="28">
        <f>IFERROR(+VLOOKUP("LDGSEC"&amp;A25,'Main File'!A:O,12,0),0)</f>
        <v>0</v>
      </c>
      <c r="I25" s="28">
        <f>IFERROR(+VLOOKUP("LDGSEC"&amp;A25,'Main File'!A:O,13,0),0)</f>
        <v>0.2</v>
      </c>
      <c r="J25" s="28">
        <f>IFERROR(+VLOOKUP("LDGSEC"&amp;A25,'Main File'!A:O,14,0),0)</f>
        <v>0.2712940810335121</v>
      </c>
      <c r="K25" s="28">
        <f>IFERROR(+VLOOKUP("LDGSEC"&amp;A25,'Main File'!A:O,15,0),0)</f>
        <v>1.8184266237174997</v>
      </c>
    </row>
    <row r="26" spans="1:11" x14ac:dyDescent="0.25">
      <c r="A26" s="9">
        <f t="shared" si="0"/>
        <v>43182</v>
      </c>
      <c r="B26" s="28">
        <f>IFERROR(+VLOOKUP("LDGSEC"&amp;A26,'Main File'!A:O,6,0),0)</f>
        <v>2.2500991497882286</v>
      </c>
      <c r="C26" s="28">
        <f>IFERROR(+VLOOKUP("LDGSEC"&amp;A26,'Main File'!A:O,7,0),0)</f>
        <v>0</v>
      </c>
      <c r="D26" s="28">
        <f>IFERROR(+VLOOKUP("LDGSEC"&amp;A26,'Main File'!A:O,8,0),0)</f>
        <v>0.2</v>
      </c>
      <c r="E26" s="28">
        <f>IFERROR(+VLOOKUP("LDGSEC"&amp;A26,'Main File'!A:O,9,0),0)</f>
        <v>0.27541935367016496</v>
      </c>
      <c r="F26" s="28">
        <f>IFERROR(+VLOOKUP("LDGSEC"&amp;A26,'Main File'!A:O,10,0),0)</f>
        <v>2.7255185034583937</v>
      </c>
      <c r="G26" s="28">
        <f>IFERROR(+VLOOKUP("LDGSEC"&amp;A26,'Main File'!A:O,11,0),0)</f>
        <v>1.3470995873441851</v>
      </c>
      <c r="H26" s="28">
        <f>IFERROR(+VLOOKUP("LDGSEC"&amp;A26,'Main File'!A:O,12,0),0)</f>
        <v>0</v>
      </c>
      <c r="I26" s="28">
        <f>IFERROR(+VLOOKUP("LDGSEC"&amp;A26,'Main File'!A:O,13,0),0)</f>
        <v>0.2</v>
      </c>
      <c r="J26" s="28">
        <f>IFERROR(+VLOOKUP("LDGSEC"&amp;A26,'Main File'!A:O,14,0),0)</f>
        <v>0.27128723446150671</v>
      </c>
      <c r="K26" s="28">
        <f>IFERROR(+VLOOKUP("LDGSEC"&amp;A26,'Main File'!A:O,15,0),0)</f>
        <v>1.8183868218056918</v>
      </c>
    </row>
    <row r="27" spans="1:11" x14ac:dyDescent="0.25">
      <c r="A27" s="9">
        <f t="shared" si="0"/>
        <v>43183</v>
      </c>
      <c r="B27" s="28">
        <f>IFERROR(+VLOOKUP("LDGSEC"&amp;A27,'Main File'!A:O,6,0),0)</f>
        <v>2.2500980832018174</v>
      </c>
      <c r="C27" s="28">
        <f>IFERROR(+VLOOKUP("LDGSEC"&amp;A27,'Main File'!A:O,7,0),0)</f>
        <v>0</v>
      </c>
      <c r="D27" s="28">
        <f>IFERROR(+VLOOKUP("LDGSEC"&amp;A27,'Main File'!A:O,8,0),0)</f>
        <v>0.2</v>
      </c>
      <c r="E27" s="28">
        <f>IFERROR(+VLOOKUP("LDGSEC"&amp;A27,'Main File'!A:O,9,0),0)</f>
        <v>0.27541810933625444</v>
      </c>
      <c r="F27" s="28">
        <f>IFERROR(+VLOOKUP("LDGSEC"&amp;A27,'Main File'!A:O,10,0),0)</f>
        <v>2.725516192538072</v>
      </c>
      <c r="G27" s="28">
        <f>IFERROR(+VLOOKUP("LDGSEC"&amp;A27,'Main File'!A:O,11,0),0)</f>
        <v>1.3470213906851458</v>
      </c>
      <c r="H27" s="28">
        <f>IFERROR(+VLOOKUP("LDGSEC"&amp;A27,'Main File'!A:O,12,0),0)</f>
        <v>0</v>
      </c>
      <c r="I27" s="28">
        <f>IFERROR(+VLOOKUP("LDGSEC"&amp;A27,'Main File'!A:O,13,0),0)</f>
        <v>0.2</v>
      </c>
      <c r="J27" s="28">
        <f>IFERROR(+VLOOKUP("LDGSEC"&amp;A27,'Main File'!A:O,14,0),0)</f>
        <v>0.27127340878910933</v>
      </c>
      <c r="K27" s="28">
        <f>IFERROR(+VLOOKUP("LDGSEC"&amp;A27,'Main File'!A:O,15,0),0)</f>
        <v>1.8182947994742551</v>
      </c>
    </row>
    <row r="28" spans="1:11" x14ac:dyDescent="0.25">
      <c r="A28" s="9">
        <f t="shared" si="0"/>
        <v>43184</v>
      </c>
      <c r="B28" s="28">
        <f>IFERROR(+VLOOKUP("LDGSEC"&amp;A28,'Main File'!A:O,6,0),0)</f>
        <v>2.2500973855284765</v>
      </c>
      <c r="C28" s="28">
        <f>IFERROR(+VLOOKUP("LDGSEC"&amp;A28,'Main File'!A:O,7,0),0)</f>
        <v>0</v>
      </c>
      <c r="D28" s="28">
        <f>IFERROR(+VLOOKUP("LDGSEC"&amp;A28,'Main File'!A:O,8,0),0)</f>
        <v>0.2</v>
      </c>
      <c r="E28" s="28">
        <f>IFERROR(+VLOOKUP("LDGSEC"&amp;A28,'Main File'!A:O,9,0),0)</f>
        <v>0.27541922253153633</v>
      </c>
      <c r="F28" s="28">
        <f>IFERROR(+VLOOKUP("LDGSEC"&amp;A28,'Main File'!A:O,10,0),0)</f>
        <v>2.7255166080600128</v>
      </c>
      <c r="G28" s="28">
        <f>IFERROR(+VLOOKUP("LDGSEC"&amp;A28,'Main File'!A:O,11,0),0)</f>
        <v>1.347026538523781</v>
      </c>
      <c r="H28" s="28">
        <f>IFERROR(+VLOOKUP("LDGSEC"&amp;A28,'Main File'!A:O,12,0),0)</f>
        <v>0</v>
      </c>
      <c r="I28" s="28">
        <f>IFERROR(+VLOOKUP("LDGSEC"&amp;A28,'Main File'!A:O,13,0),0)</f>
        <v>0.2</v>
      </c>
      <c r="J28" s="28">
        <f>IFERROR(+VLOOKUP("LDGSEC"&amp;A28,'Main File'!A:O,14,0),0)</f>
        <v>0.27127263384355815</v>
      </c>
      <c r="K28" s="28">
        <f>IFERROR(+VLOOKUP("LDGSEC"&amp;A28,'Main File'!A:O,15,0),0)</f>
        <v>1.8182991723673392</v>
      </c>
    </row>
    <row r="29" spans="1:11" x14ac:dyDescent="0.25">
      <c r="A29" s="9">
        <f t="shared" si="0"/>
        <v>43185</v>
      </c>
      <c r="B29" s="28">
        <f>IFERROR(+VLOOKUP("LDGSEC"&amp;A29,'Main File'!A:O,6,0),0)</f>
        <v>1.9898695036709835</v>
      </c>
      <c r="C29" s="28">
        <f>IFERROR(+VLOOKUP("LDGSEC"&amp;A29,'Main File'!A:O,7,0),0)</f>
        <v>0</v>
      </c>
      <c r="D29" s="28">
        <f>IFERROR(+VLOOKUP("LDGSEC"&amp;A29,'Main File'!A:O,8,0),0)</f>
        <v>0.2</v>
      </c>
      <c r="E29" s="28">
        <f>IFERROR(+VLOOKUP("LDGSEC"&amp;A29,'Main File'!A:O,9,0),0)</f>
        <v>0.22857764860597821</v>
      </c>
      <c r="F29" s="28">
        <f>IFERROR(+VLOOKUP("LDGSEC"&amp;A29,'Main File'!A:O,10,0),0)</f>
        <v>2.4184471522769617</v>
      </c>
      <c r="G29" s="28">
        <f>IFERROR(+VLOOKUP("LDGSEC"&amp;A29,'Main File'!A:O,11,0),0)</f>
        <v>1.0867467822611914</v>
      </c>
      <c r="H29" s="28">
        <f>IFERROR(+VLOOKUP("LDGSEC"&amp;A29,'Main File'!A:O,12,0),0)</f>
        <v>0</v>
      </c>
      <c r="I29" s="28">
        <f>IFERROR(+VLOOKUP("LDGSEC"&amp;A29,'Main File'!A:O,13,0),0)</f>
        <v>0.2</v>
      </c>
      <c r="J29" s="28">
        <f>IFERROR(+VLOOKUP("LDGSEC"&amp;A29,'Main File'!A:O,14,0),0)</f>
        <v>0.22442148446638072</v>
      </c>
      <c r="K29" s="28">
        <f>IFERROR(+VLOOKUP("LDGSEC"&amp;A29,'Main File'!A:O,15,0),0)</f>
        <v>1.5111682667275721</v>
      </c>
    </row>
    <row r="30" spans="1:11" x14ac:dyDescent="0.25">
      <c r="A30" s="9">
        <f t="shared" si="0"/>
        <v>43186</v>
      </c>
      <c r="B30" s="28">
        <f>IFERROR(+VLOOKUP("LDGSEC"&amp;A30,'Main File'!A:O,6,0),0)</f>
        <v>2.2102218719336082</v>
      </c>
      <c r="C30" s="28">
        <f>IFERROR(+VLOOKUP("LDGSEC"&amp;A30,'Main File'!A:O,7,0),0)</f>
        <v>0</v>
      </c>
      <c r="D30" s="28">
        <f>IFERROR(+VLOOKUP("LDGSEC"&amp;A30,'Main File'!A:O,8,0),0)</f>
        <v>0.2</v>
      </c>
      <c r="E30" s="28">
        <f>IFERROR(+VLOOKUP("LDGSEC"&amp;A30,'Main File'!A:O,9,0),0)</f>
        <v>0.26824246754297387</v>
      </c>
      <c r="F30" s="28">
        <f>IFERROR(+VLOOKUP("LDGSEC"&amp;A30,'Main File'!A:O,10,0),0)</f>
        <v>2.6784643394765824</v>
      </c>
      <c r="G30" s="28">
        <f>IFERROR(+VLOOKUP("LDGSEC"&amp;A30,'Main File'!A:O,11,0),0)</f>
        <v>1.3067217740334602</v>
      </c>
      <c r="H30" s="28">
        <f>IFERROR(+VLOOKUP("LDGSEC"&amp;A30,'Main File'!A:O,12,0),0)</f>
        <v>0</v>
      </c>
      <c r="I30" s="28">
        <f>IFERROR(+VLOOKUP("LDGSEC"&amp;A30,'Main File'!A:O,13,0),0)</f>
        <v>0.2</v>
      </c>
      <c r="J30" s="28">
        <f>IFERROR(+VLOOKUP("LDGSEC"&amp;A30,'Main File'!A:O,14,0),0)</f>
        <v>0.26401821493159899</v>
      </c>
      <c r="K30" s="28">
        <f>IFERROR(+VLOOKUP("LDGSEC"&amp;A30,'Main File'!A:O,15,0),0)</f>
        <v>1.7707399889650592</v>
      </c>
    </row>
    <row r="31" spans="1:11" x14ac:dyDescent="0.25">
      <c r="A31" s="9">
        <f t="shared" si="0"/>
        <v>43187</v>
      </c>
      <c r="B31" s="28">
        <f>IFERROR(+VLOOKUP("LDGSEC"&amp;A31,'Main File'!A:O,6,0),0)</f>
        <v>2.2500974781968974</v>
      </c>
      <c r="C31" s="28">
        <f>IFERROR(+VLOOKUP("LDGSEC"&amp;A31,'Main File'!A:O,7,0),0)</f>
        <v>0</v>
      </c>
      <c r="D31" s="28">
        <f>IFERROR(+VLOOKUP("LDGSEC"&amp;A31,'Main File'!A:O,8,0),0)</f>
        <v>0.2</v>
      </c>
      <c r="E31" s="28">
        <f>IFERROR(+VLOOKUP("LDGSEC"&amp;A31,'Main File'!A:O,9,0),0)</f>
        <v>0.27541907203928873</v>
      </c>
      <c r="F31" s="28">
        <f>IFERROR(+VLOOKUP("LDGSEC"&amp;A31,'Main File'!A:O,10,0),0)</f>
        <v>2.7255165502361862</v>
      </c>
      <c r="G31" s="28">
        <f>IFERROR(+VLOOKUP("LDGSEC"&amp;A31,'Main File'!A:O,11,0),0)</f>
        <v>1.3459120591731675</v>
      </c>
      <c r="H31" s="28">
        <f>IFERROR(+VLOOKUP("LDGSEC"&amp;A31,'Main File'!A:O,12,0),0)</f>
        <v>0</v>
      </c>
      <c r="I31" s="28">
        <f>IFERROR(+VLOOKUP("LDGSEC"&amp;A31,'Main File'!A:O,13,0),0)</f>
        <v>0.2</v>
      </c>
      <c r="J31" s="28">
        <f>IFERROR(+VLOOKUP("LDGSEC"&amp;A31,'Main File'!A:O,14,0),0)</f>
        <v>0.27107320932034368</v>
      </c>
      <c r="K31" s="28">
        <f>IFERROR(+VLOOKUP("LDGSEC"&amp;A31,'Main File'!A:O,15,0),0)</f>
        <v>1.8169852684935111</v>
      </c>
    </row>
    <row r="32" spans="1:11" x14ac:dyDescent="0.25">
      <c r="A32" s="9">
        <f t="shared" si="0"/>
        <v>43188</v>
      </c>
      <c r="B32" s="28">
        <f>IFERROR(+VLOOKUP("LDGSEC"&amp;A32,'Main File'!A:O,6,0),0)</f>
        <v>2.2500993522184953</v>
      </c>
      <c r="C32" s="28">
        <f>IFERROR(+VLOOKUP("LDGSEC"&amp;A32,'Main File'!A:O,7,0),0)</f>
        <v>0</v>
      </c>
      <c r="D32" s="28">
        <f>IFERROR(+VLOOKUP("LDGSEC"&amp;A32,'Main File'!A:O,8,0),0)</f>
        <v>0.2</v>
      </c>
      <c r="E32" s="28">
        <f>IFERROR(+VLOOKUP("LDGSEC"&amp;A32,'Main File'!A:O,9,0),0)</f>
        <v>0.27541947156227869</v>
      </c>
      <c r="F32" s="28">
        <f>IFERROR(+VLOOKUP("LDGSEC"&amp;A32,'Main File'!A:O,10,0),0)</f>
        <v>2.7255188237807744</v>
      </c>
      <c r="G32" s="28">
        <f>IFERROR(+VLOOKUP("LDGSEC"&amp;A32,'Main File'!A:O,11,0),0)</f>
        <v>1.3460788781276114</v>
      </c>
      <c r="H32" s="28">
        <f>IFERROR(+VLOOKUP("LDGSEC"&amp;A32,'Main File'!A:O,12,0),0)</f>
        <v>0</v>
      </c>
      <c r="I32" s="28">
        <f>IFERROR(+VLOOKUP("LDGSEC"&amp;A32,'Main File'!A:O,13,0),0)</f>
        <v>0.2</v>
      </c>
      <c r="J32" s="28">
        <f>IFERROR(+VLOOKUP("LDGSEC"&amp;A32,'Main File'!A:O,14,0),0)</f>
        <v>0.27110249380235074</v>
      </c>
      <c r="K32" s="28">
        <f>IFERROR(+VLOOKUP("LDGSEC"&amp;A32,'Main File'!A:O,15,0),0)</f>
        <v>1.8171813719299621</v>
      </c>
    </row>
    <row r="33" spans="1:11" x14ac:dyDescent="0.25">
      <c r="A33" s="9">
        <f t="shared" si="0"/>
        <v>43189</v>
      </c>
      <c r="B33" s="28">
        <f>IFERROR(+VLOOKUP("LDGSEC"&amp;A33,'Main File'!A:O,6,0),0)</f>
        <v>2.2500973678768652</v>
      </c>
      <c r="C33" s="28">
        <f>IFERROR(+VLOOKUP("LDGSEC"&amp;A33,'Main File'!A:O,7,0),0)</f>
        <v>0</v>
      </c>
      <c r="D33" s="28">
        <f>IFERROR(+VLOOKUP("LDGSEC"&amp;A33,'Main File'!A:O,8,0),0)</f>
        <v>0.2</v>
      </c>
      <c r="E33" s="28">
        <f>IFERROR(+VLOOKUP("LDGSEC"&amp;A33,'Main File'!A:O,9,0),0)</f>
        <v>0.27541910867197289</v>
      </c>
      <c r="F33" s="28">
        <f>IFERROR(+VLOOKUP("LDGSEC"&amp;A33,'Main File'!A:O,10,0),0)</f>
        <v>2.7255164765488384</v>
      </c>
      <c r="G33" s="28">
        <f>IFERROR(+VLOOKUP("LDGSEC"&amp;A33,'Main File'!A:O,11,0),0)</f>
        <v>1.3460786798507238</v>
      </c>
      <c r="H33" s="28">
        <f>IFERROR(+VLOOKUP("LDGSEC"&amp;A33,'Main File'!A:O,12,0),0)</f>
        <v>0</v>
      </c>
      <c r="I33" s="28">
        <f>IFERROR(+VLOOKUP("LDGSEC"&amp;A33,'Main File'!A:O,13,0),0)</f>
        <v>0.2</v>
      </c>
      <c r="J33" s="28">
        <f>IFERROR(+VLOOKUP("LDGSEC"&amp;A33,'Main File'!A:O,14,0),0)</f>
        <v>0.27110138013409041</v>
      </c>
      <c r="K33" s="28">
        <f>IFERROR(+VLOOKUP("LDGSEC"&amp;A33,'Main File'!A:O,15,0),0)</f>
        <v>1.8171800599848142</v>
      </c>
    </row>
    <row r="34" spans="1:11" x14ac:dyDescent="0.25">
      <c r="A34" s="9">
        <f t="shared" si="0"/>
        <v>43190</v>
      </c>
      <c r="B34" s="28">
        <f>IFERROR(+VLOOKUP("LDGSEC"&amp;A34,'Main File'!A:O,6,0),0)</f>
        <v>2.2500974880585995</v>
      </c>
      <c r="C34" s="28">
        <f>IFERROR(+VLOOKUP("LDGSEC"&amp;A34,'Main File'!A:O,7,0),0)</f>
        <v>0</v>
      </c>
      <c r="D34" s="28">
        <f>IFERROR(+VLOOKUP("LDGSEC"&amp;A34,'Main File'!A:O,8,0),0)</f>
        <v>0.2</v>
      </c>
      <c r="E34" s="28">
        <f>IFERROR(+VLOOKUP("LDGSEC"&amp;A34,'Main File'!A:O,9,0),0)</f>
        <v>0.27541826866454167</v>
      </c>
      <c r="F34" s="28">
        <f>IFERROR(+VLOOKUP("LDGSEC"&amp;A34,'Main File'!A:O,10,0),0)</f>
        <v>2.7255157567231416</v>
      </c>
      <c r="G34" s="28">
        <f>IFERROR(+VLOOKUP("LDGSEC"&amp;A34,'Main File'!A:O,11,0),0)</f>
        <v>1.3460814998198378</v>
      </c>
      <c r="H34" s="28">
        <f>IFERROR(+VLOOKUP("LDGSEC"&amp;A34,'Main File'!A:O,12,0),0)</f>
        <v>0</v>
      </c>
      <c r="I34" s="28">
        <f>IFERROR(+VLOOKUP("LDGSEC"&amp;A34,'Main File'!A:O,13,0),0)</f>
        <v>0.2</v>
      </c>
      <c r="J34" s="28">
        <f>IFERROR(+VLOOKUP("LDGSEC"&amp;A34,'Main File'!A:O,14,0),0)</f>
        <v>0.27110419917671769</v>
      </c>
      <c r="K34" s="28">
        <f>IFERROR(+VLOOKUP("LDGSEC"&amp;A34,'Main File'!A:O,15,0),0)</f>
        <v>1.8171856989965556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1.0752147822141889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5.853594571742441E-2</v>
      </c>
      <c r="F24" s="28">
        <f>IFERROR(+VLOOKUP("LDINPF"&amp;A24,'Main File'!A:O,10,0),0)</f>
        <v>1.1337507279316132</v>
      </c>
      <c r="G24" s="28">
        <f>IFERROR(+VLOOKUP("LDINPF"&amp;A24,'Main File'!A:O,11,0),0)</f>
        <v>0.42274779269159413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5.8095043273447847E-2</v>
      </c>
      <c r="K24" s="28">
        <f>IFERROR(+VLOOKUP("LDINPF"&amp;A24,'Main File'!A:O,15,0),0)</f>
        <v>0.48084283596504196</v>
      </c>
    </row>
    <row r="25" spans="1:11" x14ac:dyDescent="0.25">
      <c r="A25" s="9">
        <f t="shared" si="0"/>
        <v>43181</v>
      </c>
      <c r="B25" s="28">
        <f>IFERROR(+VLOOKUP("LDINPF"&amp;A25,'Main File'!A:O,6,0),0)</f>
        <v>1.130045315913536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6.8404105988246713E-2</v>
      </c>
      <c r="F25" s="28">
        <f>IFERROR(+VLOOKUP("LDINPF"&amp;A25,'Main File'!A:O,10,0),0)</f>
        <v>1.1984494219017827</v>
      </c>
      <c r="G25" s="28">
        <f>IFERROR(+VLOOKUP("LDINPF"&amp;A25,'Main File'!A:O,11,0),0)</f>
        <v>0.47756335166649683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6.796112898222316E-2</v>
      </c>
      <c r="K25" s="28">
        <f>IFERROR(+VLOOKUP("LDINPF"&amp;A25,'Main File'!A:O,15,0),0)</f>
        <v>0.54552448064871994</v>
      </c>
    </row>
    <row r="26" spans="1:11" x14ac:dyDescent="0.25">
      <c r="A26" s="9">
        <f t="shared" si="0"/>
        <v>43182</v>
      </c>
      <c r="B26" s="28">
        <f>IFERROR(+VLOOKUP("LDINPF"&amp;A26,'Main File'!A:O,6,0),0)</f>
        <v>1.1301690481422326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6.8411258941523764E-2</v>
      </c>
      <c r="F26" s="28">
        <f>IFERROR(+VLOOKUP("LDINPF"&amp;A26,'Main File'!A:O,10,0),0)</f>
        <v>1.1985803070837564</v>
      </c>
      <c r="G26" s="28">
        <f>IFERROR(+VLOOKUP("LDINPF"&amp;A26,'Main File'!A:O,11,0),0)</f>
        <v>0.4773037316790989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6.7915109700770679E-2</v>
      </c>
      <c r="K26" s="28">
        <f>IFERROR(+VLOOKUP("LDINPF"&amp;A26,'Main File'!A:O,15,0),0)</f>
        <v>0.54521884137986953</v>
      </c>
    </row>
    <row r="27" spans="1:11" x14ac:dyDescent="0.25">
      <c r="A27" s="9">
        <f t="shared" si="0"/>
        <v>43183</v>
      </c>
      <c r="B27" s="28">
        <f>IFERROR(+VLOOKUP("LDINPF"&amp;A27,'Main File'!A:O,6,0),0)</f>
        <v>1.1300209614723808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6.8401844949933968E-2</v>
      </c>
      <c r="F27" s="28">
        <f>IFERROR(+VLOOKUP("LDINPF"&amp;A27,'Main File'!A:O,10,0),0)</f>
        <v>1.1984228064223148</v>
      </c>
      <c r="G27" s="28">
        <f>IFERROR(+VLOOKUP("LDINPF"&amp;A27,'Main File'!A:O,11,0),0)</f>
        <v>0.47728932771840077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6.7913764264378285E-2</v>
      </c>
      <c r="K27" s="28">
        <f>IFERROR(+VLOOKUP("LDINPF"&amp;A27,'Main File'!A:O,15,0),0)</f>
        <v>0.54520309198277905</v>
      </c>
    </row>
    <row r="28" spans="1:11" x14ac:dyDescent="0.25">
      <c r="A28" s="9">
        <f t="shared" si="0"/>
        <v>43184</v>
      </c>
      <c r="B28" s="28">
        <f>IFERROR(+VLOOKUP("LDINPF"&amp;A28,'Main File'!A:O,6,0),0)</f>
        <v>1.1300207118957988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6.8402796993799253E-2</v>
      </c>
      <c r="F28" s="28">
        <f>IFERROR(+VLOOKUP("LDINPF"&amp;A28,'Main File'!A:O,10,0),0)</f>
        <v>1.198423508889598</v>
      </c>
      <c r="G28" s="28">
        <f>IFERROR(+VLOOKUP("LDINPF"&amp;A28,'Main File'!A:O,11,0),0)</f>
        <v>0.47729004849001988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6.7912035361453169E-2</v>
      </c>
      <c r="K28" s="28">
        <f>IFERROR(+VLOOKUP("LDINPF"&amp;A28,'Main File'!A:O,15,0),0)</f>
        <v>0.54520208385147306</v>
      </c>
    </row>
    <row r="29" spans="1:11" x14ac:dyDescent="0.25">
      <c r="A29" s="9">
        <f t="shared" si="0"/>
        <v>43185</v>
      </c>
      <c r="B29" s="28">
        <f>IFERROR(+VLOOKUP("LDINPF"&amp;A29,'Main File'!A:O,6,0),0)</f>
        <v>1.1244924797124207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6.7400630909265305E-2</v>
      </c>
      <c r="F29" s="28">
        <f>IFERROR(+VLOOKUP("LDINPF"&amp;A29,'Main File'!A:O,10,0),0)</f>
        <v>1.1918931106216861</v>
      </c>
      <c r="G29" s="28">
        <f>IFERROR(+VLOOKUP("LDINPF"&amp;A29,'Main File'!A:O,11,0),0)</f>
        <v>0.47174441027625541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6.6914046574696462E-2</v>
      </c>
      <c r="K29" s="28">
        <f>IFERROR(+VLOOKUP("LDINPF"&amp;A29,'Main File'!A:O,15,0),0)</f>
        <v>0.53865845685095182</v>
      </c>
    </row>
    <row r="30" spans="1:11" x14ac:dyDescent="0.25">
      <c r="A30" s="9">
        <f t="shared" si="0"/>
        <v>43186</v>
      </c>
      <c r="B30" s="28">
        <f>IFERROR(+VLOOKUP("LDINPF"&amp;A30,'Main File'!A:O,6,0),0)</f>
        <v>1.130139649123914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6.8409043721575497E-2</v>
      </c>
      <c r="F30" s="28">
        <f>IFERROR(+VLOOKUP("LDINPF"&amp;A30,'Main File'!A:O,10,0),0)</f>
        <v>1.1985486928454894</v>
      </c>
      <c r="G30" s="28">
        <f>IFERROR(+VLOOKUP("LDINPF"&amp;A30,'Main File'!A:O,11,0),0)</f>
        <v>0.47717814983520845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6.7892430413815971E-2</v>
      </c>
      <c r="K30" s="28">
        <f>IFERROR(+VLOOKUP("LDINPF"&amp;A30,'Main File'!A:O,15,0),0)</f>
        <v>0.54507058024902444</v>
      </c>
    </row>
    <row r="31" spans="1:11" x14ac:dyDescent="0.25">
      <c r="A31" s="9">
        <f t="shared" si="0"/>
        <v>43187</v>
      </c>
      <c r="B31" s="28">
        <f>IFERROR(+VLOOKUP("LDINPF"&amp;A31,'Main File'!A:O,6,0),0)</f>
        <v>1.1300266292876797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6.8402328350222169E-2</v>
      </c>
      <c r="F31" s="28">
        <f>IFERROR(+VLOOKUP("LDINPF"&amp;A31,'Main File'!A:O,10,0),0)</f>
        <v>1.1984289576379019</v>
      </c>
      <c r="G31" s="28">
        <f>IFERROR(+VLOOKUP("LDINPF"&amp;A31,'Main File'!A:O,11,0),0)</f>
        <v>0.47717764022089104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6.7892615813700152E-2</v>
      </c>
      <c r="K31" s="28">
        <f>IFERROR(+VLOOKUP("LDINPF"&amp;A31,'Main File'!A:O,15,0),0)</f>
        <v>0.54507025603459125</v>
      </c>
    </row>
    <row r="32" spans="1:11" x14ac:dyDescent="0.25">
      <c r="A32" s="9">
        <f t="shared" si="0"/>
        <v>43188</v>
      </c>
      <c r="B32" s="28">
        <f>IFERROR(+VLOOKUP("LDINPF"&amp;A32,'Main File'!A:O,6,0),0)</f>
        <v>1.1300212967000487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6.8402683241898368E-2</v>
      </c>
      <c r="F32" s="28">
        <f>IFERROR(+VLOOKUP("LDINPF"&amp;A32,'Main File'!A:O,10,0),0)</f>
        <v>1.1984239799419472</v>
      </c>
      <c r="G32" s="28">
        <f>IFERROR(+VLOOKUP("LDINPF"&amp;A32,'Main File'!A:O,11,0),0)</f>
        <v>0.47721124288062861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6.7898227854357604E-2</v>
      </c>
      <c r="K32" s="28">
        <f>IFERROR(+VLOOKUP("LDINPF"&amp;A32,'Main File'!A:O,15,0),0)</f>
        <v>0.54510947073498617</v>
      </c>
    </row>
    <row r="33" spans="1:11" x14ac:dyDescent="0.25">
      <c r="A33" s="9">
        <f t="shared" si="0"/>
        <v>43189</v>
      </c>
      <c r="B33" s="28">
        <f>IFERROR(+VLOOKUP("LDINPF"&amp;A33,'Main File'!A:O,6,0),0)</f>
        <v>1.1300207924237022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6.8402139165353468E-2</v>
      </c>
      <c r="F33" s="28">
        <f>IFERROR(+VLOOKUP("LDINPF"&amp;A33,'Main File'!A:O,10,0),0)</f>
        <v>1.1984229315890558</v>
      </c>
      <c r="G33" s="28">
        <f>IFERROR(+VLOOKUP("LDINPF"&amp;A33,'Main File'!A:O,11,0),0)</f>
        <v>0.47721172442148185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6.7898590290966648E-2</v>
      </c>
      <c r="K33" s="28">
        <f>IFERROR(+VLOOKUP("LDINPF"&amp;A33,'Main File'!A:O,15,0),0)</f>
        <v>0.54511031471244853</v>
      </c>
    </row>
    <row r="34" spans="1:11" x14ac:dyDescent="0.25">
      <c r="A34" s="9">
        <f t="shared" si="0"/>
        <v>43190</v>
      </c>
      <c r="B34" s="28">
        <f>IFERROR(+VLOOKUP("LDINPF"&amp;A34,'Main File'!A:O,6,0),0)</f>
        <v>1.1300206041656395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6.8402214888529614E-2</v>
      </c>
      <c r="F34" s="28">
        <f>IFERROR(+VLOOKUP("LDINPF"&amp;A34,'Main File'!A:O,10,0),0)</f>
        <v>1.1984228190541693</v>
      </c>
      <c r="G34" s="28">
        <f>IFERROR(+VLOOKUP("LDINPF"&amp;A34,'Main File'!A:O,11,0),0)</f>
        <v>0.47721264193539625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6.7898952620140049E-2</v>
      </c>
      <c r="K34" s="28">
        <f>IFERROR(+VLOOKUP("LDINPF"&amp;A34,'Main File'!A:O,15,0),0)</f>
        <v>0.54511159455553626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1.9922685727722846</v>
      </c>
      <c r="C24" s="28">
        <f>IFERROR(+VLOOKUP("LDMIPF"&amp;A24,'Main File'!A:O,7,0),0)</f>
        <v>-1.319737392858088</v>
      </c>
      <c r="D24" s="28">
        <f>IFERROR(+VLOOKUP("LDMIPF"&amp;A24,'Main File'!A:O,8,0),0)</f>
        <v>0.2</v>
      </c>
      <c r="E24" s="28">
        <f>IFERROR(+VLOOKUP("LDMIPF"&amp;A24,'Main File'!A:O,9,0),0)</f>
        <v>0.28301806096624355</v>
      </c>
      <c r="F24" s="28">
        <f>IFERROR(+VLOOKUP("LDMIPF"&amp;A24,'Main File'!A:O,10,0),0)</f>
        <v>1.1555492408804402</v>
      </c>
      <c r="G24" s="28">
        <f>IFERROR(+VLOOKUP("LDMIPF"&amp;A24,'Main File'!A:O,11,0),0)</f>
        <v>1.2929940051130724</v>
      </c>
      <c r="H24" s="28">
        <f>IFERROR(+VLOOKUP("LDMIPF"&amp;A24,'Main File'!A:O,12,0),0)</f>
        <v>0</v>
      </c>
      <c r="I24" s="28">
        <f>IFERROR(+VLOOKUP("LDMIPF"&amp;A24,'Main File'!A:O,13,0),0)</f>
        <v>0.2</v>
      </c>
      <c r="J24" s="28">
        <f>IFERROR(+VLOOKUP("LDMIPF"&amp;A24,'Main File'!A:O,14,0),0)</f>
        <v>0.25796238293662993</v>
      </c>
      <c r="K24" s="28">
        <f>IFERROR(+VLOOKUP("LDMIPF"&amp;A24,'Main File'!A:O,15,0),0)</f>
        <v>1.7509563880497023</v>
      </c>
    </row>
    <row r="25" spans="1:11" x14ac:dyDescent="0.25">
      <c r="A25" s="9">
        <f t="shared" si="0"/>
        <v>43181</v>
      </c>
      <c r="B25" s="28">
        <f>IFERROR(+VLOOKUP("LDMIPF"&amp;A25,'Main File'!A:O,6,0),0)</f>
        <v>2.2389994767005748</v>
      </c>
      <c r="C25" s="28">
        <f>IFERROR(+VLOOKUP("LDMIPF"&amp;A25,'Main File'!A:O,7,0),0)</f>
        <v>-1.3220856524678799</v>
      </c>
      <c r="D25" s="28">
        <f>IFERROR(+VLOOKUP("LDMIPF"&amp;A25,'Main File'!A:O,8,0),0)</f>
        <v>0.2</v>
      </c>
      <c r="E25" s="28">
        <f>IFERROR(+VLOOKUP("LDMIPF"&amp;A25,'Main File'!A:O,9,0),0)</f>
        <v>0.32743226555528926</v>
      </c>
      <c r="F25" s="28">
        <f>IFERROR(+VLOOKUP("LDMIPF"&amp;A25,'Main File'!A:O,10,0),0)</f>
        <v>1.4443460897879841</v>
      </c>
      <c r="G25" s="28">
        <f>IFERROR(+VLOOKUP("LDMIPF"&amp;A25,'Main File'!A:O,11,0),0)</f>
        <v>1.539507488487643</v>
      </c>
      <c r="H25" s="28">
        <f>IFERROR(+VLOOKUP("LDMIPF"&amp;A25,'Main File'!A:O,12,0),0)</f>
        <v>0</v>
      </c>
      <c r="I25" s="28">
        <f>IFERROR(+VLOOKUP("LDMIPF"&amp;A25,'Main File'!A:O,13,0),0)</f>
        <v>0.2</v>
      </c>
      <c r="J25" s="28">
        <f>IFERROR(+VLOOKUP("LDMIPF"&amp;A25,'Main File'!A:O,14,0),0)</f>
        <v>0.30232112633670249</v>
      </c>
      <c r="K25" s="28">
        <f>IFERROR(+VLOOKUP("LDMIPF"&amp;A25,'Main File'!A:O,15,0),0)</f>
        <v>2.0418286148243454</v>
      </c>
    </row>
    <row r="26" spans="1:11" x14ac:dyDescent="0.25">
      <c r="A26" s="9">
        <f t="shared" si="0"/>
        <v>43182</v>
      </c>
      <c r="B26" s="28">
        <f>IFERROR(+VLOOKUP("LDMIPF"&amp;A26,'Main File'!A:O,6,0),0)</f>
        <v>2.2402559637328219</v>
      </c>
      <c r="C26" s="28">
        <f>IFERROR(+VLOOKUP("LDMIPF"&amp;A26,'Main File'!A:O,7,0),0)</f>
        <v>-1.3254517893530018</v>
      </c>
      <c r="D26" s="28">
        <f>IFERROR(+VLOOKUP("LDMIPF"&amp;A26,'Main File'!A:O,8,0),0)</f>
        <v>0.2</v>
      </c>
      <c r="E26" s="28">
        <f>IFERROR(+VLOOKUP("LDMIPF"&amp;A26,'Main File'!A:O,9,0),0)</f>
        <v>0.32762365849022995</v>
      </c>
      <c r="F26" s="28">
        <f>IFERROR(+VLOOKUP("LDMIPF"&amp;A26,'Main File'!A:O,10,0),0)</f>
        <v>1.4424278328700499</v>
      </c>
      <c r="G26" s="28">
        <f>IFERROR(+VLOOKUP("LDMIPF"&amp;A26,'Main File'!A:O,11,0),0)</f>
        <v>1.5400851753123039</v>
      </c>
      <c r="H26" s="28">
        <f>IFERROR(+VLOOKUP("LDMIPF"&amp;A26,'Main File'!A:O,12,0),0)</f>
        <v>0</v>
      </c>
      <c r="I26" s="28">
        <f>IFERROR(+VLOOKUP("LDMIPF"&amp;A26,'Main File'!A:O,13,0),0)</f>
        <v>0.2</v>
      </c>
      <c r="J26" s="28">
        <f>IFERROR(+VLOOKUP("LDMIPF"&amp;A26,'Main File'!A:O,14,0),0)</f>
        <v>0.30243440745573041</v>
      </c>
      <c r="K26" s="28">
        <f>IFERROR(+VLOOKUP("LDMIPF"&amp;A26,'Main File'!A:O,15,0),0)</f>
        <v>2.0425195827680342</v>
      </c>
    </row>
    <row r="27" spans="1:11" x14ac:dyDescent="0.25">
      <c r="A27" s="9">
        <f t="shared" si="0"/>
        <v>43183</v>
      </c>
      <c r="B27" s="28">
        <f>IFERROR(+VLOOKUP("LDMIPF"&amp;A27,'Main File'!A:O,6,0),0)</f>
        <v>2.2395668695360857</v>
      </c>
      <c r="C27" s="28">
        <f>IFERROR(+VLOOKUP("LDMIPF"&amp;A27,'Main File'!A:O,7,0),0)</f>
        <v>-1.3253138196219922</v>
      </c>
      <c r="D27" s="28">
        <f>IFERROR(+VLOOKUP("LDMIPF"&amp;A27,'Main File'!A:O,8,0),0)</f>
        <v>0.2</v>
      </c>
      <c r="E27" s="28">
        <f>IFERROR(+VLOOKUP("LDMIPF"&amp;A27,'Main File'!A:O,9,0),0)</f>
        <v>0.3275335134482833</v>
      </c>
      <c r="F27" s="28">
        <f>IFERROR(+VLOOKUP("LDMIPF"&amp;A27,'Main File'!A:O,10,0),0)</f>
        <v>1.4417865633623768</v>
      </c>
      <c r="G27" s="28">
        <f>IFERROR(+VLOOKUP("LDMIPF"&amp;A27,'Main File'!A:O,11,0),0)</f>
        <v>1.5402210306754125</v>
      </c>
      <c r="H27" s="28">
        <f>IFERROR(+VLOOKUP("LDMIPF"&amp;A27,'Main File'!A:O,12,0),0)</f>
        <v>0</v>
      </c>
      <c r="I27" s="28">
        <f>IFERROR(+VLOOKUP("LDMIPF"&amp;A27,'Main File'!A:O,13,0),0)</f>
        <v>0.2</v>
      </c>
      <c r="J27" s="28">
        <f>IFERROR(+VLOOKUP("LDMIPF"&amp;A27,'Main File'!A:O,14,0),0)</f>
        <v>0.30245726830960273</v>
      </c>
      <c r="K27" s="28">
        <f>IFERROR(+VLOOKUP("LDMIPF"&amp;A27,'Main File'!A:O,15,0),0)</f>
        <v>2.042678298985015</v>
      </c>
    </row>
    <row r="28" spans="1:11" x14ac:dyDescent="0.25">
      <c r="A28" s="9">
        <f t="shared" si="0"/>
        <v>43184</v>
      </c>
      <c r="B28" s="28">
        <f>IFERROR(+VLOOKUP("LDMIPF"&amp;A28,'Main File'!A:O,6,0),0)</f>
        <v>2.2395372723464604</v>
      </c>
      <c r="C28" s="28">
        <f>IFERROR(+VLOOKUP("LDMIPF"&amp;A28,'Main File'!A:O,7,0),0)</f>
        <v>-1.3251506757397131</v>
      </c>
      <c r="D28" s="28">
        <f>IFERROR(+VLOOKUP("LDMIPF"&amp;A28,'Main File'!A:O,8,0),0)</f>
        <v>0.2</v>
      </c>
      <c r="E28" s="28">
        <f>IFERROR(+VLOOKUP("LDMIPF"&amp;A28,'Main File'!A:O,9,0),0)</f>
        <v>0.32752878438957284</v>
      </c>
      <c r="F28" s="28">
        <f>IFERROR(+VLOOKUP("LDMIPF"&amp;A28,'Main File'!A:O,10,0),0)</f>
        <v>1.4419153809963201</v>
      </c>
      <c r="G28" s="28">
        <f>IFERROR(+VLOOKUP("LDMIPF"&amp;A28,'Main File'!A:O,11,0),0)</f>
        <v>1.5402051556546654</v>
      </c>
      <c r="H28" s="28">
        <f>IFERROR(+VLOOKUP("LDMIPF"&amp;A28,'Main File'!A:O,12,0),0)</f>
        <v>0</v>
      </c>
      <c r="I28" s="28">
        <f>IFERROR(+VLOOKUP("LDMIPF"&amp;A28,'Main File'!A:O,13,0),0)</f>
        <v>0.2</v>
      </c>
      <c r="J28" s="28">
        <f>IFERROR(+VLOOKUP("LDMIPF"&amp;A28,'Main File'!A:O,14,0),0)</f>
        <v>0.3024525334908949</v>
      </c>
      <c r="K28" s="28">
        <f>IFERROR(+VLOOKUP("LDMIPF"&amp;A28,'Main File'!A:O,15,0),0)</f>
        <v>2.0426576891455603</v>
      </c>
    </row>
    <row r="29" spans="1:11" x14ac:dyDescent="0.25">
      <c r="A29" s="9">
        <f t="shared" si="0"/>
        <v>43185</v>
      </c>
      <c r="B29" s="28">
        <f>IFERROR(+VLOOKUP("LDMIPF"&amp;A29,'Main File'!A:O,6,0),0)</f>
        <v>1.9940057420313526</v>
      </c>
      <c r="C29" s="28">
        <f>IFERROR(+VLOOKUP("LDMIPF"&amp;A29,'Main File'!A:O,7,0),0)</f>
        <v>-1.3228217764782839</v>
      </c>
      <c r="D29" s="28">
        <f>IFERROR(+VLOOKUP("LDMIPF"&amp;A29,'Main File'!A:O,8,0),0)</f>
        <v>0.2</v>
      </c>
      <c r="E29" s="28">
        <f>IFERROR(+VLOOKUP("LDMIPF"&amp;A29,'Main File'!A:O,9,0),0)</f>
        <v>0.28333103886401473</v>
      </c>
      <c r="F29" s="28">
        <f>IFERROR(+VLOOKUP("LDMIPF"&amp;A29,'Main File'!A:O,10,0),0)</f>
        <v>1.1545150044170833</v>
      </c>
      <c r="G29" s="28">
        <f>IFERROR(+VLOOKUP("LDMIPF"&amp;A29,'Main File'!A:O,11,0),0)</f>
        <v>1.2949133298666067</v>
      </c>
      <c r="H29" s="28">
        <f>IFERROR(+VLOOKUP("LDMIPF"&amp;A29,'Main File'!A:O,12,0),0)</f>
        <v>0</v>
      </c>
      <c r="I29" s="28">
        <f>IFERROR(+VLOOKUP("LDMIPF"&amp;A29,'Main File'!A:O,13,0),0)</f>
        <v>0.2</v>
      </c>
      <c r="J29" s="28">
        <f>IFERROR(+VLOOKUP("LDMIPF"&amp;A29,'Main File'!A:O,14,0),0)</f>
        <v>0.25830908186009999</v>
      </c>
      <c r="K29" s="28">
        <f>IFERROR(+VLOOKUP("LDMIPF"&amp;A29,'Main File'!A:O,15,0),0)</f>
        <v>1.7532224117267066</v>
      </c>
    </row>
    <row r="30" spans="1:11" x14ac:dyDescent="0.25">
      <c r="A30" s="9">
        <f t="shared" si="0"/>
        <v>43186</v>
      </c>
      <c r="B30" s="28">
        <f>IFERROR(+VLOOKUP("LDMIPF"&amp;A30,'Main File'!A:O,6,0),0)</f>
        <v>1.9810189521291861</v>
      </c>
      <c r="C30" s="28">
        <f>IFERROR(+VLOOKUP("LDMIPF"&amp;A30,'Main File'!A:O,7,0),0)</f>
        <v>-1.3317896093315273</v>
      </c>
      <c r="D30" s="28">
        <f>IFERROR(+VLOOKUP("LDMIPF"&amp;A30,'Main File'!A:O,8,0),0)</f>
        <v>0.2</v>
      </c>
      <c r="E30" s="28">
        <f>IFERROR(+VLOOKUP("LDMIPF"&amp;A30,'Main File'!A:O,9,0),0)</f>
        <v>0.28075723112239803</v>
      </c>
      <c r="F30" s="28">
        <f>IFERROR(+VLOOKUP("LDMIPF"&amp;A30,'Main File'!A:O,10,0),0)</f>
        <v>1.1299865739200567</v>
      </c>
      <c r="G30" s="28">
        <f>IFERROR(+VLOOKUP("LDMIPF"&amp;A30,'Main File'!A:O,11,0),0)</f>
        <v>1.2779363221144184</v>
      </c>
      <c r="H30" s="28">
        <f>IFERROR(+VLOOKUP("LDMIPF"&amp;A30,'Main File'!A:O,12,0),0)</f>
        <v>0</v>
      </c>
      <c r="I30" s="28">
        <f>IFERROR(+VLOOKUP("LDMIPF"&amp;A30,'Main File'!A:O,13,0),0)</f>
        <v>0.2</v>
      </c>
      <c r="J30" s="28">
        <f>IFERROR(+VLOOKUP("LDMIPF"&amp;A30,'Main File'!A:O,14,0),0)</f>
        <v>0.25522285317326499</v>
      </c>
      <c r="K30" s="28">
        <f>IFERROR(+VLOOKUP("LDMIPF"&amp;A30,'Main File'!A:O,15,0),0)</f>
        <v>1.7331591752876834</v>
      </c>
    </row>
    <row r="31" spans="1:11" x14ac:dyDescent="0.25">
      <c r="A31" s="9">
        <f t="shared" si="0"/>
        <v>43187</v>
      </c>
      <c r="B31" s="28">
        <f>IFERROR(+VLOOKUP("LDMIPF"&amp;A31,'Main File'!A:O,6,0),0)</f>
        <v>2.2412722495021029</v>
      </c>
      <c r="C31" s="28">
        <f>IFERROR(+VLOOKUP("LDMIPF"&amp;A31,'Main File'!A:O,7,0),0)</f>
        <v>-1.3424926481459467</v>
      </c>
      <c r="D31" s="28">
        <f>IFERROR(+VLOOKUP("LDMIPF"&amp;A31,'Main File'!A:O,8,0),0)</f>
        <v>0.2</v>
      </c>
      <c r="E31" s="28">
        <f>IFERROR(+VLOOKUP("LDMIPF"&amp;A31,'Main File'!A:O,9,0),0)</f>
        <v>0.32784054037052063</v>
      </c>
      <c r="F31" s="28">
        <f>IFERROR(+VLOOKUP("LDMIPF"&amp;A31,'Main File'!A:O,10,0),0)</f>
        <v>1.4266201417266768</v>
      </c>
      <c r="G31" s="28">
        <f>IFERROR(+VLOOKUP("LDMIPF"&amp;A31,'Main File'!A:O,11,0),0)</f>
        <v>1.5493859691412966</v>
      </c>
      <c r="H31" s="28">
        <f>IFERROR(+VLOOKUP("LDMIPF"&amp;A31,'Main File'!A:O,12,0),0)</f>
        <v>0</v>
      </c>
      <c r="I31" s="28">
        <f>IFERROR(+VLOOKUP("LDMIPF"&amp;A31,'Main File'!A:O,13,0),0)</f>
        <v>0.2</v>
      </c>
      <c r="J31" s="28">
        <f>IFERROR(+VLOOKUP("LDMIPF"&amp;A31,'Main File'!A:O,14,0),0)</f>
        <v>0.30410510859971185</v>
      </c>
      <c r="K31" s="28">
        <f>IFERROR(+VLOOKUP("LDMIPF"&amp;A31,'Main File'!A:O,15,0),0)</f>
        <v>2.0534910777410085</v>
      </c>
    </row>
    <row r="32" spans="1:11" x14ac:dyDescent="0.25">
      <c r="A32" s="9">
        <f t="shared" si="0"/>
        <v>43188</v>
      </c>
      <c r="B32" s="28">
        <f>IFERROR(+VLOOKUP("LDMIPF"&amp;A32,'Main File'!A:O,6,0),0)</f>
        <v>2.2392271611937442</v>
      </c>
      <c r="C32" s="28">
        <f>IFERROR(+VLOOKUP("LDMIPF"&amp;A32,'Main File'!A:O,7,0),0)</f>
        <v>0</v>
      </c>
      <c r="D32" s="28">
        <f>IFERROR(+VLOOKUP("LDMIPF"&amp;A32,'Main File'!A:O,8,0),0)</f>
        <v>0.2</v>
      </c>
      <c r="E32" s="28">
        <f>IFERROR(+VLOOKUP("LDMIPF"&amp;A32,'Main File'!A:O,9,0),0)</f>
        <v>0.3274678180151438</v>
      </c>
      <c r="F32" s="28">
        <f>IFERROR(+VLOOKUP("LDMIPF"&amp;A32,'Main File'!A:O,10,0),0)</f>
        <v>2.7666949792088884</v>
      </c>
      <c r="G32" s="28">
        <f>IFERROR(+VLOOKUP("LDMIPF"&amp;A32,'Main File'!A:O,11,0),0)</f>
        <v>1.5476176209043171</v>
      </c>
      <c r="H32" s="28">
        <f>IFERROR(+VLOOKUP("LDMIPF"&amp;A32,'Main File'!A:O,12,0),0)</f>
        <v>0</v>
      </c>
      <c r="I32" s="28">
        <f>IFERROR(+VLOOKUP("LDMIPF"&amp;A32,'Main File'!A:O,13,0),0)</f>
        <v>0.2</v>
      </c>
      <c r="J32" s="28">
        <f>IFERROR(+VLOOKUP("LDMIPF"&amp;A32,'Main File'!A:O,14,0),0)</f>
        <v>0.30378669654058016</v>
      </c>
      <c r="K32" s="28">
        <f>IFERROR(+VLOOKUP("LDMIPF"&amp;A32,'Main File'!A:O,15,0),0)</f>
        <v>2.0514043174448973</v>
      </c>
    </row>
    <row r="33" spans="1:11" x14ac:dyDescent="0.25">
      <c r="A33" s="9">
        <f t="shared" si="0"/>
        <v>43189</v>
      </c>
      <c r="B33" s="28">
        <f>IFERROR(+VLOOKUP("LDMIPF"&amp;A33,'Main File'!A:O,6,0),0)</f>
        <v>2.2392087422289304</v>
      </c>
      <c r="C33" s="28">
        <f>IFERROR(+VLOOKUP("LDMIPF"&amp;A33,'Main File'!A:O,7,0),0)</f>
        <v>0</v>
      </c>
      <c r="D33" s="28">
        <f>IFERROR(+VLOOKUP("LDMIPF"&amp;A33,'Main File'!A:O,8,0),0)</f>
        <v>0.2</v>
      </c>
      <c r="E33" s="28">
        <f>IFERROR(+VLOOKUP("LDMIPF"&amp;A33,'Main File'!A:O,9,0),0)</f>
        <v>0.32746449016867524</v>
      </c>
      <c r="F33" s="28">
        <f>IFERROR(+VLOOKUP("LDMIPF"&amp;A33,'Main File'!A:O,10,0),0)</f>
        <v>2.766673232397606</v>
      </c>
      <c r="G33" s="28">
        <f>IFERROR(+VLOOKUP("LDMIPF"&amp;A33,'Main File'!A:O,11,0),0)</f>
        <v>1.5476202062431192</v>
      </c>
      <c r="H33" s="28">
        <f>IFERROR(+VLOOKUP("LDMIPF"&amp;A33,'Main File'!A:O,12,0),0)</f>
        <v>0</v>
      </c>
      <c r="I33" s="28">
        <f>IFERROR(+VLOOKUP("LDMIPF"&amp;A33,'Main File'!A:O,13,0),0)</f>
        <v>0.2</v>
      </c>
      <c r="J33" s="28">
        <f>IFERROR(+VLOOKUP("LDMIPF"&amp;A33,'Main File'!A:O,14,0),0)</f>
        <v>0.3037931664472206</v>
      </c>
      <c r="K33" s="28">
        <f>IFERROR(+VLOOKUP("LDMIPF"&amp;A33,'Main File'!A:O,15,0),0)</f>
        <v>2.0514133726903396</v>
      </c>
    </row>
    <row r="34" spans="1:11" x14ac:dyDescent="0.25">
      <c r="A34" s="9">
        <f t="shared" si="0"/>
        <v>43190</v>
      </c>
      <c r="B34" s="28">
        <f>IFERROR(+VLOOKUP("LDMIPF"&amp;A34,'Main File'!A:O,6,0),0)</f>
        <v>2.2391905077504695</v>
      </c>
      <c r="C34" s="28">
        <f>IFERROR(+VLOOKUP("LDMIPF"&amp;A34,'Main File'!A:O,7,0),0)</f>
        <v>0</v>
      </c>
      <c r="D34" s="28">
        <f>IFERROR(+VLOOKUP("LDMIPF"&amp;A34,'Main File'!A:O,8,0),0)</f>
        <v>0.2</v>
      </c>
      <c r="E34" s="28">
        <f>IFERROR(+VLOOKUP("LDMIPF"&amp;A34,'Main File'!A:O,9,0),0)</f>
        <v>0.32746081981710712</v>
      </c>
      <c r="F34" s="28">
        <f>IFERROR(+VLOOKUP("LDMIPF"&amp;A34,'Main File'!A:O,10,0),0)</f>
        <v>2.7666513275675766</v>
      </c>
      <c r="G34" s="28">
        <f>IFERROR(+VLOOKUP("LDMIPF"&amp;A34,'Main File'!A:O,11,0),0)</f>
        <v>1.547608529541636</v>
      </c>
      <c r="H34" s="28">
        <f>IFERROR(+VLOOKUP("LDMIPF"&amp;A34,'Main File'!A:O,12,0),0)</f>
        <v>0</v>
      </c>
      <c r="I34" s="28">
        <f>IFERROR(+VLOOKUP("LDMIPF"&amp;A34,'Main File'!A:O,13,0),0)</f>
        <v>0.2</v>
      </c>
      <c r="J34" s="28">
        <f>IFERROR(+VLOOKUP("LDMIPF"&amp;A34,'Main File'!A:O,14,0),0)</f>
        <v>0.3037892726086916</v>
      </c>
      <c r="K34" s="28">
        <f>IFERROR(+VLOOKUP("LDMIPF"&amp;A34,'Main File'!A:O,15,0),0)</f>
        <v>2.0513978021503276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0.80001113880799024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3.9600968544931857E-2</v>
      </c>
      <c r="F24" s="28">
        <f>IFERROR(+VLOOKUP("LDSAPF"&amp;A24,'Main File'!A:O,10,0),0)</f>
        <v>0.83961210735292213</v>
      </c>
      <c r="G24" s="28">
        <f>IFERROR(+VLOOKUP("LDSAPF"&amp;A24,'Main File'!A:O,11,0),0)</f>
        <v>0.26476826985606933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3.8658364515885286E-2</v>
      </c>
      <c r="K24" s="28">
        <f>IFERROR(+VLOOKUP("LDSAPF"&amp;A24,'Main File'!A:O,15,0),0)</f>
        <v>0.30342663437195461</v>
      </c>
    </row>
    <row r="25" spans="1:11" x14ac:dyDescent="0.25">
      <c r="A25" s="9">
        <f t="shared" si="0"/>
        <v>43181</v>
      </c>
      <c r="B25" s="28">
        <f>IFERROR(+VLOOKUP("LDSAPF"&amp;A25,'Main File'!A:O,6,0),0)</f>
        <v>0.80002596229936784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3.9601732901465903E-2</v>
      </c>
      <c r="F25" s="28">
        <f>IFERROR(+VLOOKUP("LDSAPF"&amp;A25,'Main File'!A:O,10,0),0)</f>
        <v>0.83962769520083369</v>
      </c>
      <c r="G25" s="28">
        <f>IFERROR(+VLOOKUP("LDSAPF"&amp;A25,'Main File'!A:O,11,0),0)</f>
        <v>0.26480948024372414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3.8665714327050307E-2</v>
      </c>
      <c r="K25" s="28">
        <f>IFERROR(+VLOOKUP("LDSAPF"&amp;A25,'Main File'!A:O,15,0),0)</f>
        <v>0.30347519457077443</v>
      </c>
    </row>
    <row r="26" spans="1:11" x14ac:dyDescent="0.25">
      <c r="A26" s="9">
        <f t="shared" si="0"/>
        <v>43182</v>
      </c>
      <c r="B26" s="28">
        <f>IFERROR(+VLOOKUP("LDSAPF"&amp;A26,'Main File'!A:O,6,0),0)</f>
        <v>0.80004444150922305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3.9602748270811575E-2</v>
      </c>
      <c r="F26" s="28">
        <f>IFERROR(+VLOOKUP("LDSAPF"&amp;A26,'Main File'!A:O,10,0),0)</f>
        <v>0.83964718978003461</v>
      </c>
      <c r="G26" s="28">
        <f>IFERROR(+VLOOKUP("LDSAPF"&amp;A26,'Main File'!A:O,11,0),0)</f>
        <v>0.26477480620537847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3.8659485102813168E-2</v>
      </c>
      <c r="K26" s="28">
        <f>IFERROR(+VLOOKUP("LDSAPF"&amp;A26,'Main File'!A:O,15,0),0)</f>
        <v>0.30343429130819166</v>
      </c>
    </row>
    <row r="27" spans="1:11" x14ac:dyDescent="0.25">
      <c r="A27" s="9">
        <f t="shared" si="0"/>
        <v>43183</v>
      </c>
      <c r="B27" s="28">
        <f>IFERROR(+VLOOKUP("LDSAPF"&amp;A27,'Main File'!A:O,6,0),0)</f>
        <v>0.80000938442493208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3.9600944508051093E-2</v>
      </c>
      <c r="F27" s="28">
        <f>IFERROR(+VLOOKUP("LDSAPF"&amp;A27,'Main File'!A:O,10,0),0)</f>
        <v>0.83961032893298315</v>
      </c>
      <c r="G27" s="28">
        <f>IFERROR(+VLOOKUP("LDSAPF"&amp;A27,'Main File'!A:O,11,0),0)</f>
        <v>0.2648017150321732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3.8664435982435387E-2</v>
      </c>
      <c r="K27" s="28">
        <f>IFERROR(+VLOOKUP("LDSAPF"&amp;A27,'Main File'!A:O,15,0),0)</f>
        <v>0.30346615101460861</v>
      </c>
    </row>
    <row r="28" spans="1:11" x14ac:dyDescent="0.25">
      <c r="A28" s="9">
        <f t="shared" si="0"/>
        <v>43184</v>
      </c>
      <c r="B28" s="28">
        <f>IFERROR(+VLOOKUP("LDSAPF"&amp;A28,'Main File'!A:O,6,0),0)</f>
        <v>0.80000938165601609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3.9600968667073522E-2</v>
      </c>
      <c r="F28" s="28">
        <f>IFERROR(+VLOOKUP("LDSAPF"&amp;A28,'Main File'!A:O,10,0),0)</f>
        <v>0.83961035032308962</v>
      </c>
      <c r="G28" s="28">
        <f>IFERROR(+VLOOKUP("LDSAPF"&amp;A28,'Main File'!A:O,11,0),0)</f>
        <v>0.26480279936352691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3.8664612241221412E-2</v>
      </c>
      <c r="K28" s="28">
        <f>IFERROR(+VLOOKUP("LDSAPF"&amp;A28,'Main File'!A:O,15,0),0)</f>
        <v>0.30346741160474833</v>
      </c>
    </row>
    <row r="29" spans="1:11" x14ac:dyDescent="0.25">
      <c r="A29" s="9">
        <f t="shared" si="0"/>
        <v>43185</v>
      </c>
      <c r="B29" s="28">
        <f>IFERROR(+VLOOKUP("LDSAPF"&amp;A29,'Main File'!A:O,6,0),0)</f>
        <v>0.80003625273200962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3.9602195773671467E-2</v>
      </c>
      <c r="F29" s="28">
        <f>IFERROR(+VLOOKUP("LDSAPF"&amp;A29,'Main File'!A:O,10,0),0)</f>
        <v>0.83963844850568115</v>
      </c>
      <c r="G29" s="28">
        <f>IFERROR(+VLOOKUP("LDSAPF"&amp;A29,'Main File'!A:O,11,0),0)</f>
        <v>0.26480926640217956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3.8665619990881431E-2</v>
      </c>
      <c r="K29" s="28">
        <f>IFERROR(+VLOOKUP("LDSAPF"&amp;A29,'Main File'!A:O,15,0),0)</f>
        <v>0.30347488639306097</v>
      </c>
    </row>
    <row r="30" spans="1:11" x14ac:dyDescent="0.25">
      <c r="A30" s="9">
        <f t="shared" si="0"/>
        <v>43186</v>
      </c>
      <c r="B30" s="28">
        <f>IFERROR(+VLOOKUP("LDSAPF"&amp;A30,'Main File'!A:O,6,0),0)</f>
        <v>0.79390096221929518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3.8492374994273194E-2</v>
      </c>
      <c r="F30" s="28">
        <f>IFERROR(+VLOOKUP("LDSAPF"&amp;A30,'Main File'!A:O,10,0),0)</f>
        <v>0.83239333721356834</v>
      </c>
      <c r="G30" s="28">
        <f>IFERROR(+VLOOKUP("LDSAPF"&amp;A30,'Main File'!A:O,11,0),0)</f>
        <v>0.25863105025164507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3.7553101667773904E-2</v>
      </c>
      <c r="K30" s="28">
        <f>IFERROR(+VLOOKUP("LDSAPF"&amp;A30,'Main File'!A:O,15,0),0)</f>
        <v>0.29618415191941899</v>
      </c>
    </row>
    <row r="31" spans="1:11" x14ac:dyDescent="0.25">
      <c r="A31" s="9">
        <f t="shared" si="0"/>
        <v>43187</v>
      </c>
      <c r="B31" s="28">
        <f>IFERROR(+VLOOKUP("LDSAPF"&amp;A31,'Main File'!A:O,6,0),0)</f>
        <v>0.80012987169729644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3.960687085490032E-2</v>
      </c>
      <c r="F31" s="28">
        <f>IFERROR(+VLOOKUP("LDSAPF"&amp;A31,'Main File'!A:O,10,0),0)</f>
        <v>0.83973674255219677</v>
      </c>
      <c r="G31" s="28">
        <f>IFERROR(+VLOOKUP("LDSAPF"&amp;A31,'Main File'!A:O,11,0),0)</f>
        <v>0.2648080337195301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3.8664613504479507E-2</v>
      </c>
      <c r="K31" s="28">
        <f>IFERROR(+VLOOKUP("LDSAPF"&amp;A31,'Main File'!A:O,15,0),0)</f>
        <v>0.30347264722400963</v>
      </c>
    </row>
    <row r="32" spans="1:11" x14ac:dyDescent="0.25">
      <c r="A32" s="9">
        <f t="shared" si="0"/>
        <v>43188</v>
      </c>
      <c r="B32" s="28">
        <f>IFERROR(+VLOOKUP("LDSAPF"&amp;A32,'Main File'!A:O,6,0),0)</f>
        <v>0.80000943086488641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3.9600921822682211E-2</v>
      </c>
      <c r="F32" s="28">
        <f>IFERROR(+VLOOKUP("LDSAPF"&amp;A32,'Main File'!A:O,10,0),0)</f>
        <v>0.83961035268756867</v>
      </c>
      <c r="G32" s="28">
        <f>IFERROR(+VLOOKUP("LDSAPF"&amp;A32,'Main File'!A:O,11,0),0)</f>
        <v>0.26524468147515218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3.8744153754035511E-2</v>
      </c>
      <c r="K32" s="28">
        <f>IFERROR(+VLOOKUP("LDSAPF"&amp;A32,'Main File'!A:O,15,0),0)</f>
        <v>0.30398883522918768</v>
      </c>
    </row>
    <row r="33" spans="1:11" x14ac:dyDescent="0.25">
      <c r="A33" s="9">
        <f t="shared" si="0"/>
        <v>43189</v>
      </c>
      <c r="B33" s="28">
        <f>IFERROR(+VLOOKUP("LDSAPF"&amp;A33,'Main File'!A:O,6,0),0)</f>
        <v>0.80000938199865523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3.9600967553209999E-2</v>
      </c>
      <c r="F33" s="28">
        <f>IFERROR(+VLOOKUP("LDSAPF"&amp;A33,'Main File'!A:O,10,0),0)</f>
        <v>0.8396103495518652</v>
      </c>
      <c r="G33" s="28">
        <f>IFERROR(+VLOOKUP("LDSAPF"&amp;A33,'Main File'!A:O,11,0),0)</f>
        <v>0.26524564008677759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3.874431083832211E-2</v>
      </c>
      <c r="K33" s="28">
        <f>IFERROR(+VLOOKUP("LDSAPF"&amp;A33,'Main File'!A:O,15,0),0)</f>
        <v>0.30398995092509973</v>
      </c>
    </row>
    <row r="34" spans="1:11" x14ac:dyDescent="0.25">
      <c r="A34" s="9">
        <f t="shared" si="0"/>
        <v>43190</v>
      </c>
      <c r="B34" s="28">
        <f>IFERROR(+VLOOKUP("LDSAPF"&amp;A34,'Main File'!A:O,6,0),0)</f>
        <v>0.80000940722725555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3.9600925718521071E-2</v>
      </c>
      <c r="F34" s="28">
        <f>IFERROR(+VLOOKUP("LDSAPF"&amp;A34,'Main File'!A:O,10,0),0)</f>
        <v>0.83961033294577658</v>
      </c>
      <c r="G34" s="28">
        <f>IFERROR(+VLOOKUP("LDSAPF"&amp;A34,'Main File'!A:O,11,0),0)</f>
        <v>0.26524656991372897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3.874447588392755E-2</v>
      </c>
      <c r="K34" s="28">
        <f>IFERROR(+VLOOKUP("LDSAPF"&amp;A34,'Main File'!A:O,15,0),0)</f>
        <v>0.30399104579765651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2.2396255498457376</v>
      </c>
      <c r="C24" s="28">
        <f>IFERROR(+VLOOKUP("LEBALF"&amp;A24,'Main File'!A:O,7,0),0)</f>
        <v>0</v>
      </c>
      <c r="D24" s="28">
        <f>IFERROR(+VLOOKUP("LEBALF"&amp;A24,'Main File'!A:O,8,0),0)</f>
        <v>0.2</v>
      </c>
      <c r="E24" s="28">
        <f>IFERROR(+VLOOKUP("LEBALF"&amp;A24,'Main File'!A:O,9,0),0)</f>
        <v>4.3126014532288502E-2</v>
      </c>
      <c r="F24" s="28">
        <f>IFERROR(+VLOOKUP("LEBALF"&amp;A24,'Main File'!A:O,10,0),0)</f>
        <v>2.4827515643780265</v>
      </c>
      <c r="G24" s="28">
        <f>IFERROR(+VLOOKUP("LEBALF"&amp;A24,'Main File'!A:O,11,0),0)</f>
        <v>0.23769172351839624</v>
      </c>
      <c r="H24" s="28">
        <f>IFERROR(+VLOOKUP("LEBALF"&amp;A24,'Main File'!A:O,12,0),0)</f>
        <v>0</v>
      </c>
      <c r="I24" s="28">
        <f>IFERROR(+VLOOKUP("LEBALF"&amp;A24,'Main File'!A:O,13,0),0)</f>
        <v>0.2</v>
      </c>
      <c r="J24" s="28">
        <f>IFERROR(+VLOOKUP("LEBALF"&amp;A24,'Main File'!A:O,14,0),0)</f>
        <v>4.2784629327610076E-2</v>
      </c>
      <c r="K24" s="28">
        <f>IFERROR(+VLOOKUP("LEBALF"&amp;A24,'Main File'!A:O,15,0),0)</f>
        <v>0.48047635284600632</v>
      </c>
    </row>
    <row r="25" spans="1:11" x14ac:dyDescent="0.25">
      <c r="A25" s="9">
        <f t="shared" si="0"/>
        <v>43181</v>
      </c>
      <c r="B25" s="28">
        <f>IFERROR(+VLOOKUP("LEBALF"&amp;A25,'Main File'!A:O,6,0),0)</f>
        <v>2.3257754060417168</v>
      </c>
      <c r="C25" s="28">
        <f>IFERROR(+VLOOKUP("LEBALF"&amp;A25,'Main File'!A:O,7,0),0)</f>
        <v>0</v>
      </c>
      <c r="D25" s="28">
        <f>IFERROR(+VLOOKUP("LEBALF"&amp;A25,'Main File'!A:O,8,0),0)</f>
        <v>0.2</v>
      </c>
      <c r="E25" s="28">
        <f>IFERROR(+VLOOKUP("LEBALF"&amp;A25,'Main File'!A:O,9,0),0)</f>
        <v>5.8632142822996627E-2</v>
      </c>
      <c r="F25" s="28">
        <f>IFERROR(+VLOOKUP("LEBALF"&amp;A25,'Main File'!A:O,10,0),0)</f>
        <v>2.5844075488647138</v>
      </c>
      <c r="G25" s="28">
        <f>IFERROR(+VLOOKUP("LEBALF"&amp;A25,'Main File'!A:O,11,0),0)</f>
        <v>0.32382022716608311</v>
      </c>
      <c r="H25" s="28">
        <f>IFERROR(+VLOOKUP("LEBALF"&amp;A25,'Main File'!A:O,12,0),0)</f>
        <v>0</v>
      </c>
      <c r="I25" s="28">
        <f>IFERROR(+VLOOKUP("LEBALF"&amp;A25,'Main File'!A:O,13,0),0)</f>
        <v>0.2</v>
      </c>
      <c r="J25" s="28">
        <f>IFERROR(+VLOOKUP("LEBALF"&amp;A25,'Main File'!A:O,14,0),0)</f>
        <v>5.8288038608596347E-2</v>
      </c>
      <c r="K25" s="28">
        <f>IFERROR(+VLOOKUP("LEBALF"&amp;A25,'Main File'!A:O,15,0),0)</f>
        <v>0.58210826577467945</v>
      </c>
    </row>
    <row r="26" spans="1:11" x14ac:dyDescent="0.25">
      <c r="A26" s="9">
        <f t="shared" si="0"/>
        <v>43182</v>
      </c>
      <c r="B26" s="28">
        <f>IFERROR(+VLOOKUP("LEBALF"&amp;A26,'Main File'!A:O,6,0),0)</f>
        <v>2.3262271214289516</v>
      </c>
      <c r="C26" s="28">
        <f>IFERROR(+VLOOKUP("LEBALF"&amp;A26,'Main File'!A:O,7,0),0)</f>
        <v>0</v>
      </c>
      <c r="D26" s="28">
        <f>IFERROR(+VLOOKUP("LEBALF"&amp;A26,'Main File'!A:O,8,0),0)</f>
        <v>0.2</v>
      </c>
      <c r="E26" s="28">
        <f>IFERROR(+VLOOKUP("LEBALF"&amp;A26,'Main File'!A:O,9,0),0)</f>
        <v>5.871343682305212E-2</v>
      </c>
      <c r="F26" s="28">
        <f>IFERROR(+VLOOKUP("LEBALF"&amp;A26,'Main File'!A:O,10,0),0)</f>
        <v>2.5849405582520038</v>
      </c>
      <c r="G26" s="28">
        <f>IFERROR(+VLOOKUP("LEBALF"&amp;A26,'Main File'!A:O,11,0),0)</f>
        <v>0.32426802946570393</v>
      </c>
      <c r="H26" s="28">
        <f>IFERROR(+VLOOKUP("LEBALF"&amp;A26,'Main File'!A:O,12,0),0)</f>
        <v>0</v>
      </c>
      <c r="I26" s="28">
        <f>IFERROR(+VLOOKUP("LEBALF"&amp;A26,'Main File'!A:O,13,0),0)</f>
        <v>0.2</v>
      </c>
      <c r="J26" s="28">
        <f>IFERROR(+VLOOKUP("LEBALF"&amp;A26,'Main File'!A:O,14,0),0)</f>
        <v>5.8368777414346866E-2</v>
      </c>
      <c r="K26" s="28">
        <f>IFERROR(+VLOOKUP("LEBALF"&amp;A26,'Main File'!A:O,15,0),0)</f>
        <v>0.58263680688005082</v>
      </c>
    </row>
    <row r="27" spans="1:11" x14ac:dyDescent="0.25">
      <c r="A27" s="9">
        <f t="shared" si="0"/>
        <v>43183</v>
      </c>
      <c r="B27" s="28">
        <f>IFERROR(+VLOOKUP("LEBALF"&amp;A27,'Main File'!A:O,6,0),0)</f>
        <v>2.3260502378570949</v>
      </c>
      <c r="C27" s="28">
        <f>IFERROR(+VLOOKUP("LEBALF"&amp;A27,'Main File'!A:O,7,0),0)</f>
        <v>0</v>
      </c>
      <c r="D27" s="28">
        <f>IFERROR(+VLOOKUP("LEBALF"&amp;A27,'Main File'!A:O,8,0),0)</f>
        <v>0.2</v>
      </c>
      <c r="E27" s="28">
        <f>IFERROR(+VLOOKUP("LEBALF"&amp;A27,'Main File'!A:O,9,0),0)</f>
        <v>5.8681524709355469E-2</v>
      </c>
      <c r="F27" s="28">
        <f>IFERROR(+VLOOKUP("LEBALF"&amp;A27,'Main File'!A:O,10,0),0)</f>
        <v>2.5847317625664505</v>
      </c>
      <c r="G27" s="28">
        <f>IFERROR(+VLOOKUP("LEBALF"&amp;A27,'Main File'!A:O,11,0),0)</f>
        <v>0.32410522883582565</v>
      </c>
      <c r="H27" s="28">
        <f>IFERROR(+VLOOKUP("LEBALF"&amp;A27,'Main File'!A:O,12,0),0)</f>
        <v>0</v>
      </c>
      <c r="I27" s="28">
        <f>IFERROR(+VLOOKUP("LEBALF"&amp;A27,'Main File'!A:O,13,0),0)</f>
        <v>0.2</v>
      </c>
      <c r="J27" s="28">
        <f>IFERROR(+VLOOKUP("LEBALF"&amp;A27,'Main File'!A:O,14,0),0)</f>
        <v>5.8339515326778967E-2</v>
      </c>
      <c r="K27" s="28">
        <f>IFERROR(+VLOOKUP("LEBALF"&amp;A27,'Main File'!A:O,15,0),0)</f>
        <v>0.58244474416260461</v>
      </c>
    </row>
    <row r="28" spans="1:11" x14ac:dyDescent="0.25">
      <c r="A28" s="9">
        <f t="shared" si="0"/>
        <v>43184</v>
      </c>
      <c r="B28" s="28">
        <f>IFERROR(+VLOOKUP("LEBALF"&amp;A28,'Main File'!A:O,6,0),0)</f>
        <v>2.3260501066297521</v>
      </c>
      <c r="C28" s="28">
        <f>IFERROR(+VLOOKUP("LEBALF"&amp;A28,'Main File'!A:O,7,0),0)</f>
        <v>0</v>
      </c>
      <c r="D28" s="28">
        <f>IFERROR(+VLOOKUP("LEBALF"&amp;A28,'Main File'!A:O,8,0),0)</f>
        <v>0.2</v>
      </c>
      <c r="E28" s="28">
        <f>IFERROR(+VLOOKUP("LEBALF"&amp;A28,'Main File'!A:O,9,0),0)</f>
        <v>5.8681744411176635E-2</v>
      </c>
      <c r="F28" s="28">
        <f>IFERROR(+VLOOKUP("LEBALF"&amp;A28,'Main File'!A:O,10,0),0)</f>
        <v>2.584731851040929</v>
      </c>
      <c r="G28" s="28">
        <f>IFERROR(+VLOOKUP("LEBALF"&amp;A28,'Main File'!A:O,11,0),0)</f>
        <v>0.32410632345616402</v>
      </c>
      <c r="H28" s="28">
        <f>IFERROR(+VLOOKUP("LEBALF"&amp;A28,'Main File'!A:O,12,0),0)</f>
        <v>0</v>
      </c>
      <c r="I28" s="28">
        <f>IFERROR(+VLOOKUP("LEBALF"&amp;A28,'Main File'!A:O,13,0),0)</f>
        <v>0.2</v>
      </c>
      <c r="J28" s="28">
        <f>IFERROR(+VLOOKUP("LEBALF"&amp;A28,'Main File'!A:O,14,0),0)</f>
        <v>5.8338213572468933E-2</v>
      </c>
      <c r="K28" s="28">
        <f>IFERROR(+VLOOKUP("LEBALF"&amp;A28,'Main File'!A:O,15,0),0)</f>
        <v>0.58244453702863297</v>
      </c>
    </row>
    <row r="29" spans="1:11" x14ac:dyDescent="0.25">
      <c r="A29" s="9">
        <f t="shared" si="0"/>
        <v>43185</v>
      </c>
      <c r="B29" s="28">
        <f>IFERROR(+VLOOKUP("LEBALF"&amp;A29,'Main File'!A:O,6,0),0)</f>
        <v>2.2545719775230562</v>
      </c>
      <c r="C29" s="28">
        <f>IFERROR(+VLOOKUP("LEBALF"&amp;A29,'Main File'!A:O,7,0),0)</f>
        <v>0</v>
      </c>
      <c r="D29" s="28">
        <f>IFERROR(+VLOOKUP("LEBALF"&amp;A29,'Main File'!A:O,8,0),0)</f>
        <v>0.2</v>
      </c>
      <c r="E29" s="28">
        <f>IFERROR(+VLOOKUP("LEBALF"&amp;A29,'Main File'!A:O,9,0),0)</f>
        <v>4.5816093251330271E-2</v>
      </c>
      <c r="F29" s="28">
        <f>IFERROR(+VLOOKUP("LEBALF"&amp;A29,'Main File'!A:O,10,0),0)</f>
        <v>2.5003880707743864</v>
      </c>
      <c r="G29" s="28">
        <f>IFERROR(+VLOOKUP("LEBALF"&amp;A29,'Main File'!A:O,11,0),0)</f>
        <v>0.25264799145439454</v>
      </c>
      <c r="H29" s="28">
        <f>IFERROR(+VLOOKUP("LEBALF"&amp;A29,'Main File'!A:O,12,0),0)</f>
        <v>0</v>
      </c>
      <c r="I29" s="28">
        <f>IFERROR(+VLOOKUP("LEBALF"&amp;A29,'Main File'!A:O,13,0),0)</f>
        <v>0.2</v>
      </c>
      <c r="J29" s="28">
        <f>IFERROR(+VLOOKUP("LEBALF"&amp;A29,'Main File'!A:O,14,0),0)</f>
        <v>4.5478163062971415E-2</v>
      </c>
      <c r="K29" s="28">
        <f>IFERROR(+VLOOKUP("LEBALF"&amp;A29,'Main File'!A:O,15,0),0)</f>
        <v>0.49812615451736597</v>
      </c>
    </row>
    <row r="30" spans="1:11" x14ac:dyDescent="0.25">
      <c r="A30" s="9">
        <f t="shared" si="0"/>
        <v>43186</v>
      </c>
      <c r="B30" s="28">
        <f>IFERROR(+VLOOKUP("LEBALF"&amp;A30,'Main File'!A:O,6,0),0)</f>
        <v>2.2681834623251169</v>
      </c>
      <c r="C30" s="28">
        <f>IFERROR(+VLOOKUP("LEBALF"&amp;A30,'Main File'!A:O,7,0),0)</f>
        <v>0</v>
      </c>
      <c r="D30" s="28">
        <f>IFERROR(+VLOOKUP("LEBALF"&amp;A30,'Main File'!A:O,8,0),0)</f>
        <v>0.2</v>
      </c>
      <c r="E30" s="28">
        <f>IFERROR(+VLOOKUP("LEBALF"&amp;A30,'Main File'!A:O,9,0),0)</f>
        <v>4.7037009227521305E-2</v>
      </c>
      <c r="F30" s="28">
        <f>IFERROR(+VLOOKUP("LEBALF"&amp;A30,'Main File'!A:O,10,0),0)</f>
        <v>2.5152204715526385</v>
      </c>
      <c r="G30" s="28">
        <f>IFERROR(+VLOOKUP("LEBALF"&amp;A30,'Main File'!A:O,11,0),0)</f>
        <v>0.26095049202265636</v>
      </c>
      <c r="H30" s="28">
        <f>IFERROR(+VLOOKUP("LEBALF"&amp;A30,'Main File'!A:O,12,0),0)</f>
        <v>0</v>
      </c>
      <c r="I30" s="28">
        <f>IFERROR(+VLOOKUP("LEBALF"&amp;A30,'Main File'!A:O,13,0),0)</f>
        <v>0.2</v>
      </c>
      <c r="J30" s="28">
        <f>IFERROR(+VLOOKUP("LEBALF"&amp;A30,'Main File'!A:O,14,0),0)</f>
        <v>4.6787471662355605E-2</v>
      </c>
      <c r="K30" s="28">
        <f>IFERROR(+VLOOKUP("LEBALF"&amp;A30,'Main File'!A:O,15,0),0)</f>
        <v>0.50773796368501201</v>
      </c>
    </row>
    <row r="31" spans="1:11" x14ac:dyDescent="0.25">
      <c r="A31" s="9">
        <f t="shared" si="0"/>
        <v>43187</v>
      </c>
      <c r="B31" s="28">
        <f>IFERROR(+VLOOKUP("LEBALF"&amp;A31,'Main File'!A:O,6,0),0)</f>
        <v>2.325566463626398</v>
      </c>
      <c r="C31" s="28">
        <f>IFERROR(+VLOOKUP("LEBALF"&amp;A31,'Main File'!A:O,7,0),0)</f>
        <v>0</v>
      </c>
      <c r="D31" s="28">
        <f>IFERROR(+VLOOKUP("LEBALF"&amp;A31,'Main File'!A:O,8,0),0)</f>
        <v>0.2</v>
      </c>
      <c r="E31" s="28">
        <f>IFERROR(+VLOOKUP("LEBALF"&amp;A31,'Main File'!A:O,9,0),0)</f>
        <v>5.8594471169475838E-2</v>
      </c>
      <c r="F31" s="28">
        <f>IFERROR(+VLOOKUP("LEBALF"&amp;A31,'Main File'!A:O,10,0),0)</f>
        <v>2.5841609347958738</v>
      </c>
      <c r="G31" s="28">
        <f>IFERROR(+VLOOKUP("LEBALF"&amp;A31,'Main File'!A:O,11,0),0)</f>
        <v>0.32362436796772304</v>
      </c>
      <c r="H31" s="28">
        <f>IFERROR(+VLOOKUP("LEBALF"&amp;A31,'Main File'!A:O,12,0),0)</f>
        <v>0</v>
      </c>
      <c r="I31" s="28">
        <f>IFERROR(+VLOOKUP("LEBALF"&amp;A31,'Main File'!A:O,13,0),0)</f>
        <v>0.2</v>
      </c>
      <c r="J31" s="28">
        <f>IFERROR(+VLOOKUP("LEBALF"&amp;A31,'Main File'!A:O,14,0),0)</f>
        <v>5.8252860236839239E-2</v>
      </c>
      <c r="K31" s="28">
        <f>IFERROR(+VLOOKUP("LEBALF"&amp;A31,'Main File'!A:O,15,0),0)</f>
        <v>0.58187722820456234</v>
      </c>
    </row>
    <row r="32" spans="1:11" x14ac:dyDescent="0.25">
      <c r="A32" s="9">
        <f t="shared" si="0"/>
        <v>43188</v>
      </c>
      <c r="B32" s="28">
        <f>IFERROR(+VLOOKUP("LEBALF"&amp;A32,'Main File'!A:O,6,0),0)</f>
        <v>2.3254759105617051</v>
      </c>
      <c r="C32" s="28">
        <f>IFERROR(+VLOOKUP("LEBALF"&amp;A32,'Main File'!A:O,7,0),0)</f>
        <v>0</v>
      </c>
      <c r="D32" s="28">
        <f>IFERROR(+VLOOKUP("LEBALF"&amp;A32,'Main File'!A:O,8,0),0)</f>
        <v>0.2</v>
      </c>
      <c r="E32" s="28">
        <f>IFERROR(+VLOOKUP("LEBALF"&amp;A32,'Main File'!A:O,9,0),0)</f>
        <v>5.8578274427740759E-2</v>
      </c>
      <c r="F32" s="28">
        <f>IFERROR(+VLOOKUP("LEBALF"&amp;A32,'Main File'!A:O,10,0),0)</f>
        <v>2.5840541849894461</v>
      </c>
      <c r="G32" s="28">
        <f>IFERROR(+VLOOKUP("LEBALF"&amp;A32,'Main File'!A:O,11,0),0)</f>
        <v>0.32354111437727767</v>
      </c>
      <c r="H32" s="28">
        <f>IFERROR(+VLOOKUP("LEBALF"&amp;A32,'Main File'!A:O,12,0),0)</f>
        <v>0</v>
      </c>
      <c r="I32" s="28">
        <f>IFERROR(+VLOOKUP("LEBALF"&amp;A32,'Main File'!A:O,13,0),0)</f>
        <v>0.2</v>
      </c>
      <c r="J32" s="28">
        <f>IFERROR(+VLOOKUP("LEBALF"&amp;A32,'Main File'!A:O,14,0),0)</f>
        <v>5.8237790984461288E-2</v>
      </c>
      <c r="K32" s="28">
        <f>IFERROR(+VLOOKUP("LEBALF"&amp;A32,'Main File'!A:O,15,0),0)</f>
        <v>0.58177890536173893</v>
      </c>
    </row>
    <row r="33" spans="1:11" x14ac:dyDescent="0.25">
      <c r="A33" s="9">
        <f t="shared" si="0"/>
        <v>43189</v>
      </c>
      <c r="B33" s="28">
        <f>IFERROR(+VLOOKUP("LEBALF"&amp;A33,'Main File'!A:O,6,0),0)</f>
        <v>2.3254769395502621</v>
      </c>
      <c r="C33" s="28">
        <f>IFERROR(+VLOOKUP("LEBALF"&amp;A33,'Main File'!A:O,7,0),0)</f>
        <v>0</v>
      </c>
      <c r="D33" s="28">
        <f>IFERROR(+VLOOKUP("LEBALF"&amp;A33,'Main File'!A:O,8,0),0)</f>
        <v>0.2</v>
      </c>
      <c r="E33" s="28">
        <f>IFERROR(+VLOOKUP("LEBALF"&amp;A33,'Main File'!A:O,9,0),0)</f>
        <v>5.8578559248086345E-2</v>
      </c>
      <c r="F33" s="28">
        <f>IFERROR(+VLOOKUP("LEBALF"&amp;A33,'Main File'!A:O,10,0),0)</f>
        <v>2.5840554987983486</v>
      </c>
      <c r="G33" s="28">
        <f>IFERROR(+VLOOKUP("LEBALF"&amp;A33,'Main File'!A:O,11,0),0)</f>
        <v>0.32354177815431934</v>
      </c>
      <c r="H33" s="28">
        <f>IFERROR(+VLOOKUP("LEBALF"&amp;A33,'Main File'!A:O,12,0),0)</f>
        <v>0</v>
      </c>
      <c r="I33" s="28">
        <f>IFERROR(+VLOOKUP("LEBALF"&amp;A33,'Main File'!A:O,13,0),0)</f>
        <v>0.2</v>
      </c>
      <c r="J33" s="28">
        <f>IFERROR(+VLOOKUP("LEBALF"&amp;A33,'Main File'!A:O,14,0),0)</f>
        <v>5.8237318348632203E-2</v>
      </c>
      <c r="K33" s="28">
        <f>IFERROR(+VLOOKUP("LEBALF"&amp;A33,'Main File'!A:O,15,0),0)</f>
        <v>0.58177909650295156</v>
      </c>
    </row>
    <row r="34" spans="1:11" x14ac:dyDescent="0.25">
      <c r="A34" s="9">
        <f t="shared" si="0"/>
        <v>43190</v>
      </c>
      <c r="B34" s="28">
        <f>IFERROR(+VLOOKUP("LEBALF"&amp;A34,'Main File'!A:O,6,0),0)</f>
        <v>2.3254770807623402</v>
      </c>
      <c r="C34" s="28">
        <f>IFERROR(+VLOOKUP("LEBALF"&amp;A34,'Main File'!A:O,7,0),0)</f>
        <v>0</v>
      </c>
      <c r="D34" s="28">
        <f>IFERROR(+VLOOKUP("LEBALF"&amp;A34,'Main File'!A:O,8,0),0)</f>
        <v>0.2</v>
      </c>
      <c r="E34" s="28">
        <f>IFERROR(+VLOOKUP("LEBALF"&amp;A34,'Main File'!A:O,9,0),0)</f>
        <v>5.8578539258136109E-2</v>
      </c>
      <c r="F34" s="28">
        <f>IFERROR(+VLOOKUP("LEBALF"&amp;A34,'Main File'!A:O,10,0),0)</f>
        <v>2.5840556200204765</v>
      </c>
      <c r="G34" s="28">
        <f>IFERROR(+VLOOKUP("LEBALF"&amp;A34,'Main File'!A:O,11,0),0)</f>
        <v>0.32354297933364623</v>
      </c>
      <c r="H34" s="28">
        <f>IFERROR(+VLOOKUP("LEBALF"&amp;A34,'Main File'!A:O,12,0),0)</f>
        <v>0</v>
      </c>
      <c r="I34" s="28">
        <f>IFERROR(+VLOOKUP("LEBALF"&amp;A34,'Main File'!A:O,13,0),0)</f>
        <v>0.2</v>
      </c>
      <c r="J34" s="28">
        <f>IFERROR(+VLOOKUP("LEBALF"&amp;A34,'Main File'!A:O,14,0),0)</f>
        <v>5.8237682293047453E-2</v>
      </c>
      <c r="K34" s="28">
        <f>IFERROR(+VLOOKUP("LEBALF"&amp;A34,'Main File'!A:O,15,0),0)</f>
        <v>0.58178066162669373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2.4055132213174741</v>
      </c>
      <c r="C24" s="28">
        <f>IFERROR(+VLOOKUP("LEBFSF"&amp;A24,'Main File'!A:O,7,0),0)</f>
        <v>0</v>
      </c>
      <c r="D24" s="28">
        <f>IFERROR(+VLOOKUP("LEBFSF"&amp;A24,'Main File'!A:O,8,0),0)</f>
        <v>0.2</v>
      </c>
      <c r="E24" s="28">
        <f>IFERROR(+VLOOKUP("LEBFSF"&amp;A24,'Main File'!A:O,9,0),0)</f>
        <v>0.20258801706750743</v>
      </c>
      <c r="F24" s="28">
        <f>IFERROR(+VLOOKUP("LEBFSF"&amp;A24,'Main File'!A:O,10,0),0)</f>
        <v>2.8081012383849817</v>
      </c>
      <c r="G24" s="28">
        <f>IFERROR(+VLOOKUP("LEBFSF"&amp;A24,'Main File'!A:O,11,0),0)</f>
        <v>0.94271219880106738</v>
      </c>
      <c r="H24" s="28">
        <f>IFERROR(+VLOOKUP("LEBFSF"&amp;A24,'Main File'!A:O,12,0),0)</f>
        <v>0</v>
      </c>
      <c r="I24" s="28">
        <f>IFERROR(+VLOOKUP("LEBFSF"&amp;A24,'Main File'!A:O,13,0),0)</f>
        <v>0.2</v>
      </c>
      <c r="J24" s="28">
        <f>IFERROR(+VLOOKUP("LEBFSF"&amp;A24,'Main File'!A:O,14,0),0)</f>
        <v>0.19129937045802589</v>
      </c>
      <c r="K24" s="28">
        <f>IFERROR(+VLOOKUP("LEBFSF"&amp;A24,'Main File'!A:O,15,0),0)</f>
        <v>1.3340115692590933</v>
      </c>
    </row>
    <row r="25" spans="1:11" x14ac:dyDescent="0.25">
      <c r="A25" s="9">
        <f t="shared" si="0"/>
        <v>43181</v>
      </c>
      <c r="B25" s="28">
        <f>IFERROR(+VLOOKUP("LEBFSF"&amp;A25,'Main File'!A:O,6,0),0)</f>
        <v>2.5001204858855797</v>
      </c>
      <c r="C25" s="28">
        <f>IFERROR(+VLOOKUP("LEBFSF"&amp;A25,'Main File'!A:O,7,0),0)</f>
        <v>0</v>
      </c>
      <c r="D25" s="28">
        <f>IFERROR(+VLOOKUP("LEBFSF"&amp;A25,'Main File'!A:O,8,0),0)</f>
        <v>0.2</v>
      </c>
      <c r="E25" s="28">
        <f>IFERROR(+VLOOKUP("LEBFSF"&amp;A25,'Main File'!A:O,9,0),0)</f>
        <v>0.21961722514890189</v>
      </c>
      <c r="F25" s="28">
        <f>IFERROR(+VLOOKUP("LEBFSF"&amp;A25,'Main File'!A:O,10,0),0)</f>
        <v>2.9197377110344815</v>
      </c>
      <c r="G25" s="28">
        <f>IFERROR(+VLOOKUP("LEBFSF"&amp;A25,'Main File'!A:O,11,0),0)</f>
        <v>1.0362426760800694</v>
      </c>
      <c r="H25" s="28">
        <f>IFERROR(+VLOOKUP("LEBFSF"&amp;A25,'Main File'!A:O,12,0),0)</f>
        <v>0</v>
      </c>
      <c r="I25" s="28">
        <f>IFERROR(+VLOOKUP("LEBFSF"&amp;A25,'Main File'!A:O,13,0),0)</f>
        <v>0.2</v>
      </c>
      <c r="J25" s="28">
        <f>IFERROR(+VLOOKUP("LEBFSF"&amp;A25,'Main File'!A:O,14,0),0)</f>
        <v>0.20813059404600592</v>
      </c>
      <c r="K25" s="28">
        <f>IFERROR(+VLOOKUP("LEBFSF"&amp;A25,'Main File'!A:O,15,0),0)</f>
        <v>1.4443732701260752</v>
      </c>
    </row>
    <row r="26" spans="1:11" x14ac:dyDescent="0.25">
      <c r="A26" s="9">
        <f t="shared" si="0"/>
        <v>43182</v>
      </c>
      <c r="B26" s="28">
        <f>IFERROR(+VLOOKUP("LEBFSF"&amp;A26,'Main File'!A:O,6,0),0)</f>
        <v>2.500120807419667</v>
      </c>
      <c r="C26" s="28">
        <f>IFERROR(+VLOOKUP("LEBFSF"&amp;A26,'Main File'!A:O,7,0),0)</f>
        <v>0</v>
      </c>
      <c r="D26" s="28">
        <f>IFERROR(+VLOOKUP("LEBFSF"&amp;A26,'Main File'!A:O,8,0),0)</f>
        <v>0.2</v>
      </c>
      <c r="E26" s="28">
        <f>IFERROR(+VLOOKUP("LEBFSF"&amp;A26,'Main File'!A:O,9,0),0)</f>
        <v>0.21961859229613104</v>
      </c>
      <c r="F26" s="28">
        <f>IFERROR(+VLOOKUP("LEBFSF"&amp;A26,'Main File'!A:O,10,0),0)</f>
        <v>2.9197393997157981</v>
      </c>
      <c r="G26" s="28">
        <f>IFERROR(+VLOOKUP("LEBFSF"&amp;A26,'Main File'!A:O,11,0),0)</f>
        <v>1.0355095074204803</v>
      </c>
      <c r="H26" s="28">
        <f>IFERROR(+VLOOKUP("LEBFSF"&amp;A26,'Main File'!A:O,12,0),0)</f>
        <v>0</v>
      </c>
      <c r="I26" s="28">
        <f>IFERROR(+VLOOKUP("LEBFSF"&amp;A26,'Main File'!A:O,13,0),0)</f>
        <v>0.2</v>
      </c>
      <c r="J26" s="28">
        <f>IFERROR(+VLOOKUP("LEBFSF"&amp;A26,'Main File'!A:O,14,0),0)</f>
        <v>0.20799313171049458</v>
      </c>
      <c r="K26" s="28">
        <f>IFERROR(+VLOOKUP("LEBFSF"&amp;A26,'Main File'!A:O,15,0),0)</f>
        <v>1.4435026391309749</v>
      </c>
    </row>
    <row r="27" spans="1:11" x14ac:dyDescent="0.25">
      <c r="A27" s="9">
        <f t="shared" si="0"/>
        <v>43183</v>
      </c>
      <c r="B27" s="28">
        <f>IFERROR(+VLOOKUP("LEBFSF"&amp;A27,'Main File'!A:O,6,0),0)</f>
        <v>2.5001212244159956</v>
      </c>
      <c r="C27" s="28">
        <f>IFERROR(+VLOOKUP("LEBFSF"&amp;A27,'Main File'!A:O,7,0),0)</f>
        <v>0</v>
      </c>
      <c r="D27" s="28">
        <f>IFERROR(+VLOOKUP("LEBFSF"&amp;A27,'Main File'!A:O,8,0),0)</f>
        <v>0.2</v>
      </c>
      <c r="E27" s="28">
        <f>IFERROR(+VLOOKUP("LEBFSF"&amp;A27,'Main File'!A:O,9,0),0)</f>
        <v>0.21961774934445349</v>
      </c>
      <c r="F27" s="28">
        <f>IFERROR(+VLOOKUP("LEBFSF"&amp;A27,'Main File'!A:O,10,0),0)</f>
        <v>2.9197389737604493</v>
      </c>
      <c r="G27" s="28">
        <f>IFERROR(+VLOOKUP("LEBFSF"&amp;A27,'Main File'!A:O,11,0),0)</f>
        <v>1.0370991978152853</v>
      </c>
      <c r="H27" s="28">
        <f>IFERROR(+VLOOKUP("LEBFSF"&amp;A27,'Main File'!A:O,12,0),0)</f>
        <v>0</v>
      </c>
      <c r="I27" s="28">
        <f>IFERROR(+VLOOKUP("LEBFSF"&amp;A27,'Main File'!A:O,13,0),0)</f>
        <v>0.2</v>
      </c>
      <c r="J27" s="28">
        <f>IFERROR(+VLOOKUP("LEBFSF"&amp;A27,'Main File'!A:O,14,0),0)</f>
        <v>0.20828669852651763</v>
      </c>
      <c r="K27" s="28">
        <f>IFERROR(+VLOOKUP("LEBFSF"&amp;A27,'Main File'!A:O,15,0),0)</f>
        <v>1.4453858963418029</v>
      </c>
    </row>
    <row r="28" spans="1:11" x14ac:dyDescent="0.25">
      <c r="A28" s="9">
        <f t="shared" si="0"/>
        <v>43184</v>
      </c>
      <c r="B28" s="28">
        <f>IFERROR(+VLOOKUP("LEBFSF"&amp;A28,'Main File'!A:O,6,0),0)</f>
        <v>2.5001216813933556</v>
      </c>
      <c r="C28" s="28">
        <f>IFERROR(+VLOOKUP("LEBFSF"&amp;A28,'Main File'!A:O,7,0),0)</f>
        <v>0</v>
      </c>
      <c r="D28" s="28">
        <f>IFERROR(+VLOOKUP("LEBFSF"&amp;A28,'Main File'!A:O,8,0),0)</f>
        <v>0.2</v>
      </c>
      <c r="E28" s="28">
        <f>IFERROR(+VLOOKUP("LEBFSF"&amp;A28,'Main File'!A:O,9,0),0)</f>
        <v>0.21961724281496495</v>
      </c>
      <c r="F28" s="28">
        <f>IFERROR(+VLOOKUP("LEBFSF"&amp;A28,'Main File'!A:O,10,0),0)</f>
        <v>2.9197389242083207</v>
      </c>
      <c r="G28" s="28">
        <f>IFERROR(+VLOOKUP("LEBFSF"&amp;A28,'Main File'!A:O,11,0),0)</f>
        <v>1.037100273173247</v>
      </c>
      <c r="H28" s="28">
        <f>IFERROR(+VLOOKUP("LEBFSF"&amp;A28,'Main File'!A:O,12,0),0)</f>
        <v>0</v>
      </c>
      <c r="I28" s="28">
        <f>IFERROR(+VLOOKUP("LEBFSF"&amp;A28,'Main File'!A:O,13,0),0)</f>
        <v>0.2</v>
      </c>
      <c r="J28" s="28">
        <f>IFERROR(+VLOOKUP("LEBFSF"&amp;A28,'Main File'!A:O,14,0),0)</f>
        <v>0.20828395461297083</v>
      </c>
      <c r="K28" s="28">
        <f>IFERROR(+VLOOKUP("LEBFSF"&amp;A28,'Main File'!A:O,15,0),0)</f>
        <v>1.4453842277862179</v>
      </c>
    </row>
    <row r="29" spans="1:11" x14ac:dyDescent="0.25">
      <c r="A29" s="9">
        <f t="shared" si="0"/>
        <v>43185</v>
      </c>
      <c r="B29" s="28">
        <f>IFERROR(+VLOOKUP("LEBFSF"&amp;A29,'Main File'!A:O,6,0),0)</f>
        <v>2.4436039729004113</v>
      </c>
      <c r="C29" s="28">
        <f>IFERROR(+VLOOKUP("LEBFSF"&amp;A29,'Main File'!A:O,7,0),0)</f>
        <v>0</v>
      </c>
      <c r="D29" s="28">
        <f>IFERROR(+VLOOKUP("LEBFSF"&amp;A29,'Main File'!A:O,8,0),0)</f>
        <v>0.2</v>
      </c>
      <c r="E29" s="28">
        <f>IFERROR(+VLOOKUP("LEBFSF"&amp;A29,'Main File'!A:O,9,0),0)</f>
        <v>0.20944369970362589</v>
      </c>
      <c r="F29" s="28">
        <f>IFERROR(+VLOOKUP("LEBFSF"&amp;A29,'Main File'!A:O,10,0),0)</f>
        <v>2.8530476726040375</v>
      </c>
      <c r="G29" s="28">
        <f>IFERROR(+VLOOKUP("LEBFSF"&amp;A29,'Main File'!A:O,11,0),0)</f>
        <v>0.98217278159067867</v>
      </c>
      <c r="H29" s="28">
        <f>IFERROR(+VLOOKUP("LEBFSF"&amp;A29,'Main File'!A:O,12,0),0)</f>
        <v>0</v>
      </c>
      <c r="I29" s="28">
        <f>IFERROR(+VLOOKUP("LEBFSF"&amp;A29,'Main File'!A:O,13,0),0)</f>
        <v>0.2</v>
      </c>
      <c r="J29" s="28">
        <f>IFERROR(+VLOOKUP("LEBFSF"&amp;A29,'Main File'!A:O,14,0),0)</f>
        <v>0.19840692598536813</v>
      </c>
      <c r="K29" s="28">
        <f>IFERROR(+VLOOKUP("LEBFSF"&amp;A29,'Main File'!A:O,15,0),0)</f>
        <v>1.3805797075760466</v>
      </c>
    </row>
    <row r="30" spans="1:11" x14ac:dyDescent="0.25">
      <c r="A30" s="9">
        <f t="shared" si="0"/>
        <v>43186</v>
      </c>
      <c r="B30" s="28">
        <f>IFERROR(+VLOOKUP("LEBFSF"&amp;A30,'Main File'!A:O,6,0),0)</f>
        <v>2.5001205286941923</v>
      </c>
      <c r="C30" s="28">
        <f>IFERROR(+VLOOKUP("LEBFSF"&amp;A30,'Main File'!A:O,7,0),0)</f>
        <v>0</v>
      </c>
      <c r="D30" s="28">
        <f>IFERROR(+VLOOKUP("LEBFSF"&amp;A30,'Main File'!A:O,8,0),0)</f>
        <v>0.2</v>
      </c>
      <c r="E30" s="28">
        <f>IFERROR(+VLOOKUP("LEBFSF"&amp;A30,'Main File'!A:O,9,0),0)</f>
        <v>0.21961675519755014</v>
      </c>
      <c r="F30" s="28">
        <f>IFERROR(+VLOOKUP("LEBFSF"&amp;A30,'Main File'!A:O,10,0),0)</f>
        <v>2.9197372838917426</v>
      </c>
      <c r="G30" s="28">
        <f>IFERROR(+VLOOKUP("LEBFSF"&amp;A30,'Main File'!A:O,11,0),0)</f>
        <v>1.0378507568970581</v>
      </c>
      <c r="H30" s="28">
        <f>IFERROR(+VLOOKUP("LEBFSF"&amp;A30,'Main File'!A:O,12,0),0)</f>
        <v>0</v>
      </c>
      <c r="I30" s="28">
        <f>IFERROR(+VLOOKUP("LEBFSF"&amp;A30,'Main File'!A:O,13,0),0)</f>
        <v>0.2</v>
      </c>
      <c r="J30" s="28">
        <f>IFERROR(+VLOOKUP("LEBFSF"&amp;A30,'Main File'!A:O,14,0),0)</f>
        <v>0.20842427777517136</v>
      </c>
      <c r="K30" s="28">
        <f>IFERROR(+VLOOKUP("LEBFSF"&amp;A30,'Main File'!A:O,15,0),0)</f>
        <v>1.4462750346722295</v>
      </c>
    </row>
    <row r="31" spans="1:11" x14ac:dyDescent="0.25">
      <c r="A31" s="9">
        <f t="shared" si="0"/>
        <v>43187</v>
      </c>
      <c r="B31" s="28">
        <f>IFERROR(+VLOOKUP("LEBFSF"&amp;A31,'Main File'!A:O,6,0),0)</f>
        <v>2.5001208826073382</v>
      </c>
      <c r="C31" s="28">
        <f>IFERROR(+VLOOKUP("LEBFSF"&amp;A31,'Main File'!A:O,7,0),0)</f>
        <v>0</v>
      </c>
      <c r="D31" s="28">
        <f>IFERROR(+VLOOKUP("LEBFSF"&amp;A31,'Main File'!A:O,8,0),0)</f>
        <v>0.2</v>
      </c>
      <c r="E31" s="28">
        <f>IFERROR(+VLOOKUP("LEBFSF"&amp;A31,'Main File'!A:O,9,0),0)</f>
        <v>0.21961767433900498</v>
      </c>
      <c r="F31" s="28">
        <f>IFERROR(+VLOOKUP("LEBFSF"&amp;A31,'Main File'!A:O,10,0),0)</f>
        <v>2.9197385569463434</v>
      </c>
      <c r="G31" s="28">
        <f>IFERROR(+VLOOKUP("LEBFSF"&amp;A31,'Main File'!A:O,11,0),0)</f>
        <v>1.0363726098329169</v>
      </c>
      <c r="H31" s="28">
        <f>IFERROR(+VLOOKUP("LEBFSF"&amp;A31,'Main File'!A:O,12,0),0)</f>
        <v>0</v>
      </c>
      <c r="I31" s="28">
        <f>IFERROR(+VLOOKUP("LEBFSF"&amp;A31,'Main File'!A:O,13,0),0)</f>
        <v>0.2</v>
      </c>
      <c r="J31" s="28">
        <f>IFERROR(+VLOOKUP("LEBFSF"&amp;A31,'Main File'!A:O,14,0),0)</f>
        <v>0.20815190140269277</v>
      </c>
      <c r="K31" s="28">
        <f>IFERROR(+VLOOKUP("LEBFSF"&amp;A31,'Main File'!A:O,15,0),0)</f>
        <v>1.4445245112356095</v>
      </c>
    </row>
    <row r="32" spans="1:11" x14ac:dyDescent="0.25">
      <c r="A32" s="9">
        <f t="shared" si="0"/>
        <v>43188</v>
      </c>
      <c r="B32" s="28">
        <f>IFERROR(+VLOOKUP("LEBFSF"&amp;A32,'Main File'!A:O,6,0),0)</f>
        <v>2.5001214781098859</v>
      </c>
      <c r="C32" s="28">
        <f>IFERROR(+VLOOKUP("LEBFSF"&amp;A32,'Main File'!A:O,7,0),0)</f>
        <v>0</v>
      </c>
      <c r="D32" s="28">
        <f>IFERROR(+VLOOKUP("LEBFSF"&amp;A32,'Main File'!A:O,8,0),0)</f>
        <v>0.2</v>
      </c>
      <c r="E32" s="28">
        <f>IFERROR(+VLOOKUP("LEBFSF"&amp;A32,'Main File'!A:O,9,0),0)</f>
        <v>0.21961781908175459</v>
      </c>
      <c r="F32" s="28">
        <f>IFERROR(+VLOOKUP("LEBFSF"&amp;A32,'Main File'!A:O,10,0),0)</f>
        <v>2.9197392971916409</v>
      </c>
      <c r="G32" s="28">
        <f>IFERROR(+VLOOKUP("LEBFSF"&amp;A32,'Main File'!A:O,11,0),0)</f>
        <v>1.0370892731141277</v>
      </c>
      <c r="H32" s="28">
        <f>IFERROR(+VLOOKUP("LEBFSF"&amp;A32,'Main File'!A:O,12,0),0)</f>
        <v>0</v>
      </c>
      <c r="I32" s="28">
        <f>IFERROR(+VLOOKUP("LEBFSF"&amp;A32,'Main File'!A:O,13,0),0)</f>
        <v>0.2</v>
      </c>
      <c r="J32" s="28">
        <f>IFERROR(+VLOOKUP("LEBFSF"&amp;A32,'Main File'!A:O,14,0),0)</f>
        <v>0.20827814950010246</v>
      </c>
      <c r="K32" s="28">
        <f>IFERROR(+VLOOKUP("LEBFSF"&amp;A32,'Main File'!A:O,15,0),0)</f>
        <v>1.4453674226142301</v>
      </c>
    </row>
    <row r="33" spans="1:11" x14ac:dyDescent="0.25">
      <c r="A33" s="9">
        <f t="shared" si="0"/>
        <v>43189</v>
      </c>
      <c r="B33" s="28">
        <f>IFERROR(+VLOOKUP("LEBFSF"&amp;A33,'Main File'!A:O,6,0),0)</f>
        <v>2.500121085681875</v>
      </c>
      <c r="C33" s="28">
        <f>IFERROR(+VLOOKUP("LEBFSF"&amp;A33,'Main File'!A:O,7,0),0)</f>
        <v>0</v>
      </c>
      <c r="D33" s="28">
        <f>IFERROR(+VLOOKUP("LEBFSF"&amp;A33,'Main File'!A:O,8,0),0)</f>
        <v>0.2</v>
      </c>
      <c r="E33" s="28">
        <f>IFERROR(+VLOOKUP("LEBFSF"&amp;A33,'Main File'!A:O,9,0),0)</f>
        <v>0.21961696709836553</v>
      </c>
      <c r="F33" s="28">
        <f>IFERROR(+VLOOKUP("LEBFSF"&amp;A33,'Main File'!A:O,10,0),0)</f>
        <v>2.9197380527802408</v>
      </c>
      <c r="G33" s="28">
        <f>IFERROR(+VLOOKUP("LEBFSF"&amp;A33,'Main File'!A:O,11,0),0)</f>
        <v>1.037089589693253</v>
      </c>
      <c r="H33" s="28">
        <f>IFERROR(+VLOOKUP("LEBFSF"&amp;A33,'Main File'!A:O,12,0),0)</f>
        <v>0</v>
      </c>
      <c r="I33" s="28">
        <f>IFERROR(+VLOOKUP("LEBFSF"&amp;A33,'Main File'!A:O,13,0),0)</f>
        <v>0.2</v>
      </c>
      <c r="J33" s="28">
        <f>IFERROR(+VLOOKUP("LEBFSF"&amp;A33,'Main File'!A:O,14,0),0)</f>
        <v>0.20828480318864701</v>
      </c>
      <c r="K33" s="28">
        <f>IFERROR(+VLOOKUP("LEBFSF"&amp;A33,'Main File'!A:O,15,0),0)</f>
        <v>1.4453743928819001</v>
      </c>
    </row>
    <row r="34" spans="1:11" x14ac:dyDescent="0.25">
      <c r="A34" s="9">
        <f t="shared" si="0"/>
        <v>43190</v>
      </c>
      <c r="B34" s="28">
        <f>IFERROR(+VLOOKUP("LEBFSF"&amp;A34,'Main File'!A:O,6,0),0)</f>
        <v>2.5001200338155383</v>
      </c>
      <c r="C34" s="28">
        <f>IFERROR(+VLOOKUP("LEBFSF"&amp;A34,'Main File'!A:O,7,0),0)</f>
        <v>0</v>
      </c>
      <c r="D34" s="28">
        <f>IFERROR(+VLOOKUP("LEBFSF"&amp;A34,'Main File'!A:O,8,0),0)</f>
        <v>0.2</v>
      </c>
      <c r="E34" s="28">
        <f>IFERROR(+VLOOKUP("LEBFSF"&amp;A34,'Main File'!A:O,9,0),0)</f>
        <v>0.21961740143730796</v>
      </c>
      <c r="F34" s="28">
        <f>IFERROR(+VLOOKUP("LEBFSF"&amp;A34,'Main File'!A:O,10,0),0)</f>
        <v>2.9197374352528462</v>
      </c>
      <c r="G34" s="28">
        <f>IFERROR(+VLOOKUP("LEBFSF"&amp;A34,'Main File'!A:O,11,0),0)</f>
        <v>1.0370899043732742</v>
      </c>
      <c r="H34" s="28">
        <f>IFERROR(+VLOOKUP("LEBFSF"&amp;A34,'Main File'!A:O,12,0),0)</f>
        <v>0</v>
      </c>
      <c r="I34" s="28">
        <f>IFERROR(+VLOOKUP("LEBFSF"&amp;A34,'Main File'!A:O,13,0),0)</f>
        <v>0.2</v>
      </c>
      <c r="J34" s="28">
        <f>IFERROR(+VLOOKUP("LEBFSF"&amp;A34,'Main File'!A:O,14,0),0)</f>
        <v>0.20828274477166009</v>
      </c>
      <c r="K34" s="28">
        <f>IFERROR(+VLOOKUP("LEBFSF"&amp;A34,'Main File'!A:O,15,0),0)</f>
        <v>1.4453726491449341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2.0192815118366703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0.18707204817744583</v>
      </c>
      <c r="F24" s="28">
        <f>IFERROR(+VLOOKUP("LECHID"&amp;A24,'Main File'!A:O,10,0),0)</f>
        <v>2.206353560014116</v>
      </c>
      <c r="G24" s="28">
        <f>IFERROR(+VLOOKUP("LECHID"&amp;A24,'Main File'!A:O,11,0),0)</f>
        <v>1.0218294210738597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0.16954550591392134</v>
      </c>
      <c r="K24" s="28">
        <f>IFERROR(+VLOOKUP("LECHID"&amp;A24,'Main File'!A:O,15,0),0)</f>
        <v>1.1913749269877809</v>
      </c>
    </row>
    <row r="25" spans="1:11" x14ac:dyDescent="0.25">
      <c r="A25" s="9">
        <f t="shared" si="0"/>
        <v>43181</v>
      </c>
      <c r="B25" s="28">
        <f>IFERROR(+VLOOKUP("LECHID"&amp;A25,'Main File'!A:O,6,0),0)</f>
        <v>2.475213683635574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0.26913863644618446</v>
      </c>
      <c r="F25" s="28">
        <f>IFERROR(+VLOOKUP("LECHID"&amp;A25,'Main File'!A:O,10,0),0)</f>
        <v>2.7443523200817586</v>
      </c>
      <c r="G25" s="28">
        <f>IFERROR(+VLOOKUP("LECHID"&amp;A25,'Main File'!A:O,11,0),0)</f>
        <v>1.4770628880534478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0.25149686268517824</v>
      </c>
      <c r="K25" s="28">
        <f>IFERROR(+VLOOKUP("LECHID"&amp;A25,'Main File'!A:O,15,0),0)</f>
        <v>1.7285597507386261</v>
      </c>
    </row>
    <row r="26" spans="1:11" x14ac:dyDescent="0.25">
      <c r="A26" s="9">
        <f t="shared" si="0"/>
        <v>43182</v>
      </c>
      <c r="B26" s="28">
        <f>IFERROR(+VLOOKUP("LECHID"&amp;A26,'Main File'!A:O,6,0),0)</f>
        <v>2.4751736182143484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0.26913078289618009</v>
      </c>
      <c r="F26" s="28">
        <f>IFERROR(+VLOOKUP("LECHID"&amp;A26,'Main File'!A:O,10,0),0)</f>
        <v>2.7443044011105284</v>
      </c>
      <c r="G26" s="28">
        <f>IFERROR(+VLOOKUP("LECHID"&amp;A26,'Main File'!A:O,11,0),0)</f>
        <v>1.4768970783067465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0.25146556928848501</v>
      </c>
      <c r="K26" s="28">
        <f>IFERROR(+VLOOKUP("LECHID"&amp;A26,'Main File'!A:O,15,0),0)</f>
        <v>1.7283626475952316</v>
      </c>
    </row>
    <row r="27" spans="1:11" x14ac:dyDescent="0.25">
      <c r="A27" s="9">
        <f t="shared" si="0"/>
        <v>43183</v>
      </c>
      <c r="B27" s="28">
        <f>IFERROR(+VLOOKUP("LECHID"&amp;A27,'Main File'!A:O,6,0),0)</f>
        <v>2.4751568791960485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0.26912642377617635</v>
      </c>
      <c r="F27" s="28">
        <f>IFERROR(+VLOOKUP("LECHID"&amp;A27,'Main File'!A:O,10,0),0)</f>
        <v>2.7442833029722249</v>
      </c>
      <c r="G27" s="28">
        <f>IFERROR(+VLOOKUP("LECHID"&amp;A27,'Main File'!A:O,11,0),0)</f>
        <v>1.4773279016647425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0.25154404148510157</v>
      </c>
      <c r="K27" s="28">
        <f>IFERROR(+VLOOKUP("LECHID"&amp;A27,'Main File'!A:O,15,0),0)</f>
        <v>1.728871943149844</v>
      </c>
    </row>
    <row r="28" spans="1:11" x14ac:dyDescent="0.25">
      <c r="A28" s="9">
        <f t="shared" si="0"/>
        <v>43184</v>
      </c>
      <c r="B28" s="28">
        <f>IFERROR(+VLOOKUP("LECHID"&amp;A28,'Main File'!A:O,6,0),0)</f>
        <v>2.475151916249795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0.2691270504531183</v>
      </c>
      <c r="F28" s="28">
        <f>IFERROR(+VLOOKUP("LECHID"&amp;A28,'Main File'!A:O,10,0),0)</f>
        <v>2.7442789667029133</v>
      </c>
      <c r="G28" s="28">
        <f>IFERROR(+VLOOKUP("LECHID"&amp;A28,'Main File'!A:O,11,0),0)</f>
        <v>1.4773158118174554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0.25154198295155317</v>
      </c>
      <c r="K28" s="28">
        <f>IFERROR(+VLOOKUP("LECHID"&amp;A28,'Main File'!A:O,15,0),0)</f>
        <v>1.7288577947690085</v>
      </c>
    </row>
    <row r="29" spans="1:11" x14ac:dyDescent="0.25">
      <c r="A29" s="9">
        <f t="shared" si="0"/>
        <v>43185</v>
      </c>
      <c r="B29" s="28">
        <f>IFERROR(+VLOOKUP("LECHID"&amp;A29,'Main File'!A:O,6,0),0)</f>
        <v>2.0194686053933477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0.18710569497212284</v>
      </c>
      <c r="F29" s="28">
        <f>IFERROR(+VLOOKUP("LECHID"&amp;A29,'Main File'!A:O,10,0),0)</f>
        <v>2.2065743003654705</v>
      </c>
      <c r="G29" s="28">
        <f>IFERROR(+VLOOKUP("LECHID"&amp;A29,'Main File'!A:O,11,0),0)</f>
        <v>1.0223207137985375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0.16967280928444106</v>
      </c>
      <c r="K29" s="28">
        <f>IFERROR(+VLOOKUP("LECHID"&amp;A29,'Main File'!A:O,15,0),0)</f>
        <v>1.1919935230829786</v>
      </c>
    </row>
    <row r="30" spans="1:11" x14ac:dyDescent="0.25">
      <c r="A30" s="9">
        <f t="shared" si="0"/>
        <v>43186</v>
      </c>
      <c r="B30" s="28">
        <f>IFERROR(+VLOOKUP("LECHID"&amp;A30,'Main File'!A:O,6,0),0)</f>
        <v>2.4756428525829097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0.26921855341939049</v>
      </c>
      <c r="F30" s="28">
        <f>IFERROR(+VLOOKUP("LECHID"&amp;A30,'Main File'!A:O,10,0),0)</f>
        <v>2.7448614060023004</v>
      </c>
      <c r="G30" s="28">
        <f>IFERROR(+VLOOKUP("LECHID"&amp;A30,'Main File'!A:O,11,0),0)</f>
        <v>1.4784980650924551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0.25168632491068932</v>
      </c>
      <c r="K30" s="28">
        <f>IFERROR(+VLOOKUP("LECHID"&amp;A30,'Main File'!A:O,15,0),0)</f>
        <v>1.7301843900031444</v>
      </c>
    </row>
    <row r="31" spans="1:11" x14ac:dyDescent="0.25">
      <c r="A31" s="9">
        <f t="shared" si="0"/>
        <v>43187</v>
      </c>
      <c r="B31" s="28">
        <f>IFERROR(+VLOOKUP("LECHID"&amp;A31,'Main File'!A:O,6,0),0)</f>
        <v>2.4755994129735384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0.26920615357109784</v>
      </c>
      <c r="F31" s="28">
        <f>IFERROR(+VLOOKUP("LECHID"&amp;A31,'Main File'!A:O,10,0),0)</f>
        <v>2.744805566544636</v>
      </c>
      <c r="G31" s="28">
        <f>IFERROR(+VLOOKUP("LECHID"&amp;A31,'Main File'!A:O,11,0),0)</f>
        <v>1.4777797781710236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0.251608180907057</v>
      </c>
      <c r="K31" s="28">
        <f>IFERROR(+VLOOKUP("LECHID"&amp;A31,'Main File'!A:O,15,0),0)</f>
        <v>1.7293879590780805</v>
      </c>
    </row>
    <row r="32" spans="1:11" x14ac:dyDescent="0.25">
      <c r="A32" s="9">
        <f t="shared" si="0"/>
        <v>43188</v>
      </c>
      <c r="B32" s="28">
        <f>IFERROR(+VLOOKUP("LECHID"&amp;A32,'Main File'!A:O,6,0),0)</f>
        <v>2.4756246584689459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0.26921316176934285</v>
      </c>
      <c r="F32" s="28">
        <f>IFERROR(+VLOOKUP("LECHID"&amp;A32,'Main File'!A:O,10,0),0)</f>
        <v>2.7448378202382888</v>
      </c>
      <c r="G32" s="28">
        <f>IFERROR(+VLOOKUP("LECHID"&amp;A32,'Main File'!A:O,11,0),0)</f>
        <v>1.4779484833124512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0.25167588047997597</v>
      </c>
      <c r="K32" s="28">
        <f>IFERROR(+VLOOKUP("LECHID"&amp;A32,'Main File'!A:O,15,0),0)</f>
        <v>1.7296243637924271</v>
      </c>
    </row>
    <row r="33" spans="1:11" x14ac:dyDescent="0.25">
      <c r="A33" s="9">
        <f t="shared" si="0"/>
        <v>43189</v>
      </c>
      <c r="B33" s="28">
        <f>IFERROR(+VLOOKUP("LECHID"&amp;A33,'Main File'!A:O,6,0),0)</f>
        <v>2.4756186140014873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0.26920899385591779</v>
      </c>
      <c r="F33" s="28">
        <f>IFERROR(+VLOOKUP("LECHID"&amp;A33,'Main File'!A:O,10,0),0)</f>
        <v>2.7448276078574052</v>
      </c>
      <c r="G33" s="28">
        <f>IFERROR(+VLOOKUP("LECHID"&amp;A33,'Main File'!A:O,11,0),0)</f>
        <v>1.4779595145503854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0.25167775895987643</v>
      </c>
      <c r="K33" s="28">
        <f>IFERROR(+VLOOKUP("LECHID"&amp;A33,'Main File'!A:O,15,0),0)</f>
        <v>1.7296372735102619</v>
      </c>
    </row>
    <row r="34" spans="1:11" x14ac:dyDescent="0.25">
      <c r="A34" s="9">
        <f t="shared" si="0"/>
        <v>43190</v>
      </c>
      <c r="B34" s="28">
        <f>IFERROR(+VLOOKUP("LECHID"&amp;A34,'Main File'!A:O,6,0),0)</f>
        <v>2.4756127064372011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0.26920939573253727</v>
      </c>
      <c r="F34" s="28">
        <f>IFERROR(+VLOOKUP("LECHID"&amp;A34,'Main File'!A:O,10,0),0)</f>
        <v>2.7448221021697385</v>
      </c>
      <c r="G34" s="28">
        <f>IFERROR(+VLOOKUP("LECHID"&amp;A34,'Main File'!A:O,11,0),0)</f>
        <v>1.4779307944945241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0.25167965175106877</v>
      </c>
      <c r="K34" s="28">
        <f>IFERROR(+VLOOKUP("LECHID"&amp;A34,'Main File'!A:O,15,0),0)</f>
        <v>1.729610446245593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2.2692133067107307</v>
      </c>
      <c r="C24" s="28">
        <f>IFERROR(+VLOOKUP("LEEQTF"&amp;A24,'Main File'!A:O,7,0),0)</f>
        <v>0</v>
      </c>
      <c r="D24" s="28">
        <f>IFERROR(+VLOOKUP("LEEQTF"&amp;A24,'Main File'!A:O,8,0),0)</f>
        <v>0.2</v>
      </c>
      <c r="E24" s="28">
        <f>IFERROR(+VLOOKUP("LEEQTF"&amp;A24,'Main File'!A:O,9,0),0)</f>
        <v>0.2788600299460629</v>
      </c>
      <c r="F24" s="28">
        <f>IFERROR(+VLOOKUP("LEEQTF"&amp;A24,'Main File'!A:O,10,0),0)</f>
        <v>2.7480733366567938</v>
      </c>
      <c r="G24" s="28">
        <f>IFERROR(+VLOOKUP("LEEQTF"&amp;A24,'Main File'!A:O,11,0),0)</f>
        <v>1.4075196722272489</v>
      </c>
      <c r="H24" s="28">
        <f>IFERROR(+VLOOKUP("LEEQTF"&amp;A24,'Main File'!A:O,12,0),0)</f>
        <v>0</v>
      </c>
      <c r="I24" s="28">
        <f>IFERROR(+VLOOKUP("LEEQTF"&amp;A24,'Main File'!A:O,13,0),0)</f>
        <v>0.2</v>
      </c>
      <c r="J24" s="28">
        <f>IFERROR(+VLOOKUP("LEEQTF"&amp;A24,'Main File'!A:O,14,0),0)</f>
        <v>0.27676216179832358</v>
      </c>
      <c r="K24" s="28">
        <f>IFERROR(+VLOOKUP("LEEQTF"&amp;A24,'Main File'!A:O,15,0),0)</f>
        <v>1.8842818340255725</v>
      </c>
    </row>
    <row r="25" spans="1:11" x14ac:dyDescent="0.25">
      <c r="A25" s="9">
        <f t="shared" si="0"/>
        <v>43181</v>
      </c>
      <c r="B25" s="28">
        <f>IFERROR(+VLOOKUP("LEEQTF"&amp;A25,'Main File'!A:O,6,0),0)</f>
        <v>2.3244110454028988</v>
      </c>
      <c r="C25" s="28">
        <f>IFERROR(+VLOOKUP("LEEQTF"&amp;A25,'Main File'!A:O,7,0),0)</f>
        <v>0</v>
      </c>
      <c r="D25" s="28">
        <f>IFERROR(+VLOOKUP("LEEQTF"&amp;A25,'Main File'!A:O,8,0),0)</f>
        <v>0.2</v>
      </c>
      <c r="E25" s="28">
        <f>IFERROR(+VLOOKUP("LEEQTF"&amp;A25,'Main File'!A:O,9,0),0)</f>
        <v>0.28879547419036072</v>
      </c>
      <c r="F25" s="28">
        <f>IFERROR(+VLOOKUP("LEEQTF"&amp;A25,'Main File'!A:O,10,0),0)</f>
        <v>2.8132065195932596</v>
      </c>
      <c r="G25" s="28">
        <f>IFERROR(+VLOOKUP("LEEQTF"&amp;A25,'Main File'!A:O,11,0),0)</f>
        <v>1.4626186092375237</v>
      </c>
      <c r="H25" s="28">
        <f>IFERROR(+VLOOKUP("LEEQTF"&amp;A25,'Main File'!A:O,12,0),0)</f>
        <v>0</v>
      </c>
      <c r="I25" s="28">
        <f>IFERROR(+VLOOKUP("LEEQTF"&amp;A25,'Main File'!A:O,13,0),0)</f>
        <v>0.2</v>
      </c>
      <c r="J25" s="28">
        <f>IFERROR(+VLOOKUP("LEEQTF"&amp;A25,'Main File'!A:O,14,0),0)</f>
        <v>0.28668136087044466</v>
      </c>
      <c r="K25" s="28">
        <f>IFERROR(+VLOOKUP("LEEQTF"&amp;A25,'Main File'!A:O,15,0),0)</f>
        <v>1.9492999701079683</v>
      </c>
    </row>
    <row r="26" spans="1:11" x14ac:dyDescent="0.25">
      <c r="A26" s="9">
        <f t="shared" si="0"/>
        <v>43182</v>
      </c>
      <c r="B26" s="28">
        <f>IFERROR(+VLOOKUP("LEEQTF"&amp;A26,'Main File'!A:O,6,0),0)</f>
        <v>2.325221837086223</v>
      </c>
      <c r="C26" s="28">
        <f>IFERROR(+VLOOKUP("LEEQTF"&amp;A26,'Main File'!A:O,7,0),0)</f>
        <v>0</v>
      </c>
      <c r="D26" s="28">
        <f>IFERROR(+VLOOKUP("LEEQTF"&amp;A26,'Main File'!A:O,8,0),0)</f>
        <v>0.2</v>
      </c>
      <c r="E26" s="28">
        <f>IFERROR(+VLOOKUP("LEEQTF"&amp;A26,'Main File'!A:O,9,0),0)</f>
        <v>0.28894134336815352</v>
      </c>
      <c r="F26" s="28">
        <f>IFERROR(+VLOOKUP("LEEQTF"&amp;A26,'Main File'!A:O,10,0),0)</f>
        <v>2.8141631804543765</v>
      </c>
      <c r="G26" s="28">
        <f>IFERROR(+VLOOKUP("LEEQTF"&amp;A26,'Main File'!A:O,11,0),0)</f>
        <v>1.4633921020963245</v>
      </c>
      <c r="H26" s="28">
        <f>IFERROR(+VLOOKUP("LEEQTF"&amp;A26,'Main File'!A:O,12,0),0)</f>
        <v>0</v>
      </c>
      <c r="I26" s="28">
        <f>IFERROR(+VLOOKUP("LEEQTF"&amp;A26,'Main File'!A:O,13,0),0)</f>
        <v>0.2</v>
      </c>
      <c r="J26" s="28">
        <f>IFERROR(+VLOOKUP("LEEQTF"&amp;A26,'Main File'!A:O,14,0),0)</f>
        <v>0.28682114689036486</v>
      </c>
      <c r="K26" s="28">
        <f>IFERROR(+VLOOKUP("LEEQTF"&amp;A26,'Main File'!A:O,15,0),0)</f>
        <v>1.9502132489866892</v>
      </c>
    </row>
    <row r="27" spans="1:11" x14ac:dyDescent="0.25">
      <c r="A27" s="9">
        <f t="shared" si="0"/>
        <v>43183</v>
      </c>
      <c r="B27" s="28">
        <f>IFERROR(+VLOOKUP("LEEQTF"&amp;A27,'Main File'!A:O,6,0),0)</f>
        <v>2.3261612291457836</v>
      </c>
      <c r="C27" s="28">
        <f>IFERROR(+VLOOKUP("LEEQTF"&amp;A27,'Main File'!A:O,7,0),0)</f>
        <v>0</v>
      </c>
      <c r="D27" s="28">
        <f>IFERROR(+VLOOKUP("LEEQTF"&amp;A27,'Main File'!A:O,8,0),0)</f>
        <v>0.2</v>
      </c>
      <c r="E27" s="28">
        <f>IFERROR(+VLOOKUP("LEEQTF"&amp;A27,'Main File'!A:O,9,0),0)</f>
        <v>0.28911069480387142</v>
      </c>
      <c r="F27" s="28">
        <f>IFERROR(+VLOOKUP("LEEQTF"&amp;A27,'Main File'!A:O,10,0),0)</f>
        <v>2.8152719239496551</v>
      </c>
      <c r="G27" s="28">
        <f>IFERROR(+VLOOKUP("LEEQTF"&amp;A27,'Main File'!A:O,11,0),0)</f>
        <v>1.4638677221934191</v>
      </c>
      <c r="H27" s="28">
        <f>IFERROR(+VLOOKUP("LEEQTF"&amp;A27,'Main File'!A:O,12,0),0)</f>
        <v>0</v>
      </c>
      <c r="I27" s="28">
        <f>IFERROR(+VLOOKUP("LEEQTF"&amp;A27,'Main File'!A:O,13,0),0)</f>
        <v>0.2</v>
      </c>
      <c r="J27" s="28">
        <f>IFERROR(+VLOOKUP("LEEQTF"&amp;A27,'Main File'!A:O,14,0),0)</f>
        <v>0.28690593154591598</v>
      </c>
      <c r="K27" s="28">
        <f>IFERROR(+VLOOKUP("LEEQTF"&amp;A27,'Main File'!A:O,15,0),0)</f>
        <v>1.950773653739335</v>
      </c>
    </row>
    <row r="28" spans="1:11" x14ac:dyDescent="0.25">
      <c r="A28" s="9">
        <f t="shared" si="0"/>
        <v>43184</v>
      </c>
      <c r="B28" s="28">
        <f>IFERROR(+VLOOKUP("LEEQTF"&amp;A28,'Main File'!A:O,6,0),0)</f>
        <v>2.3261661055312417</v>
      </c>
      <c r="C28" s="28">
        <f>IFERROR(+VLOOKUP("LEEQTF"&amp;A28,'Main File'!A:O,7,0),0)</f>
        <v>0</v>
      </c>
      <c r="D28" s="28">
        <f>IFERROR(+VLOOKUP("LEEQTF"&amp;A28,'Main File'!A:O,8,0),0)</f>
        <v>0.2</v>
      </c>
      <c r="E28" s="28">
        <f>IFERROR(+VLOOKUP("LEEQTF"&amp;A28,'Main File'!A:O,9,0),0)</f>
        <v>0.28911133123003169</v>
      </c>
      <c r="F28" s="28">
        <f>IFERROR(+VLOOKUP("LEEQTF"&amp;A28,'Main File'!A:O,10,0),0)</f>
        <v>2.8152774367612734</v>
      </c>
      <c r="G28" s="28">
        <f>IFERROR(+VLOOKUP("LEEQTF"&amp;A28,'Main File'!A:O,11,0),0)</f>
        <v>1.4638721994306989</v>
      </c>
      <c r="H28" s="28">
        <f>IFERROR(+VLOOKUP("LEEQTF"&amp;A28,'Main File'!A:O,12,0),0)</f>
        <v>0</v>
      </c>
      <c r="I28" s="28">
        <f>IFERROR(+VLOOKUP("LEEQTF"&amp;A28,'Main File'!A:O,13,0),0)</f>
        <v>0.2</v>
      </c>
      <c r="J28" s="28">
        <f>IFERROR(+VLOOKUP("LEEQTF"&amp;A28,'Main File'!A:O,14,0),0)</f>
        <v>0.2869075920767446</v>
      </c>
      <c r="K28" s="28">
        <f>IFERROR(+VLOOKUP("LEEQTF"&amp;A28,'Main File'!A:O,15,0),0)</f>
        <v>1.9507797915074434</v>
      </c>
    </row>
    <row r="29" spans="1:11" x14ac:dyDescent="0.25">
      <c r="A29" s="9">
        <f t="shared" si="0"/>
        <v>43185</v>
      </c>
      <c r="B29" s="28">
        <f>IFERROR(+VLOOKUP("LEEQTF"&amp;A29,'Main File'!A:O,6,0),0)</f>
        <v>2.2610303396287548</v>
      </c>
      <c r="C29" s="28">
        <f>IFERROR(+VLOOKUP("LEEQTF"&amp;A29,'Main File'!A:O,7,0),0)</f>
        <v>0</v>
      </c>
      <c r="D29" s="28">
        <f>IFERROR(+VLOOKUP("LEEQTF"&amp;A29,'Main File'!A:O,8,0),0)</f>
        <v>0.2</v>
      </c>
      <c r="E29" s="28">
        <f>IFERROR(+VLOOKUP("LEEQTF"&amp;A29,'Main File'!A:O,9,0),0)</f>
        <v>0.27738717538162688</v>
      </c>
      <c r="F29" s="28">
        <f>IFERROR(+VLOOKUP("LEEQTF"&amp;A29,'Main File'!A:O,10,0),0)</f>
        <v>2.738417515010382</v>
      </c>
      <c r="G29" s="28">
        <f>IFERROR(+VLOOKUP("LEEQTF"&amp;A29,'Main File'!A:O,11,0),0)</f>
        <v>1.3988825099856694</v>
      </c>
      <c r="H29" s="28">
        <f>IFERROR(+VLOOKUP("LEEQTF"&amp;A29,'Main File'!A:O,12,0),0)</f>
        <v>0</v>
      </c>
      <c r="I29" s="28">
        <f>IFERROR(+VLOOKUP("LEEQTF"&amp;A29,'Main File'!A:O,13,0),0)</f>
        <v>0.2</v>
      </c>
      <c r="J29" s="28">
        <f>IFERROR(+VLOOKUP("LEEQTF"&amp;A29,'Main File'!A:O,14,0),0)</f>
        <v>0.27520776054417428</v>
      </c>
      <c r="K29" s="28">
        <f>IFERROR(+VLOOKUP("LEEQTF"&amp;A29,'Main File'!A:O,15,0),0)</f>
        <v>1.8740902705298437</v>
      </c>
    </row>
    <row r="30" spans="1:11" x14ac:dyDescent="0.25">
      <c r="A30" s="9">
        <f t="shared" si="0"/>
        <v>43186</v>
      </c>
      <c r="B30" s="28">
        <f>IFERROR(+VLOOKUP("LEEQTF"&amp;A30,'Main File'!A:O,6,0),0)</f>
        <v>2.3247125494726828</v>
      </c>
      <c r="C30" s="28">
        <f>IFERROR(+VLOOKUP("LEEQTF"&amp;A30,'Main File'!A:O,7,0),0)</f>
        <v>0</v>
      </c>
      <c r="D30" s="28">
        <f>IFERROR(+VLOOKUP("LEEQTF"&amp;A30,'Main File'!A:O,8,0),0)</f>
        <v>0.2</v>
      </c>
      <c r="E30" s="28">
        <f>IFERROR(+VLOOKUP("LEEQTF"&amp;A30,'Main File'!A:O,9,0),0)</f>
        <v>0.28884978360874847</v>
      </c>
      <c r="F30" s="28">
        <f>IFERROR(+VLOOKUP("LEEQTF"&amp;A30,'Main File'!A:O,10,0),0)</f>
        <v>2.8135623330814314</v>
      </c>
      <c r="G30" s="28">
        <f>IFERROR(+VLOOKUP("LEEQTF"&amp;A30,'Main File'!A:O,11,0),0)</f>
        <v>1.4625107683319534</v>
      </c>
      <c r="H30" s="28">
        <f>IFERROR(+VLOOKUP("LEEQTF"&amp;A30,'Main File'!A:O,12,0),0)</f>
        <v>0</v>
      </c>
      <c r="I30" s="28">
        <f>IFERROR(+VLOOKUP("LEEQTF"&amp;A30,'Main File'!A:O,13,0),0)</f>
        <v>0.2</v>
      </c>
      <c r="J30" s="28">
        <f>IFERROR(+VLOOKUP("LEEQTF"&amp;A30,'Main File'!A:O,14,0),0)</f>
        <v>0.28666250593954568</v>
      </c>
      <c r="K30" s="28">
        <f>IFERROR(+VLOOKUP("LEEQTF"&amp;A30,'Main File'!A:O,15,0),0)</f>
        <v>1.9491732742714989</v>
      </c>
    </row>
    <row r="31" spans="1:11" x14ac:dyDescent="0.25">
      <c r="A31" s="9">
        <f t="shared" si="0"/>
        <v>43187</v>
      </c>
      <c r="B31" s="28">
        <f>IFERROR(+VLOOKUP("LEEQTF"&amp;A31,'Main File'!A:O,6,0),0)</f>
        <v>2.3252451381917889</v>
      </c>
      <c r="C31" s="28">
        <f>IFERROR(+VLOOKUP("LEEQTF"&amp;A31,'Main File'!A:O,7,0),0)</f>
        <v>0</v>
      </c>
      <c r="D31" s="28">
        <f>IFERROR(+VLOOKUP("LEEQTF"&amp;A31,'Main File'!A:O,8,0),0)</f>
        <v>0.2</v>
      </c>
      <c r="E31" s="28">
        <f>IFERROR(+VLOOKUP("LEEQTF"&amp;A31,'Main File'!A:O,9,0),0)</f>
        <v>0.28894574734419715</v>
      </c>
      <c r="F31" s="28">
        <f>IFERROR(+VLOOKUP("LEEQTF"&amp;A31,'Main File'!A:O,10,0),0)</f>
        <v>2.8141908855359863</v>
      </c>
      <c r="G31" s="28">
        <f>IFERROR(+VLOOKUP("LEEQTF"&amp;A31,'Main File'!A:O,11,0),0)</f>
        <v>1.4628709611992234</v>
      </c>
      <c r="H31" s="28">
        <f>IFERROR(+VLOOKUP("LEEQTF"&amp;A31,'Main File'!A:O,12,0),0)</f>
        <v>0</v>
      </c>
      <c r="I31" s="28">
        <f>IFERROR(+VLOOKUP("LEEQTF"&amp;A31,'Main File'!A:O,13,0),0)</f>
        <v>0.2</v>
      </c>
      <c r="J31" s="28">
        <f>IFERROR(+VLOOKUP("LEEQTF"&amp;A31,'Main File'!A:O,14,0),0)</f>
        <v>0.28672710442067306</v>
      </c>
      <c r="K31" s="28">
        <f>IFERROR(+VLOOKUP("LEEQTF"&amp;A31,'Main File'!A:O,15,0),0)</f>
        <v>1.9495980656198966</v>
      </c>
    </row>
    <row r="32" spans="1:11" x14ac:dyDescent="0.25">
      <c r="A32" s="9">
        <f t="shared" si="0"/>
        <v>43188</v>
      </c>
      <c r="B32" s="28">
        <f>IFERROR(+VLOOKUP("LEEQTF"&amp;A32,'Main File'!A:O,6,0),0)</f>
        <v>2.3252778313444828</v>
      </c>
      <c r="C32" s="28">
        <f>IFERROR(+VLOOKUP("LEEQTF"&amp;A32,'Main File'!A:O,7,0),0)</f>
        <v>0</v>
      </c>
      <c r="D32" s="28">
        <f>IFERROR(+VLOOKUP("LEEQTF"&amp;A32,'Main File'!A:O,8,0),0)</f>
        <v>0.2</v>
      </c>
      <c r="E32" s="28">
        <f>IFERROR(+VLOOKUP("LEEQTF"&amp;A32,'Main File'!A:O,9,0),0)</f>
        <v>0.28895141015320014</v>
      </c>
      <c r="F32" s="28">
        <f>IFERROR(+VLOOKUP("LEEQTF"&amp;A32,'Main File'!A:O,10,0),0)</f>
        <v>2.8142292414976833</v>
      </c>
      <c r="G32" s="28">
        <f>IFERROR(+VLOOKUP("LEEQTF"&amp;A32,'Main File'!A:O,11,0),0)</f>
        <v>1.462982672749461</v>
      </c>
      <c r="H32" s="28">
        <f>IFERROR(+VLOOKUP("LEEQTF"&amp;A32,'Main File'!A:O,12,0),0)</f>
        <v>0</v>
      </c>
      <c r="I32" s="28">
        <f>IFERROR(+VLOOKUP("LEEQTF"&amp;A32,'Main File'!A:O,13,0),0)</f>
        <v>0.2</v>
      </c>
      <c r="J32" s="28">
        <f>IFERROR(+VLOOKUP("LEEQTF"&amp;A32,'Main File'!A:O,14,0),0)</f>
        <v>0.28674760488500262</v>
      </c>
      <c r="K32" s="28">
        <f>IFERROR(+VLOOKUP("LEEQTF"&amp;A32,'Main File'!A:O,15,0),0)</f>
        <v>1.9497302776344636</v>
      </c>
    </row>
    <row r="33" spans="1:11" x14ac:dyDescent="0.25">
      <c r="A33" s="9">
        <f t="shared" si="0"/>
        <v>43189</v>
      </c>
      <c r="B33" s="28">
        <f>IFERROR(+VLOOKUP("LEEQTF"&amp;A33,'Main File'!A:O,6,0),0)</f>
        <v>2.3252830622218457</v>
      </c>
      <c r="C33" s="28">
        <f>IFERROR(+VLOOKUP("LEEQTF"&amp;A33,'Main File'!A:O,7,0),0)</f>
        <v>0</v>
      </c>
      <c r="D33" s="28">
        <f>IFERROR(+VLOOKUP("LEEQTF"&amp;A33,'Main File'!A:O,8,0),0)</f>
        <v>0.2</v>
      </c>
      <c r="E33" s="28">
        <f>IFERROR(+VLOOKUP("LEEQTF"&amp;A33,'Main File'!A:O,9,0),0)</f>
        <v>0.28895261306064496</v>
      </c>
      <c r="F33" s="28">
        <f>IFERROR(+VLOOKUP("LEEQTF"&amp;A33,'Main File'!A:O,10,0),0)</f>
        <v>2.8142356752824909</v>
      </c>
      <c r="G33" s="28">
        <f>IFERROR(+VLOOKUP("LEEQTF"&amp;A33,'Main File'!A:O,11,0),0)</f>
        <v>1.4629870284223385</v>
      </c>
      <c r="H33" s="28">
        <f>IFERROR(+VLOOKUP("LEEQTF"&amp;A33,'Main File'!A:O,12,0),0)</f>
        <v>0</v>
      </c>
      <c r="I33" s="28">
        <f>IFERROR(+VLOOKUP("LEEQTF"&amp;A33,'Main File'!A:O,13,0),0)</f>
        <v>0.2</v>
      </c>
      <c r="J33" s="28">
        <f>IFERROR(+VLOOKUP("LEEQTF"&amp;A33,'Main File'!A:O,14,0),0)</f>
        <v>0.28674760624107254</v>
      </c>
      <c r="K33" s="28">
        <f>IFERROR(+VLOOKUP("LEEQTF"&amp;A33,'Main File'!A:O,15,0),0)</f>
        <v>1.949734634663411</v>
      </c>
    </row>
    <row r="34" spans="1:11" x14ac:dyDescent="0.25">
      <c r="A34" s="9">
        <f t="shared" si="0"/>
        <v>43190</v>
      </c>
      <c r="B34" s="28">
        <f>IFERROR(+VLOOKUP("LEEQTF"&amp;A34,'Main File'!A:O,6,0),0)</f>
        <v>2.3252879902125803</v>
      </c>
      <c r="C34" s="28">
        <f>IFERROR(+VLOOKUP("LEEQTF"&amp;A34,'Main File'!A:O,7,0),0)</f>
        <v>0</v>
      </c>
      <c r="D34" s="28">
        <f>IFERROR(+VLOOKUP("LEEQTF"&amp;A34,'Main File'!A:O,8,0),0)</f>
        <v>0.2</v>
      </c>
      <c r="E34" s="28">
        <f>IFERROR(+VLOOKUP("LEEQTF"&amp;A34,'Main File'!A:O,9,0),0)</f>
        <v>0.28895352491327858</v>
      </c>
      <c r="F34" s="28">
        <f>IFERROR(+VLOOKUP("LEEQTF"&amp;A34,'Main File'!A:O,10,0),0)</f>
        <v>2.8142415151258589</v>
      </c>
      <c r="G34" s="28">
        <f>IFERROR(+VLOOKUP("LEEQTF"&amp;A34,'Main File'!A:O,11,0),0)</f>
        <v>1.4629918339447194</v>
      </c>
      <c r="H34" s="28">
        <f>IFERROR(+VLOOKUP("LEEQTF"&amp;A34,'Main File'!A:O,12,0),0)</f>
        <v>0</v>
      </c>
      <c r="I34" s="28">
        <f>IFERROR(+VLOOKUP("LEEQTF"&amp;A34,'Main File'!A:O,13,0),0)</f>
        <v>0.2</v>
      </c>
      <c r="J34" s="28">
        <f>IFERROR(+VLOOKUP("LEEQTF"&amp;A34,'Main File'!A:O,14,0),0)</f>
        <v>0.28674851431014353</v>
      </c>
      <c r="K34" s="28">
        <f>IFERROR(+VLOOKUP("LEEQTF"&amp;A34,'Main File'!A:O,15,0),0)</f>
        <v>1.949740348254863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2.2457697080502328</v>
      </c>
      <c r="C24" s="28">
        <f>IFERROR(+VLOOKUP("LEGROW"&amp;A24,'Main File'!A:O,7,0),0)</f>
        <v>0</v>
      </c>
      <c r="D24" s="28">
        <f>IFERROR(+VLOOKUP("LEGROW"&amp;A24,'Main File'!A:O,8,0),0)</f>
        <v>0.2</v>
      </c>
      <c r="E24" s="28">
        <f>IFERROR(+VLOOKUP("LEGROW"&amp;A24,'Main File'!A:O,9,0),0)</f>
        <v>0.25663939600065278</v>
      </c>
      <c r="F24" s="28">
        <f>IFERROR(+VLOOKUP("LEGROW"&amp;A24,'Main File'!A:O,10,0),0)</f>
        <v>2.7024091040508855</v>
      </c>
      <c r="G24" s="28">
        <f>IFERROR(+VLOOKUP("LEGROW"&amp;A24,'Main File'!A:O,11,0),0)</f>
        <v>1.2902642801624287</v>
      </c>
      <c r="H24" s="28">
        <f>IFERROR(+VLOOKUP("LEGROW"&amp;A24,'Main File'!A:O,12,0),0)</f>
        <v>0</v>
      </c>
      <c r="I24" s="28">
        <f>IFERROR(+VLOOKUP("LEGROW"&amp;A24,'Main File'!A:O,13,0),0)</f>
        <v>0.2</v>
      </c>
      <c r="J24" s="28">
        <f>IFERROR(+VLOOKUP("LEGROW"&amp;A24,'Main File'!A:O,14,0),0)</f>
        <v>0.25385578991925634</v>
      </c>
      <c r="K24" s="28">
        <f>IFERROR(+VLOOKUP("LEGROW"&amp;A24,'Main File'!A:O,15,0),0)</f>
        <v>1.744120070081685</v>
      </c>
    </row>
    <row r="25" spans="1:11" x14ac:dyDescent="0.25">
      <c r="A25" s="9">
        <f t="shared" si="0"/>
        <v>43181</v>
      </c>
      <c r="B25" s="28">
        <f>IFERROR(+VLOOKUP("LEGROW"&amp;A25,'Main File'!A:O,6,0),0)</f>
        <v>2.3542881969543754</v>
      </c>
      <c r="C25" s="28">
        <f>IFERROR(+VLOOKUP("LEGROW"&amp;A25,'Main File'!A:O,7,0),0)</f>
        <v>0</v>
      </c>
      <c r="D25" s="28">
        <f>IFERROR(+VLOOKUP("LEGROW"&amp;A25,'Main File'!A:O,8,0),0)</f>
        <v>0.2</v>
      </c>
      <c r="E25" s="28">
        <f>IFERROR(+VLOOKUP("LEGROW"&amp;A25,'Main File'!A:O,9,0),0)</f>
        <v>0.27617290077920609</v>
      </c>
      <c r="F25" s="28">
        <f>IFERROR(+VLOOKUP("LEGROW"&amp;A25,'Main File'!A:O,10,0),0)</f>
        <v>2.8304610977335818</v>
      </c>
      <c r="G25" s="28">
        <f>IFERROR(+VLOOKUP("LEGROW"&amp;A25,'Main File'!A:O,11,0),0)</f>
        <v>1.3986234969500075</v>
      </c>
      <c r="H25" s="28">
        <f>IFERROR(+VLOOKUP("LEGROW"&amp;A25,'Main File'!A:O,12,0),0)</f>
        <v>0</v>
      </c>
      <c r="I25" s="28">
        <f>IFERROR(+VLOOKUP("LEGROW"&amp;A25,'Main File'!A:O,13,0),0)</f>
        <v>0.2</v>
      </c>
      <c r="J25" s="28">
        <f>IFERROR(+VLOOKUP("LEGROW"&amp;A25,'Main File'!A:O,14,0),0)</f>
        <v>0.27336201857633585</v>
      </c>
      <c r="K25" s="28">
        <f>IFERROR(+VLOOKUP("LEGROW"&amp;A25,'Main File'!A:O,15,0),0)</f>
        <v>1.8719855155263434</v>
      </c>
    </row>
    <row r="26" spans="1:11" x14ac:dyDescent="0.25">
      <c r="A26" s="9">
        <f t="shared" si="0"/>
        <v>43182</v>
      </c>
      <c r="B26" s="28">
        <f>IFERROR(+VLOOKUP("LEGROW"&amp;A26,'Main File'!A:O,6,0),0)</f>
        <v>2.3553859191333779</v>
      </c>
      <c r="C26" s="28">
        <f>IFERROR(+VLOOKUP("LEGROW"&amp;A26,'Main File'!A:O,7,0),0)</f>
        <v>0</v>
      </c>
      <c r="D26" s="28">
        <f>IFERROR(+VLOOKUP("LEGROW"&amp;A26,'Main File'!A:O,8,0),0)</f>
        <v>0.2</v>
      </c>
      <c r="E26" s="28">
        <f>IFERROR(+VLOOKUP("LEGROW"&amp;A26,'Main File'!A:O,9,0),0)</f>
        <v>0.27637025707260138</v>
      </c>
      <c r="F26" s="28">
        <f>IFERROR(+VLOOKUP("LEGROW"&amp;A26,'Main File'!A:O,10,0),0)</f>
        <v>2.8317561762059795</v>
      </c>
      <c r="G26" s="28">
        <f>IFERROR(+VLOOKUP("LEGROW"&amp;A26,'Main File'!A:O,11,0),0)</f>
        <v>1.3996523453388048</v>
      </c>
      <c r="H26" s="28">
        <f>IFERROR(+VLOOKUP("LEGROW"&amp;A26,'Main File'!A:O,12,0),0)</f>
        <v>0</v>
      </c>
      <c r="I26" s="28">
        <f>IFERROR(+VLOOKUP("LEGROW"&amp;A26,'Main File'!A:O,13,0),0)</f>
        <v>0.2</v>
      </c>
      <c r="J26" s="28">
        <f>IFERROR(+VLOOKUP("LEGROW"&amp;A26,'Main File'!A:O,14,0),0)</f>
        <v>0.27354780582572563</v>
      </c>
      <c r="K26" s="28">
        <f>IFERROR(+VLOOKUP("LEGROW"&amp;A26,'Main File'!A:O,15,0),0)</f>
        <v>1.8732001511645304</v>
      </c>
    </row>
    <row r="27" spans="1:11" x14ac:dyDescent="0.25">
      <c r="A27" s="9">
        <f t="shared" si="0"/>
        <v>43183</v>
      </c>
      <c r="B27" s="28">
        <f>IFERROR(+VLOOKUP("LEGROW"&amp;A27,'Main File'!A:O,6,0),0)</f>
        <v>2.356711646313876</v>
      </c>
      <c r="C27" s="28">
        <f>IFERROR(+VLOOKUP("LEGROW"&amp;A27,'Main File'!A:O,7,0),0)</f>
        <v>0</v>
      </c>
      <c r="D27" s="28">
        <f>IFERROR(+VLOOKUP("LEGROW"&amp;A27,'Main File'!A:O,8,0),0)</f>
        <v>0.2</v>
      </c>
      <c r="E27" s="28">
        <f>IFERROR(+VLOOKUP("LEGROW"&amp;A27,'Main File'!A:O,9,0),0)</f>
        <v>0.27660916524769952</v>
      </c>
      <c r="F27" s="28">
        <f>IFERROR(+VLOOKUP("LEGROW"&amp;A27,'Main File'!A:O,10,0),0)</f>
        <v>2.8333208115615758</v>
      </c>
      <c r="G27" s="28">
        <f>IFERROR(+VLOOKUP("LEGROW"&amp;A27,'Main File'!A:O,11,0),0)</f>
        <v>1.4001133179718228</v>
      </c>
      <c r="H27" s="28">
        <f>IFERROR(+VLOOKUP("LEGROW"&amp;A27,'Main File'!A:O,12,0),0)</f>
        <v>0</v>
      </c>
      <c r="I27" s="28">
        <f>IFERROR(+VLOOKUP("LEGROW"&amp;A27,'Main File'!A:O,13,0),0)</f>
        <v>0.2</v>
      </c>
      <c r="J27" s="28">
        <f>IFERROR(+VLOOKUP("LEGROW"&amp;A27,'Main File'!A:O,14,0),0)</f>
        <v>0.27363111052980627</v>
      </c>
      <c r="K27" s="28">
        <f>IFERROR(+VLOOKUP("LEGROW"&amp;A27,'Main File'!A:O,15,0),0)</f>
        <v>1.8737444285016291</v>
      </c>
    </row>
    <row r="28" spans="1:11" x14ac:dyDescent="0.25">
      <c r="A28" s="9">
        <f t="shared" si="0"/>
        <v>43184</v>
      </c>
      <c r="B28" s="28">
        <f>IFERROR(+VLOOKUP("LEGROW"&amp;A28,'Main File'!A:O,6,0),0)</f>
        <v>2.3567180130242096</v>
      </c>
      <c r="C28" s="28">
        <f>IFERROR(+VLOOKUP("LEGROW"&amp;A28,'Main File'!A:O,7,0),0)</f>
        <v>0</v>
      </c>
      <c r="D28" s="28">
        <f>IFERROR(+VLOOKUP("LEGROW"&amp;A28,'Main File'!A:O,8,0),0)</f>
        <v>0.2</v>
      </c>
      <c r="E28" s="28">
        <f>IFERROR(+VLOOKUP("LEGROW"&amp;A28,'Main File'!A:O,9,0),0)</f>
        <v>0.27661001540981134</v>
      </c>
      <c r="F28" s="28">
        <f>IFERROR(+VLOOKUP("LEGROW"&amp;A28,'Main File'!A:O,10,0),0)</f>
        <v>2.8333280284340212</v>
      </c>
      <c r="G28" s="28">
        <f>IFERROR(+VLOOKUP("LEGROW"&amp;A28,'Main File'!A:O,11,0),0)</f>
        <v>1.4001192098447959</v>
      </c>
      <c r="H28" s="28">
        <f>IFERROR(+VLOOKUP("LEGROW"&amp;A28,'Main File'!A:O,12,0),0)</f>
        <v>0</v>
      </c>
      <c r="I28" s="28">
        <f>IFERROR(+VLOOKUP("LEGROW"&amp;A28,'Main File'!A:O,13,0),0)</f>
        <v>0.2</v>
      </c>
      <c r="J28" s="28">
        <f>IFERROR(+VLOOKUP("LEGROW"&amp;A28,'Main File'!A:O,14,0),0)</f>
        <v>0.27363236558745507</v>
      </c>
      <c r="K28" s="28">
        <f>IFERROR(+VLOOKUP("LEGROW"&amp;A28,'Main File'!A:O,15,0),0)</f>
        <v>1.8737515754322509</v>
      </c>
    </row>
    <row r="29" spans="1:11" x14ac:dyDescent="0.25">
      <c r="A29" s="9">
        <f t="shared" si="0"/>
        <v>43185</v>
      </c>
      <c r="B29" s="28">
        <f>IFERROR(+VLOOKUP("LEGROW"&amp;A29,'Main File'!A:O,6,0),0)</f>
        <v>2.2139323255697212</v>
      </c>
      <c r="C29" s="28">
        <f>IFERROR(+VLOOKUP("LEGROW"&amp;A29,'Main File'!A:O,7,0),0)</f>
        <v>0</v>
      </c>
      <c r="D29" s="28">
        <f>IFERROR(+VLOOKUP("LEGROW"&amp;A29,'Main File'!A:O,8,0),0)</f>
        <v>0.2</v>
      </c>
      <c r="E29" s="28">
        <f>IFERROR(+VLOOKUP("LEGROW"&amp;A29,'Main File'!A:O,9,0),0)</f>
        <v>0.25090892604831838</v>
      </c>
      <c r="F29" s="28">
        <f>IFERROR(+VLOOKUP("LEGROW"&amp;A29,'Main File'!A:O,10,0),0)</f>
        <v>2.6648412516180398</v>
      </c>
      <c r="G29" s="28">
        <f>IFERROR(+VLOOKUP("LEGROW"&amp;A29,'Main File'!A:O,11,0),0)</f>
        <v>1.257584319625501</v>
      </c>
      <c r="H29" s="28">
        <f>IFERROR(+VLOOKUP("LEGROW"&amp;A29,'Main File'!A:O,12,0),0)</f>
        <v>0</v>
      </c>
      <c r="I29" s="28">
        <f>IFERROR(+VLOOKUP("LEGROW"&amp;A29,'Main File'!A:O,13,0),0)</f>
        <v>0.2</v>
      </c>
      <c r="J29" s="28">
        <f>IFERROR(+VLOOKUP("LEGROW"&amp;A29,'Main File'!A:O,14,0),0)</f>
        <v>0.24797424877156571</v>
      </c>
      <c r="K29" s="28">
        <f>IFERROR(+VLOOKUP("LEGROW"&amp;A29,'Main File'!A:O,15,0),0)</f>
        <v>1.7055585683970667</v>
      </c>
    </row>
    <row r="30" spans="1:11" x14ac:dyDescent="0.25">
      <c r="A30" s="9">
        <f t="shared" si="0"/>
        <v>43186</v>
      </c>
      <c r="B30" s="28">
        <f>IFERROR(+VLOOKUP("LEGROW"&amp;A30,'Main File'!A:O,6,0),0)</f>
        <v>2.3562076900330453</v>
      </c>
      <c r="C30" s="28">
        <f>IFERROR(+VLOOKUP("LEGROW"&amp;A30,'Main File'!A:O,7,0),0)</f>
        <v>0</v>
      </c>
      <c r="D30" s="28">
        <f>IFERROR(+VLOOKUP("LEGROW"&amp;A30,'Main File'!A:O,8,0),0)</f>
        <v>0.2</v>
      </c>
      <c r="E30" s="28">
        <f>IFERROR(+VLOOKUP("LEGROW"&amp;A30,'Main File'!A:O,9,0),0)</f>
        <v>0.27637802539909923</v>
      </c>
      <c r="F30" s="28">
        <f>IFERROR(+VLOOKUP("LEGROW"&amp;A30,'Main File'!A:O,10,0),0)</f>
        <v>2.8325857154321445</v>
      </c>
      <c r="G30" s="28">
        <f>IFERROR(+VLOOKUP("LEGROW"&amp;A30,'Main File'!A:O,11,0),0)</f>
        <v>1.3979424338252142</v>
      </c>
      <c r="H30" s="28">
        <f>IFERROR(+VLOOKUP("LEGROW"&amp;A30,'Main File'!A:O,12,0),0)</f>
        <v>0</v>
      </c>
      <c r="I30" s="28">
        <f>IFERROR(+VLOOKUP("LEGROW"&amp;A30,'Main File'!A:O,13,0),0)</f>
        <v>0.2</v>
      </c>
      <c r="J30" s="28">
        <f>IFERROR(+VLOOKUP("LEGROW"&amp;A30,'Main File'!A:O,14,0),0)</f>
        <v>0.2732377066691582</v>
      </c>
      <c r="K30" s="28">
        <f>IFERROR(+VLOOKUP("LEGROW"&amp;A30,'Main File'!A:O,15,0),0)</f>
        <v>1.8711801404943724</v>
      </c>
    </row>
    <row r="31" spans="1:11" x14ac:dyDescent="0.25">
      <c r="A31" s="9">
        <f t="shared" si="0"/>
        <v>43187</v>
      </c>
      <c r="B31" s="28">
        <f>IFERROR(+VLOOKUP("LEGROW"&amp;A31,'Main File'!A:O,6,0),0)</f>
        <v>2.3548038096246908</v>
      </c>
      <c r="C31" s="28">
        <f>IFERROR(+VLOOKUP("LEGROW"&amp;A31,'Main File'!A:O,7,0),0)</f>
        <v>0</v>
      </c>
      <c r="D31" s="28">
        <f>IFERROR(+VLOOKUP("LEGROW"&amp;A31,'Main File'!A:O,8,0),0)</f>
        <v>0.2</v>
      </c>
      <c r="E31" s="28">
        <f>IFERROR(+VLOOKUP("LEGROW"&amp;A31,'Main File'!A:O,9,0),0)</f>
        <v>0.27626567281443337</v>
      </c>
      <c r="F31" s="28">
        <f>IFERROR(+VLOOKUP("LEGROW"&amp;A31,'Main File'!A:O,10,0),0)</f>
        <v>2.8310694824391245</v>
      </c>
      <c r="G31" s="28">
        <f>IFERROR(+VLOOKUP("LEGROW"&amp;A31,'Main File'!A:O,11,0),0)</f>
        <v>1.3981043471160381</v>
      </c>
      <c r="H31" s="28">
        <f>IFERROR(+VLOOKUP("LEGROW"&amp;A31,'Main File'!A:O,12,0),0)</f>
        <v>0</v>
      </c>
      <c r="I31" s="28">
        <f>IFERROR(+VLOOKUP("LEGROW"&amp;A31,'Main File'!A:O,13,0),0)</f>
        <v>0.2</v>
      </c>
      <c r="J31" s="28">
        <f>IFERROR(+VLOOKUP("LEGROW"&amp;A31,'Main File'!A:O,14,0),0)</f>
        <v>0.27326885163055759</v>
      </c>
      <c r="K31" s="28">
        <f>IFERROR(+VLOOKUP("LEGROW"&amp;A31,'Main File'!A:O,15,0),0)</f>
        <v>1.8713731987465958</v>
      </c>
    </row>
    <row r="32" spans="1:11" x14ac:dyDescent="0.25">
      <c r="A32" s="9">
        <f t="shared" si="0"/>
        <v>43188</v>
      </c>
      <c r="B32" s="28">
        <f>IFERROR(+VLOOKUP("LEGROW"&amp;A32,'Main File'!A:O,6,0),0)</f>
        <v>2.3544051755471829</v>
      </c>
      <c r="C32" s="28">
        <f>IFERROR(+VLOOKUP("LEGROW"&amp;A32,'Main File'!A:O,7,0),0)</f>
        <v>0</v>
      </c>
      <c r="D32" s="28">
        <f>IFERROR(+VLOOKUP("LEGROW"&amp;A32,'Main File'!A:O,8,0),0)</f>
        <v>0.2</v>
      </c>
      <c r="E32" s="28">
        <f>IFERROR(+VLOOKUP("LEGROW"&amp;A32,'Main File'!A:O,9,0),0)</f>
        <v>0.2761938135653747</v>
      </c>
      <c r="F32" s="28">
        <f>IFERROR(+VLOOKUP("LEGROW"&amp;A32,'Main File'!A:O,10,0),0)</f>
        <v>2.8305989891125578</v>
      </c>
      <c r="G32" s="28">
        <f>IFERROR(+VLOOKUP("LEGROW"&amp;A32,'Main File'!A:O,11,0),0)</f>
        <v>1.3978108087889871</v>
      </c>
      <c r="H32" s="28">
        <f>IFERROR(+VLOOKUP("LEGROW"&amp;A32,'Main File'!A:O,12,0),0)</f>
        <v>0</v>
      </c>
      <c r="I32" s="28">
        <f>IFERROR(+VLOOKUP("LEGROW"&amp;A32,'Main File'!A:O,13,0),0)</f>
        <v>0.2</v>
      </c>
      <c r="J32" s="28">
        <f>IFERROR(+VLOOKUP("LEGROW"&amp;A32,'Main File'!A:O,14,0),0)</f>
        <v>0.27321624656307752</v>
      </c>
      <c r="K32" s="28">
        <f>IFERROR(+VLOOKUP("LEGROW"&amp;A32,'Main File'!A:O,15,0),0)</f>
        <v>1.8710270553520645</v>
      </c>
    </row>
    <row r="33" spans="1:11" x14ac:dyDescent="0.25">
      <c r="A33" s="9">
        <f t="shared" si="0"/>
        <v>43189</v>
      </c>
      <c r="B33" s="28">
        <f>IFERROR(+VLOOKUP("LEGROW"&amp;A33,'Main File'!A:O,6,0),0)</f>
        <v>2.3544125167858474</v>
      </c>
      <c r="C33" s="28">
        <f>IFERROR(+VLOOKUP("LEGROW"&amp;A33,'Main File'!A:O,7,0),0)</f>
        <v>0</v>
      </c>
      <c r="D33" s="28">
        <f>IFERROR(+VLOOKUP("LEGROW"&amp;A33,'Main File'!A:O,8,0),0)</f>
        <v>0.2</v>
      </c>
      <c r="E33" s="28">
        <f>IFERROR(+VLOOKUP("LEGROW"&amp;A33,'Main File'!A:O,9,0),0)</f>
        <v>0.27619503299893439</v>
      </c>
      <c r="F33" s="28">
        <f>IFERROR(+VLOOKUP("LEGROW"&amp;A33,'Main File'!A:O,10,0),0)</f>
        <v>2.8306075497847818</v>
      </c>
      <c r="G33" s="28">
        <f>IFERROR(+VLOOKUP("LEGROW"&amp;A33,'Main File'!A:O,11,0),0)</f>
        <v>1.3978162751240255</v>
      </c>
      <c r="H33" s="28">
        <f>IFERROR(+VLOOKUP("LEGROW"&amp;A33,'Main File'!A:O,12,0),0)</f>
        <v>0</v>
      </c>
      <c r="I33" s="28">
        <f>IFERROR(+VLOOKUP("LEGROW"&amp;A33,'Main File'!A:O,13,0),0)</f>
        <v>0.2</v>
      </c>
      <c r="J33" s="28">
        <f>IFERROR(+VLOOKUP("LEGROW"&amp;A33,'Main File'!A:O,14,0),0)</f>
        <v>0.27321728512790533</v>
      </c>
      <c r="K33" s="28">
        <f>IFERROR(+VLOOKUP("LEGROW"&amp;A33,'Main File'!A:O,15,0),0)</f>
        <v>1.8710335602519308</v>
      </c>
    </row>
    <row r="34" spans="1:11" x14ac:dyDescent="0.25">
      <c r="A34" s="9">
        <f t="shared" si="0"/>
        <v>43190</v>
      </c>
      <c r="B34" s="28">
        <f>IFERROR(+VLOOKUP("LEGROW"&amp;A34,'Main File'!A:O,6,0),0)</f>
        <v>2.3544188161538817</v>
      </c>
      <c r="C34" s="28">
        <f>IFERROR(+VLOOKUP("LEGROW"&amp;A34,'Main File'!A:O,7,0),0)</f>
        <v>0</v>
      </c>
      <c r="D34" s="28">
        <f>IFERROR(+VLOOKUP("LEGROW"&amp;A34,'Main File'!A:O,8,0),0)</f>
        <v>0.2</v>
      </c>
      <c r="E34" s="28">
        <f>IFERROR(+VLOOKUP("LEGROW"&amp;A34,'Main File'!A:O,9,0),0)</f>
        <v>0.27619625111222534</v>
      </c>
      <c r="F34" s="28">
        <f>IFERROR(+VLOOKUP("LEGROW"&amp;A34,'Main File'!A:O,10,0),0)</f>
        <v>2.8306150672661072</v>
      </c>
      <c r="G34" s="28">
        <f>IFERROR(+VLOOKUP("LEGROW"&amp;A34,'Main File'!A:O,11,0),0)</f>
        <v>1.3978229098736117</v>
      </c>
      <c r="H34" s="28">
        <f>IFERROR(+VLOOKUP("LEGROW"&amp;A34,'Main File'!A:O,12,0),0)</f>
        <v>0</v>
      </c>
      <c r="I34" s="28">
        <f>IFERROR(+VLOOKUP("LEGROW"&amp;A34,'Main File'!A:O,13,0),0)</f>
        <v>0.2</v>
      </c>
      <c r="J34" s="28">
        <f>IFERROR(+VLOOKUP("LEGROW"&amp;A34,'Main File'!A:O,14,0),0)</f>
        <v>0.27321832317145611</v>
      </c>
      <c r="K34" s="28">
        <f>IFERROR(+VLOOKUP("LEGROW"&amp;A34,'Main File'!A:O,15,0),0)</f>
        <v>1.8710412330450676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2.3825123179463139</v>
      </c>
      <c r="C24" s="28">
        <f>IFERROR(+VLOOKUP("LEINFA"&amp;A24,'Main File'!A:O,7,0),0)</f>
        <v>0</v>
      </c>
      <c r="D24" s="28">
        <f>IFERROR(+VLOOKUP("LEINFA"&amp;A24,'Main File'!A:O,8,0),0)</f>
        <v>0.2</v>
      </c>
      <c r="E24" s="28">
        <f>IFERROR(+VLOOKUP("LEINFA"&amp;A24,'Main File'!A:O,9,0),0)</f>
        <v>0.23264930946262594</v>
      </c>
      <c r="F24" s="28">
        <f>IFERROR(+VLOOKUP("LEINFA"&amp;A24,'Main File'!A:O,10,0),0)</f>
        <v>2.8151616274089402</v>
      </c>
      <c r="G24" s="28">
        <f>IFERROR(+VLOOKUP("LEINFA"&amp;A24,'Main File'!A:O,11,0),0)</f>
        <v>1.0959598813650875</v>
      </c>
      <c r="H24" s="28">
        <f>IFERROR(+VLOOKUP("LEINFA"&amp;A24,'Main File'!A:O,12,0),0)</f>
        <v>0</v>
      </c>
      <c r="I24" s="28">
        <f>IFERROR(+VLOOKUP("LEINFA"&amp;A24,'Main File'!A:O,13,0),0)</f>
        <v>0.2</v>
      </c>
      <c r="J24" s="28">
        <f>IFERROR(+VLOOKUP("LEINFA"&amp;A24,'Main File'!A:O,14,0),0)</f>
        <v>0.22068374161970314</v>
      </c>
      <c r="K24" s="28">
        <f>IFERROR(+VLOOKUP("LEINFA"&amp;A24,'Main File'!A:O,15,0),0)</f>
        <v>1.5166436229847906</v>
      </c>
    </row>
    <row r="25" spans="1:11" x14ac:dyDescent="0.25">
      <c r="A25" s="9">
        <f t="shared" si="0"/>
        <v>43181</v>
      </c>
      <c r="B25" s="28">
        <f>IFERROR(+VLOOKUP("LEINFA"&amp;A25,'Main File'!A:O,6,0),0)</f>
        <v>2.5001214951184512</v>
      </c>
      <c r="C25" s="28">
        <f>IFERROR(+VLOOKUP("LEINFA"&amp;A25,'Main File'!A:O,7,0),0)</f>
        <v>0</v>
      </c>
      <c r="D25" s="28">
        <f>IFERROR(+VLOOKUP("LEINFA"&amp;A25,'Main File'!A:O,8,0),0)</f>
        <v>0.2</v>
      </c>
      <c r="E25" s="28">
        <f>IFERROR(+VLOOKUP("LEINFA"&amp;A25,'Main File'!A:O,9,0),0)</f>
        <v>0.25381985054512779</v>
      </c>
      <c r="F25" s="28">
        <f>IFERROR(+VLOOKUP("LEINFA"&amp;A25,'Main File'!A:O,10,0),0)</f>
        <v>2.953941345663579</v>
      </c>
      <c r="G25" s="28">
        <f>IFERROR(+VLOOKUP("LEINFA"&amp;A25,'Main File'!A:O,11,0),0)</f>
        <v>1.2127585105761238</v>
      </c>
      <c r="H25" s="28">
        <f>IFERROR(+VLOOKUP("LEINFA"&amp;A25,'Main File'!A:O,12,0),0)</f>
        <v>0</v>
      </c>
      <c r="I25" s="28">
        <f>IFERROR(+VLOOKUP("LEINFA"&amp;A25,'Main File'!A:O,13,0),0)</f>
        <v>0.2</v>
      </c>
      <c r="J25" s="28">
        <f>IFERROR(+VLOOKUP("LEINFA"&amp;A25,'Main File'!A:O,14,0),0)</f>
        <v>0.24171265294616784</v>
      </c>
      <c r="K25" s="28">
        <f>IFERROR(+VLOOKUP("LEINFA"&amp;A25,'Main File'!A:O,15,0),0)</f>
        <v>1.6544711635222917</v>
      </c>
    </row>
    <row r="26" spans="1:11" x14ac:dyDescent="0.25">
      <c r="A26" s="9">
        <f t="shared" si="0"/>
        <v>43182</v>
      </c>
      <c r="B26" s="28">
        <f>IFERROR(+VLOOKUP("LEINFA"&amp;A26,'Main File'!A:O,6,0),0)</f>
        <v>2.5001240667339273</v>
      </c>
      <c r="C26" s="28">
        <f>IFERROR(+VLOOKUP("LEINFA"&amp;A26,'Main File'!A:O,7,0),0)</f>
        <v>0</v>
      </c>
      <c r="D26" s="28">
        <f>IFERROR(+VLOOKUP("LEINFA"&amp;A26,'Main File'!A:O,8,0),0)</f>
        <v>0.2</v>
      </c>
      <c r="E26" s="28">
        <f>IFERROR(+VLOOKUP("LEINFA"&amp;A26,'Main File'!A:O,9,0),0)</f>
        <v>0.25382106484374733</v>
      </c>
      <c r="F26" s="28">
        <f>IFERROR(+VLOOKUP("LEINFA"&amp;A26,'Main File'!A:O,10,0),0)</f>
        <v>2.953945131577675</v>
      </c>
      <c r="G26" s="28">
        <f>IFERROR(+VLOOKUP("LEINFA"&amp;A26,'Main File'!A:O,11,0),0)</f>
        <v>1.2124516016542854</v>
      </c>
      <c r="H26" s="28">
        <f>IFERROR(+VLOOKUP("LEINFA"&amp;A26,'Main File'!A:O,12,0),0)</f>
        <v>0</v>
      </c>
      <c r="I26" s="28">
        <f>IFERROR(+VLOOKUP("LEINFA"&amp;A26,'Main File'!A:O,13,0),0)</f>
        <v>0.2</v>
      </c>
      <c r="J26" s="28">
        <f>IFERROR(+VLOOKUP("LEINFA"&amp;A26,'Main File'!A:O,14,0),0)</f>
        <v>0.24165009679839819</v>
      </c>
      <c r="K26" s="28">
        <f>IFERROR(+VLOOKUP("LEINFA"&amp;A26,'Main File'!A:O,15,0),0)</f>
        <v>1.6541016984526835</v>
      </c>
    </row>
    <row r="27" spans="1:11" x14ac:dyDescent="0.25">
      <c r="A27" s="9">
        <f t="shared" si="0"/>
        <v>43183</v>
      </c>
      <c r="B27" s="28">
        <f>IFERROR(+VLOOKUP("LEINFA"&amp;A27,'Main File'!A:O,6,0),0)</f>
        <v>2.5001234007342057</v>
      </c>
      <c r="C27" s="28">
        <f>IFERROR(+VLOOKUP("LEINFA"&amp;A27,'Main File'!A:O,7,0),0)</f>
        <v>0</v>
      </c>
      <c r="D27" s="28">
        <f>IFERROR(+VLOOKUP("LEINFA"&amp;A27,'Main File'!A:O,8,0),0)</f>
        <v>0.2</v>
      </c>
      <c r="E27" s="28">
        <f>IFERROR(+VLOOKUP("LEINFA"&amp;A27,'Main File'!A:O,9,0),0)</f>
        <v>0.2538219487363283</v>
      </c>
      <c r="F27" s="28">
        <f>IFERROR(+VLOOKUP("LEINFA"&amp;A27,'Main File'!A:O,10,0),0)</f>
        <v>2.9539453494705343</v>
      </c>
      <c r="G27" s="28">
        <f>IFERROR(+VLOOKUP("LEINFA"&amp;A27,'Main File'!A:O,11,0),0)</f>
        <v>1.2076346844545696</v>
      </c>
      <c r="H27" s="28">
        <f>IFERROR(+VLOOKUP("LEINFA"&amp;A27,'Main File'!A:O,12,0),0)</f>
        <v>0</v>
      </c>
      <c r="I27" s="28">
        <f>IFERROR(+VLOOKUP("LEINFA"&amp;A27,'Main File'!A:O,13,0),0)</f>
        <v>0.2</v>
      </c>
      <c r="J27" s="28">
        <f>IFERROR(+VLOOKUP("LEINFA"&amp;A27,'Main File'!A:O,14,0),0)</f>
        <v>0.24077877399570363</v>
      </c>
      <c r="K27" s="28">
        <f>IFERROR(+VLOOKUP("LEINFA"&amp;A27,'Main File'!A:O,15,0),0)</f>
        <v>1.6484134584502732</v>
      </c>
    </row>
    <row r="28" spans="1:11" x14ac:dyDescent="0.25">
      <c r="A28" s="9">
        <f t="shared" si="0"/>
        <v>43184</v>
      </c>
      <c r="B28" s="28">
        <f>IFERROR(+VLOOKUP("LEINFA"&amp;A28,'Main File'!A:O,6,0),0)</f>
        <v>2.5001235948929224</v>
      </c>
      <c r="C28" s="28">
        <f>IFERROR(+VLOOKUP("LEINFA"&amp;A28,'Main File'!A:O,7,0),0)</f>
        <v>0</v>
      </c>
      <c r="D28" s="28">
        <f>IFERROR(+VLOOKUP("LEINFA"&amp;A28,'Main File'!A:O,8,0),0)</f>
        <v>0.2</v>
      </c>
      <c r="E28" s="28">
        <f>IFERROR(+VLOOKUP("LEINFA"&amp;A28,'Main File'!A:O,9,0),0)</f>
        <v>0.25382062447086712</v>
      </c>
      <c r="F28" s="28">
        <f>IFERROR(+VLOOKUP("LEINFA"&amp;A28,'Main File'!A:O,10,0),0)</f>
        <v>2.9539442193637897</v>
      </c>
      <c r="G28" s="28">
        <f>IFERROR(+VLOOKUP("LEINFA"&amp;A28,'Main File'!A:O,11,0),0)</f>
        <v>1.207635722404917</v>
      </c>
      <c r="H28" s="28">
        <f>IFERROR(+VLOOKUP("LEINFA"&amp;A28,'Main File'!A:O,12,0),0)</f>
        <v>0</v>
      </c>
      <c r="I28" s="28">
        <f>IFERROR(+VLOOKUP("LEINFA"&amp;A28,'Main File'!A:O,13,0),0)</f>
        <v>0.2</v>
      </c>
      <c r="J28" s="28">
        <f>IFERROR(+VLOOKUP("LEINFA"&amp;A28,'Main File'!A:O,14,0),0)</f>
        <v>0.24078015595400437</v>
      </c>
      <c r="K28" s="28">
        <f>IFERROR(+VLOOKUP("LEINFA"&amp;A28,'Main File'!A:O,15,0),0)</f>
        <v>1.6484158783589213</v>
      </c>
    </row>
    <row r="29" spans="1:11" x14ac:dyDescent="0.25">
      <c r="A29" s="9">
        <f t="shared" si="0"/>
        <v>43185</v>
      </c>
      <c r="B29" s="28">
        <f>IFERROR(+VLOOKUP("LEINFA"&amp;A29,'Main File'!A:O,6,0),0)</f>
        <v>2.3973011455165616</v>
      </c>
      <c r="C29" s="28">
        <f>IFERROR(+VLOOKUP("LEINFA"&amp;A29,'Main File'!A:O,7,0),0)</f>
        <v>0</v>
      </c>
      <c r="D29" s="28">
        <f>IFERROR(+VLOOKUP("LEINFA"&amp;A29,'Main File'!A:O,8,0),0)</f>
        <v>0.2</v>
      </c>
      <c r="E29" s="28">
        <f>IFERROR(+VLOOKUP("LEINFA"&amp;A29,'Main File'!A:O,9,0),0)</f>
        <v>0.23531181162048639</v>
      </c>
      <c r="F29" s="28">
        <f>IFERROR(+VLOOKUP("LEINFA"&amp;A29,'Main File'!A:O,10,0),0)</f>
        <v>2.832612957137048</v>
      </c>
      <c r="G29" s="28">
        <f>IFERROR(+VLOOKUP("LEINFA"&amp;A29,'Main File'!A:O,11,0),0)</f>
        <v>1.1056224784714199</v>
      </c>
      <c r="H29" s="28">
        <f>IFERROR(+VLOOKUP("LEINFA"&amp;A29,'Main File'!A:O,12,0),0)</f>
        <v>0</v>
      </c>
      <c r="I29" s="28">
        <f>IFERROR(+VLOOKUP("LEINFA"&amp;A29,'Main File'!A:O,13,0),0)</f>
        <v>0.2</v>
      </c>
      <c r="J29" s="28">
        <f>IFERROR(+VLOOKUP("LEINFA"&amp;A29,'Main File'!A:O,14,0),0)</f>
        <v>0.22242058572752738</v>
      </c>
      <c r="K29" s="28">
        <f>IFERROR(+VLOOKUP("LEINFA"&amp;A29,'Main File'!A:O,15,0),0)</f>
        <v>1.5280430641989473</v>
      </c>
    </row>
    <row r="30" spans="1:11" x14ac:dyDescent="0.25">
      <c r="A30" s="9">
        <f t="shared" si="0"/>
        <v>43186</v>
      </c>
      <c r="B30" s="28">
        <f>IFERROR(+VLOOKUP("LEINFA"&amp;A30,'Main File'!A:O,6,0),0)</f>
        <v>2.5001230783364119</v>
      </c>
      <c r="C30" s="28">
        <f>IFERROR(+VLOOKUP("LEINFA"&amp;A30,'Main File'!A:O,7,0),0)</f>
        <v>0</v>
      </c>
      <c r="D30" s="28">
        <f>IFERROR(+VLOOKUP("LEINFA"&amp;A30,'Main File'!A:O,8,0),0)</f>
        <v>0.2</v>
      </c>
      <c r="E30" s="28">
        <f>IFERROR(+VLOOKUP("LEINFA"&amp;A30,'Main File'!A:O,9,0),0)</f>
        <v>0.25382104456331733</v>
      </c>
      <c r="F30" s="28">
        <f>IFERROR(+VLOOKUP("LEINFA"&amp;A30,'Main File'!A:O,10,0),0)</f>
        <v>2.9539441228997294</v>
      </c>
      <c r="G30" s="28">
        <f>IFERROR(+VLOOKUP("LEINFA"&amp;A30,'Main File'!A:O,11,0),0)</f>
        <v>1.208205720062782</v>
      </c>
      <c r="H30" s="28">
        <f>IFERROR(+VLOOKUP("LEINFA"&amp;A30,'Main File'!A:O,12,0),0)</f>
        <v>0</v>
      </c>
      <c r="I30" s="28">
        <f>IFERROR(+VLOOKUP("LEINFA"&amp;A30,'Main File'!A:O,13,0),0)</f>
        <v>0.2</v>
      </c>
      <c r="J30" s="28">
        <f>IFERROR(+VLOOKUP("LEINFA"&amp;A30,'Main File'!A:O,14,0),0)</f>
        <v>0.24088513513408583</v>
      </c>
      <c r="K30" s="28">
        <f>IFERROR(+VLOOKUP("LEINFA"&amp;A30,'Main File'!A:O,15,0),0)</f>
        <v>1.6490908551968677</v>
      </c>
    </row>
    <row r="31" spans="1:11" x14ac:dyDescent="0.25">
      <c r="A31" s="9">
        <f t="shared" si="0"/>
        <v>43187</v>
      </c>
      <c r="B31" s="28">
        <f>IFERROR(+VLOOKUP("LEINFA"&amp;A31,'Main File'!A:O,6,0),0)</f>
        <v>2.5001239655437719</v>
      </c>
      <c r="C31" s="28">
        <f>IFERROR(+VLOOKUP("LEINFA"&amp;A31,'Main File'!A:O,7,0),0)</f>
        <v>0</v>
      </c>
      <c r="D31" s="28">
        <f>IFERROR(+VLOOKUP("LEINFA"&amp;A31,'Main File'!A:O,8,0),0)</f>
        <v>0.2</v>
      </c>
      <c r="E31" s="28">
        <f>IFERROR(+VLOOKUP("LEINFA"&amp;A31,'Main File'!A:O,9,0),0)</f>
        <v>0.25382148976585905</v>
      </c>
      <c r="F31" s="28">
        <f>IFERROR(+VLOOKUP("LEINFA"&amp;A31,'Main File'!A:O,10,0),0)</f>
        <v>2.9539454553096309</v>
      </c>
      <c r="G31" s="28">
        <f>IFERROR(+VLOOKUP("LEINFA"&amp;A31,'Main File'!A:O,11,0),0)</f>
        <v>1.2073890120584787</v>
      </c>
      <c r="H31" s="28">
        <f>IFERROR(+VLOOKUP("LEINFA"&amp;A31,'Main File'!A:O,12,0),0)</f>
        <v>0</v>
      </c>
      <c r="I31" s="28">
        <f>IFERROR(+VLOOKUP("LEINFA"&amp;A31,'Main File'!A:O,13,0),0)</f>
        <v>0.2</v>
      </c>
      <c r="J31" s="28">
        <f>IFERROR(+VLOOKUP("LEINFA"&amp;A31,'Main File'!A:O,14,0),0)</f>
        <v>0.24073371702220173</v>
      </c>
      <c r="K31" s="28">
        <f>IFERROR(+VLOOKUP("LEINFA"&amp;A31,'Main File'!A:O,15,0),0)</f>
        <v>1.6481227290806804</v>
      </c>
    </row>
    <row r="32" spans="1:11" x14ac:dyDescent="0.25">
      <c r="A32" s="9">
        <f t="shared" si="0"/>
        <v>43188</v>
      </c>
      <c r="B32" s="28">
        <f>IFERROR(+VLOOKUP("LEINFA"&amp;A32,'Main File'!A:O,6,0),0)</f>
        <v>2.5001236640270674</v>
      </c>
      <c r="C32" s="28">
        <f>IFERROR(+VLOOKUP("LEINFA"&amp;A32,'Main File'!A:O,7,0),0)</f>
        <v>0</v>
      </c>
      <c r="D32" s="28">
        <f>IFERROR(+VLOOKUP("LEINFA"&amp;A32,'Main File'!A:O,8,0),0)</f>
        <v>0.2</v>
      </c>
      <c r="E32" s="28">
        <f>IFERROR(+VLOOKUP("LEINFA"&amp;A32,'Main File'!A:O,9,0),0)</f>
        <v>0.25382053937964283</v>
      </c>
      <c r="F32" s="28">
        <f>IFERROR(+VLOOKUP("LEINFA"&amp;A32,'Main File'!A:O,10,0),0)</f>
        <v>2.9539442034067105</v>
      </c>
      <c r="G32" s="28">
        <f>IFERROR(+VLOOKUP("LEINFA"&amp;A32,'Main File'!A:O,11,0),0)</f>
        <v>1.2076883828161815</v>
      </c>
      <c r="H32" s="28">
        <f>IFERROR(+VLOOKUP("LEINFA"&amp;A32,'Main File'!A:O,12,0),0)</f>
        <v>0</v>
      </c>
      <c r="I32" s="28">
        <f>IFERROR(+VLOOKUP("LEINFA"&amp;A32,'Main File'!A:O,13,0),0)</f>
        <v>0.2</v>
      </c>
      <c r="J32" s="28">
        <f>IFERROR(+VLOOKUP("LEINFA"&amp;A32,'Main File'!A:O,14,0),0)</f>
        <v>0.24079153232912631</v>
      </c>
      <c r="K32" s="28">
        <f>IFERROR(+VLOOKUP("LEINFA"&amp;A32,'Main File'!A:O,15,0),0)</f>
        <v>1.6484799151453078</v>
      </c>
    </row>
    <row r="33" spans="1:11" x14ac:dyDescent="0.25">
      <c r="A33" s="9">
        <f t="shared" si="0"/>
        <v>43189</v>
      </c>
      <c r="B33" s="28">
        <f>IFERROR(+VLOOKUP("LEINFA"&amp;A33,'Main File'!A:O,6,0),0)</f>
        <v>2.5001234690748548</v>
      </c>
      <c r="C33" s="28">
        <f>IFERROR(+VLOOKUP("LEINFA"&amp;A33,'Main File'!A:O,7,0),0)</f>
        <v>0</v>
      </c>
      <c r="D33" s="28">
        <f>IFERROR(+VLOOKUP("LEINFA"&amp;A33,'Main File'!A:O,8,0),0)</f>
        <v>0.2</v>
      </c>
      <c r="E33" s="28">
        <f>IFERROR(+VLOOKUP("LEINFA"&amp;A33,'Main File'!A:O,9,0),0)</f>
        <v>0.25382101287160524</v>
      </c>
      <c r="F33" s="28">
        <f>IFERROR(+VLOOKUP("LEINFA"&amp;A33,'Main File'!A:O,10,0),0)</f>
        <v>2.9539444819464604</v>
      </c>
      <c r="G33" s="28">
        <f>IFERROR(+VLOOKUP("LEINFA"&amp;A33,'Main File'!A:O,11,0),0)</f>
        <v>1.2076893744361057</v>
      </c>
      <c r="H33" s="28">
        <f>IFERROR(+VLOOKUP("LEINFA"&amp;A33,'Main File'!A:O,12,0),0)</f>
        <v>0</v>
      </c>
      <c r="I33" s="28">
        <f>IFERROR(+VLOOKUP("LEINFA"&amp;A33,'Main File'!A:O,13,0),0)</f>
        <v>0.2</v>
      </c>
      <c r="J33" s="28">
        <f>IFERROR(+VLOOKUP("LEINFA"&amp;A33,'Main File'!A:O,14,0),0)</f>
        <v>0.24078841800839243</v>
      </c>
      <c r="K33" s="28">
        <f>IFERROR(+VLOOKUP("LEINFA"&amp;A33,'Main File'!A:O,15,0),0)</f>
        <v>1.648477792444498</v>
      </c>
    </row>
    <row r="34" spans="1:11" x14ac:dyDescent="0.25">
      <c r="A34" s="9">
        <f t="shared" si="0"/>
        <v>43190</v>
      </c>
      <c r="B34" s="28">
        <f>IFERROR(+VLOOKUP("LEINFA"&amp;A34,'Main File'!A:O,6,0),0)</f>
        <v>2.5001232582561337</v>
      </c>
      <c r="C34" s="28">
        <f>IFERROR(+VLOOKUP("LEINFA"&amp;A34,'Main File'!A:O,7,0),0)</f>
        <v>0</v>
      </c>
      <c r="D34" s="28">
        <f>IFERROR(+VLOOKUP("LEINFA"&amp;A34,'Main File'!A:O,8,0),0)</f>
        <v>0.2</v>
      </c>
      <c r="E34" s="28">
        <f>IFERROR(+VLOOKUP("LEINFA"&amp;A34,'Main File'!A:O,9,0),0)</f>
        <v>0.25382019906841952</v>
      </c>
      <c r="F34" s="28">
        <f>IFERROR(+VLOOKUP("LEINFA"&amp;A34,'Main File'!A:O,10,0),0)</f>
        <v>2.9539434573245535</v>
      </c>
      <c r="G34" s="28">
        <f>IFERROR(+VLOOKUP("LEINFA"&amp;A34,'Main File'!A:O,11,0),0)</f>
        <v>1.2076843489759861</v>
      </c>
      <c r="H34" s="28">
        <f>IFERROR(+VLOOKUP("LEINFA"&amp;A34,'Main File'!A:O,12,0),0)</f>
        <v>0</v>
      </c>
      <c r="I34" s="28">
        <f>IFERROR(+VLOOKUP("LEINFA"&amp;A34,'Main File'!A:O,13,0),0)</f>
        <v>0.2</v>
      </c>
      <c r="J34" s="28">
        <f>IFERROR(+VLOOKUP("LEINFA"&amp;A34,'Main File'!A:O,14,0),0)</f>
        <v>0.24079131735095846</v>
      </c>
      <c r="K34" s="28">
        <f>IFERROR(+VLOOKUP("LEINFA"&amp;A34,'Main File'!A:O,15,0),0)</f>
        <v>1.6484756663269444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1.2000236110966334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4.4999251060758361E-2</v>
      </c>
      <c r="F24" s="28">
        <f>IFERROR(+VLOOKUP("LEINNF"&amp;A24,'Main File'!A:O,10,0),0)</f>
        <v>1.2450228621573918</v>
      </c>
      <c r="G24" s="28">
        <f>IFERROR(+VLOOKUP("LEINNF"&amp;A24,'Main File'!A:O,11,0),0)</f>
        <v>0.64449503459208857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4.4015039882834839E-2</v>
      </c>
      <c r="K24" s="28">
        <f>IFERROR(+VLOOKUP("LEINNF"&amp;A24,'Main File'!A:O,15,0),0)</f>
        <v>0.68851007447492341</v>
      </c>
    </row>
    <row r="25" spans="1:11" x14ac:dyDescent="0.25">
      <c r="A25" s="9">
        <f t="shared" si="0"/>
        <v>43181</v>
      </c>
      <c r="B25" s="28">
        <f>IFERROR(+VLOOKUP("LEINNF"&amp;A25,'Main File'!A:O,6,0),0)</f>
        <v>1.2000268121899478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4.4997266021605593E-2</v>
      </c>
      <c r="F25" s="28">
        <f>IFERROR(+VLOOKUP("LEINNF"&amp;A25,'Main File'!A:O,10,0),0)</f>
        <v>1.2450240782115534</v>
      </c>
      <c r="G25" s="28">
        <f>IFERROR(+VLOOKUP("LEINNF"&amp;A25,'Main File'!A:O,11,0),0)</f>
        <v>0.64445780430291821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4.4005517250935308E-2</v>
      </c>
      <c r="K25" s="28">
        <f>IFERROR(+VLOOKUP("LEINNF"&amp;A25,'Main File'!A:O,15,0),0)</f>
        <v>0.68846332155385348</v>
      </c>
    </row>
    <row r="26" spans="1:11" x14ac:dyDescent="0.25">
      <c r="A26" s="9">
        <f t="shared" si="0"/>
        <v>43182</v>
      </c>
      <c r="B26" s="28">
        <f>IFERROR(+VLOOKUP("LEINNF"&amp;A26,'Main File'!A:O,6,0),0)</f>
        <v>1.2000244959903588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4.500650654424098E-2</v>
      </c>
      <c r="F26" s="28">
        <f>IFERROR(+VLOOKUP("LEINNF"&amp;A26,'Main File'!A:O,10,0),0)</f>
        <v>1.2450310025345996</v>
      </c>
      <c r="G26" s="28">
        <f>IFERROR(+VLOOKUP("LEINNF"&amp;A26,'Main File'!A:O,11,0),0)</f>
        <v>0.64441810429842505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4.3993306673023022E-2</v>
      </c>
      <c r="K26" s="28">
        <f>IFERROR(+VLOOKUP("LEINNF"&amp;A26,'Main File'!A:O,15,0),0)</f>
        <v>0.68841141097144809</v>
      </c>
    </row>
    <row r="27" spans="1:11" x14ac:dyDescent="0.25">
      <c r="A27" s="9">
        <f t="shared" si="0"/>
        <v>43183</v>
      </c>
      <c r="B27" s="28">
        <f>IFERROR(+VLOOKUP("LEINNF"&amp;A27,'Main File'!A:O,6,0),0)</f>
        <v>1.2000336449131586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4.5004124307055166E-2</v>
      </c>
      <c r="F27" s="28">
        <f>IFERROR(+VLOOKUP("LEINNF"&amp;A27,'Main File'!A:O,10,0),0)</f>
        <v>1.2450377692202137</v>
      </c>
      <c r="G27" s="28">
        <f>IFERROR(+VLOOKUP("LEINNF"&amp;A27,'Main File'!A:O,11,0),0)</f>
        <v>0.64447664892789081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4.4005321396669482E-2</v>
      </c>
      <c r="K27" s="28">
        <f>IFERROR(+VLOOKUP("LEINNF"&amp;A27,'Main File'!A:O,15,0),0)</f>
        <v>0.68848197032456027</v>
      </c>
    </row>
    <row r="28" spans="1:11" x14ac:dyDescent="0.25">
      <c r="A28" s="9">
        <f t="shared" si="0"/>
        <v>43184</v>
      </c>
      <c r="B28" s="28">
        <f>IFERROR(+VLOOKUP("LEINNF"&amp;A28,'Main File'!A:O,6,0),0)</f>
        <v>1.2000354119102683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4.4998188194544646E-2</v>
      </c>
      <c r="F28" s="28">
        <f>IFERROR(+VLOOKUP("LEINNF"&amp;A28,'Main File'!A:O,10,0),0)</f>
        <v>1.245033600104813</v>
      </c>
      <c r="G28" s="28">
        <f>IFERROR(+VLOOKUP("LEINNF"&amp;A28,'Main File'!A:O,11,0),0)</f>
        <v>0.64447750931592385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4.400606973275329E-2</v>
      </c>
      <c r="K28" s="28">
        <f>IFERROR(+VLOOKUP("LEINNF"&amp;A28,'Main File'!A:O,15,0),0)</f>
        <v>0.68848357904867719</v>
      </c>
    </row>
    <row r="29" spans="1:11" x14ac:dyDescent="0.25">
      <c r="A29" s="9">
        <f t="shared" si="0"/>
        <v>43185</v>
      </c>
      <c r="B29" s="28">
        <f>IFERROR(+VLOOKUP("LEINNF"&amp;A29,'Main File'!A:O,6,0),0)</f>
        <v>1.2000259003940545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4.5004434827081462E-2</v>
      </c>
      <c r="F29" s="28">
        <f>IFERROR(+VLOOKUP("LEINNF"&amp;A29,'Main File'!A:O,10,0),0)</f>
        <v>1.245030335221136</v>
      </c>
      <c r="G29" s="28">
        <f>IFERROR(+VLOOKUP("LEINNF"&amp;A29,'Main File'!A:O,11,0),0)</f>
        <v>0.64455546571306277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4.4017644076903457E-2</v>
      </c>
      <c r="K29" s="28">
        <f>IFERROR(+VLOOKUP("LEINNF"&amp;A29,'Main File'!A:O,15,0),0)</f>
        <v>0.68857310978996622</v>
      </c>
    </row>
    <row r="30" spans="1:11" x14ac:dyDescent="0.25">
      <c r="A30" s="9">
        <f t="shared" si="0"/>
        <v>43186</v>
      </c>
      <c r="B30" s="28">
        <f>IFERROR(+VLOOKUP("LEINNF"&amp;A30,'Main File'!A:O,6,0),0)</f>
        <v>1.200024075283767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4.5000993419439812E-2</v>
      </c>
      <c r="F30" s="28">
        <f>IFERROR(+VLOOKUP("LEINNF"&amp;A30,'Main File'!A:O,10,0),0)</f>
        <v>1.2450250687032067</v>
      </c>
      <c r="G30" s="28">
        <f>IFERROR(+VLOOKUP("LEINNF"&amp;A30,'Main File'!A:O,11,0),0)</f>
        <v>0.64450339292880388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4.4005469603926289E-2</v>
      </c>
      <c r="K30" s="28">
        <f>IFERROR(+VLOOKUP("LEINNF"&amp;A30,'Main File'!A:O,15,0),0)</f>
        <v>0.68850886253273014</v>
      </c>
    </row>
    <row r="31" spans="1:11" x14ac:dyDescent="0.25">
      <c r="A31" s="9">
        <f t="shared" si="0"/>
        <v>43187</v>
      </c>
      <c r="B31" s="28">
        <f>IFERROR(+VLOOKUP("LEINNF"&amp;A31,'Main File'!A:O,6,0),0)</f>
        <v>1.2000301369144069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4.4998345583202183E-2</v>
      </c>
      <c r="F31" s="28">
        <f>IFERROR(+VLOOKUP("LEINNF"&amp;A31,'Main File'!A:O,10,0),0)</f>
        <v>1.245028482497609</v>
      </c>
      <c r="G31" s="28">
        <f>IFERROR(+VLOOKUP("LEINNF"&amp;A31,'Main File'!A:O,11,0),0)</f>
        <v>0.64443994812409733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4.4003095506319381E-2</v>
      </c>
      <c r="K31" s="28">
        <f>IFERROR(+VLOOKUP("LEINNF"&amp;A31,'Main File'!A:O,15,0),0)</f>
        <v>0.68844304363041675</v>
      </c>
    </row>
    <row r="32" spans="1:11" x14ac:dyDescent="0.25">
      <c r="A32" s="9">
        <f t="shared" si="0"/>
        <v>43188</v>
      </c>
      <c r="B32" s="28">
        <f>IFERROR(+VLOOKUP("LEINNF"&amp;A32,'Main File'!A:O,6,0),0)</f>
        <v>1.2000316463935596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4.4999634650428305E-2</v>
      </c>
      <c r="F32" s="28">
        <f>IFERROR(+VLOOKUP("LEINNF"&amp;A32,'Main File'!A:O,10,0),0)</f>
        <v>1.2450312810439879</v>
      </c>
      <c r="G32" s="28">
        <f>IFERROR(+VLOOKUP("LEINNF"&amp;A32,'Main File'!A:O,11,0),0)</f>
        <v>0.64448251934455303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4.4010098085695469E-2</v>
      </c>
      <c r="K32" s="28">
        <f>IFERROR(+VLOOKUP("LEINNF"&amp;A32,'Main File'!A:O,15,0),0)</f>
        <v>0.68849261743024848</v>
      </c>
    </row>
    <row r="33" spans="1:11" x14ac:dyDescent="0.25">
      <c r="A33" s="9">
        <f t="shared" si="0"/>
        <v>43189</v>
      </c>
      <c r="B33" s="28">
        <f>IFERROR(+VLOOKUP("LEINNF"&amp;A33,'Main File'!A:O,6,0),0)</f>
        <v>1.2000272856922107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4.500111451583276E-2</v>
      </c>
      <c r="F33" s="28">
        <f>IFERROR(+VLOOKUP("LEINNF"&amp;A33,'Main File'!A:O,10,0),0)</f>
        <v>1.2450284002080434</v>
      </c>
      <c r="G33" s="28">
        <f>IFERROR(+VLOOKUP("LEINNF"&amp;A33,'Main File'!A:O,11,0),0)</f>
        <v>0.64448723509900185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4.4010874374016185E-2</v>
      </c>
      <c r="K33" s="28">
        <f>IFERROR(+VLOOKUP("LEINNF"&amp;A33,'Main File'!A:O,15,0),0)</f>
        <v>0.68849810947301804</v>
      </c>
    </row>
    <row r="34" spans="1:11" x14ac:dyDescent="0.25">
      <c r="A34" s="9">
        <f t="shared" si="0"/>
        <v>43190</v>
      </c>
      <c r="B34" s="28">
        <f>IFERROR(+VLOOKUP("LEINNF"&amp;A34,'Main File'!A:O,6,0),0)</f>
        <v>1.2000302280535593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4.5002594438047688E-2</v>
      </c>
      <c r="F34" s="28">
        <f>IFERROR(+VLOOKUP("LEINNF"&amp;A34,'Main File'!A:O,10,0),0)</f>
        <v>1.245032822491607</v>
      </c>
      <c r="G34" s="28">
        <f>IFERROR(+VLOOKUP("LEINNF"&amp;A34,'Main File'!A:O,11,0),0)</f>
        <v>0.64448529842104108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4.4011650669669736E-2</v>
      </c>
      <c r="K34" s="28">
        <f>IFERROR(+VLOOKUP("LEINNF"&amp;A34,'Main File'!A:O,15,0),0)</f>
        <v>0.6884969490907108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1.7000559103938908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0.1260025505605212</v>
      </c>
      <c r="F24" s="28">
        <f>IFERROR(+VLOOKUP("LEINSX"&amp;A24,'Main File'!A:O,10,0),0)</f>
        <v>1.8260584609544119</v>
      </c>
      <c r="G24" s="28">
        <f>IFERROR(+VLOOKUP("LEINSX"&amp;A24,'Main File'!A:O,11,0),0)</f>
        <v>1.1386101987228605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0.11496601015392914</v>
      </c>
      <c r="K24" s="28">
        <f>IFERROR(+VLOOKUP("LEINSX"&amp;A24,'Main File'!A:O,15,0),0)</f>
        <v>1.2535762088767897</v>
      </c>
    </row>
    <row r="25" spans="1:11" x14ac:dyDescent="0.25">
      <c r="A25" s="9">
        <f t="shared" si="0"/>
        <v>43181</v>
      </c>
      <c r="B25" s="28">
        <f>IFERROR(+VLOOKUP("LEINSX"&amp;A25,'Main File'!A:O,6,0),0)</f>
        <v>1.7000593941552768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0.12600963186659078</v>
      </c>
      <c r="F25" s="28">
        <f>IFERROR(+VLOOKUP("LEINSX"&amp;A25,'Main File'!A:O,10,0),0)</f>
        <v>1.8260690260218677</v>
      </c>
      <c r="G25" s="28">
        <f>IFERROR(+VLOOKUP("LEINSX"&amp;A25,'Main File'!A:O,11,0),0)</f>
        <v>1.1381132571500796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0.11485073221321482</v>
      </c>
      <c r="K25" s="28">
        <f>IFERROR(+VLOOKUP("LEINSX"&amp;A25,'Main File'!A:O,15,0),0)</f>
        <v>1.2529639893632945</v>
      </c>
    </row>
    <row r="26" spans="1:11" x14ac:dyDescent="0.25">
      <c r="A26" s="9">
        <f t="shared" si="0"/>
        <v>43182</v>
      </c>
      <c r="B26" s="28">
        <f>IFERROR(+VLOOKUP("LEINSX"&amp;A26,'Main File'!A:O,6,0),0)</f>
        <v>1.7000581397819983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0.12600882943658412</v>
      </c>
      <c r="F26" s="28">
        <f>IFERROR(+VLOOKUP("LEINSX"&amp;A26,'Main File'!A:O,10,0),0)</f>
        <v>1.8260669692185825</v>
      </c>
      <c r="G26" s="28">
        <f>IFERROR(+VLOOKUP("LEINSX"&amp;A26,'Main File'!A:O,11,0),0)</f>
        <v>1.1375985611588197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0.11475846975094157</v>
      </c>
      <c r="K26" s="28">
        <f>IFERROR(+VLOOKUP("LEINSX"&amp;A26,'Main File'!A:O,15,0),0)</f>
        <v>1.2523570309097614</v>
      </c>
    </row>
    <row r="27" spans="1:11" x14ac:dyDescent="0.25">
      <c r="A27" s="9">
        <f t="shared" si="0"/>
        <v>43183</v>
      </c>
      <c r="B27" s="28">
        <f>IFERROR(+VLOOKUP("LEINSX"&amp;A27,'Main File'!A:O,6,0),0)</f>
        <v>1.7000649394707408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0.12600299856125854</v>
      </c>
      <c r="F27" s="28">
        <f>IFERROR(+VLOOKUP("LEINSX"&amp;A27,'Main File'!A:O,10,0),0)</f>
        <v>1.8260679380319993</v>
      </c>
      <c r="G27" s="28">
        <f>IFERROR(+VLOOKUP("LEINSX"&amp;A27,'Main File'!A:O,11,0),0)</f>
        <v>1.1383338864366561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0.11490210660061601</v>
      </c>
      <c r="K27" s="28">
        <f>IFERROR(+VLOOKUP("LEINSX"&amp;A27,'Main File'!A:O,15,0),0)</f>
        <v>1.2532359930372721</v>
      </c>
    </row>
    <row r="28" spans="1:11" x14ac:dyDescent="0.25">
      <c r="A28" s="9">
        <f t="shared" si="0"/>
        <v>43184</v>
      </c>
      <c r="B28" s="28">
        <f>IFERROR(+VLOOKUP("LEINSX"&amp;A28,'Main File'!A:O,6,0),0)</f>
        <v>1.7000552468345045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0.12600252824012639</v>
      </c>
      <c r="F28" s="28">
        <f>IFERROR(+VLOOKUP("LEINSX"&amp;A28,'Main File'!A:O,10,0),0)</f>
        <v>1.826057775074631</v>
      </c>
      <c r="G28" s="28">
        <f>IFERROR(+VLOOKUP("LEINSX"&amp;A28,'Main File'!A:O,11,0),0)</f>
        <v>1.1383713256605377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0.11490588567259546</v>
      </c>
      <c r="K28" s="28">
        <f>IFERROR(+VLOOKUP("LEINSX"&amp;A28,'Main File'!A:O,15,0),0)</f>
        <v>1.2532772113331332</v>
      </c>
    </row>
    <row r="29" spans="1:11" x14ac:dyDescent="0.25">
      <c r="A29" s="9">
        <f t="shared" si="0"/>
        <v>43185</v>
      </c>
      <c r="B29" s="28">
        <f>IFERROR(+VLOOKUP("LEINSX"&amp;A29,'Main File'!A:O,6,0),0)</f>
        <v>1.7000534828417231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0.12601172435368035</v>
      </c>
      <c r="F29" s="28">
        <f>IFERROR(+VLOOKUP("LEINSX"&amp;A29,'Main File'!A:O,10,0),0)</f>
        <v>1.8260652071954033</v>
      </c>
      <c r="G29" s="28">
        <f>IFERROR(+VLOOKUP("LEINSX"&amp;A29,'Main File'!A:O,11,0),0)</f>
        <v>1.1392487579935038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0.11504025716195929</v>
      </c>
      <c r="K29" s="28">
        <f>IFERROR(+VLOOKUP("LEINSX"&amp;A29,'Main File'!A:O,15,0),0)</f>
        <v>1.2542890151554631</v>
      </c>
    </row>
    <row r="30" spans="1:11" x14ac:dyDescent="0.25">
      <c r="A30" s="9">
        <f t="shared" si="0"/>
        <v>43186</v>
      </c>
      <c r="B30" s="28">
        <f>IFERROR(+VLOOKUP("LEINSX"&amp;A30,'Main File'!A:O,6,0),0)</f>
        <v>1.7000631903792862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0.12600649136285158</v>
      </c>
      <c r="F30" s="28">
        <f>IFERROR(+VLOOKUP("LEINSX"&amp;A30,'Main File'!A:O,10,0),0)</f>
        <v>1.8260696817421378</v>
      </c>
      <c r="G30" s="28">
        <f>IFERROR(+VLOOKUP("LEINSX"&amp;A30,'Main File'!A:O,11,0),0)</f>
        <v>1.1386051562618771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0.11494933968773779</v>
      </c>
      <c r="K30" s="28">
        <f>IFERROR(+VLOOKUP("LEINSX"&amp;A30,'Main File'!A:O,15,0),0)</f>
        <v>1.253554495949615</v>
      </c>
    </row>
    <row r="31" spans="1:11" x14ac:dyDescent="0.25">
      <c r="A31" s="9">
        <f t="shared" si="0"/>
        <v>43187</v>
      </c>
      <c r="B31" s="28">
        <f>IFERROR(+VLOOKUP("LEINSX"&amp;A31,'Main File'!A:O,6,0),0)</f>
        <v>1.7000582155743718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0.12600977470661981</v>
      </c>
      <c r="F31" s="28">
        <f>IFERROR(+VLOOKUP("LEINSX"&amp;A31,'Main File'!A:O,10,0),0)</f>
        <v>1.8260679902809915</v>
      </c>
      <c r="G31" s="28">
        <f>IFERROR(+VLOOKUP("LEINSX"&amp;A31,'Main File'!A:O,11,0),0)</f>
        <v>1.1380386992739566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0.11484943035525746</v>
      </c>
      <c r="K31" s="28">
        <f>IFERROR(+VLOOKUP("LEINSX"&amp;A31,'Main File'!A:O,15,0),0)</f>
        <v>1.252888129629214</v>
      </c>
    </row>
    <row r="32" spans="1:11" x14ac:dyDescent="0.25">
      <c r="A32" s="9">
        <f t="shared" si="0"/>
        <v>43188</v>
      </c>
      <c r="B32" s="28">
        <f>IFERROR(+VLOOKUP("LEINSX"&amp;A32,'Main File'!A:O,6,0),0)</f>
        <v>1.700061113885093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0.12600274028023217</v>
      </c>
      <c r="F32" s="28">
        <f>IFERROR(+VLOOKUP("LEINSX"&amp;A32,'Main File'!A:O,10,0),0)</f>
        <v>1.8260638541653251</v>
      </c>
      <c r="G32" s="28">
        <f>IFERROR(+VLOOKUP("LEINSX"&amp;A32,'Main File'!A:O,11,0),0)</f>
        <v>1.1380261907090536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0.11485498641868057</v>
      </c>
      <c r="K32" s="28">
        <f>IFERROR(+VLOOKUP("LEINSX"&amp;A32,'Main File'!A:O,15,0),0)</f>
        <v>1.2528811771277342</v>
      </c>
    </row>
    <row r="33" spans="1:11" x14ac:dyDescent="0.25">
      <c r="A33" s="9">
        <f t="shared" si="0"/>
        <v>43189</v>
      </c>
      <c r="B33" s="28">
        <f>IFERROR(+VLOOKUP("LEINSX"&amp;A33,'Main File'!A:O,6,0),0)</f>
        <v>1.7000598275576608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0.12600893472032779</v>
      </c>
      <c r="F33" s="28">
        <f>IFERROR(+VLOOKUP("LEINSX"&amp;A33,'Main File'!A:O,10,0),0)</f>
        <v>1.8260687622779885</v>
      </c>
      <c r="G33" s="28">
        <f>IFERROR(+VLOOKUP("LEINSX"&amp;A33,'Main File'!A:O,11,0),0)</f>
        <v>1.1380345789219883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0.11482914218967902</v>
      </c>
      <c r="K33" s="28">
        <f>IFERROR(+VLOOKUP("LEINSX"&amp;A33,'Main File'!A:O,15,0),0)</f>
        <v>1.2528637211116673</v>
      </c>
    </row>
    <row r="34" spans="1:11" x14ac:dyDescent="0.25">
      <c r="A34" s="9">
        <f t="shared" si="0"/>
        <v>43190</v>
      </c>
      <c r="B34" s="28">
        <f>IFERROR(+VLOOKUP("LEINSX"&amp;A34,'Main File'!A:O,6,0),0)</f>
        <v>1.7000552724094669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0.12600860116486418</v>
      </c>
      <c r="F34" s="28">
        <f>IFERROR(+VLOOKUP("LEINSX"&amp;A34,'Main File'!A:O,10,0),0)</f>
        <v>1.8260638735743311</v>
      </c>
      <c r="G34" s="28">
        <f>IFERROR(+VLOOKUP("LEINSX"&amp;A34,'Main File'!A:O,11,0),0)</f>
        <v>1.1380281223336091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0.11483298403950642</v>
      </c>
      <c r="K34" s="28">
        <f>IFERROR(+VLOOKUP("LEINSX"&amp;A34,'Main File'!A:O,15,0),0)</f>
        <v>1.2528611063731154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2.2875676919105494</v>
      </c>
      <c r="C24" s="28">
        <f>IFERROR(+VLOOKUP("LEMIDF"&amp;A24,'Main File'!A:O,7,0),0)</f>
        <v>0</v>
      </c>
      <c r="D24" s="28">
        <f>IFERROR(+VLOOKUP("LEMIDF"&amp;A24,'Main File'!A:O,8,0),0)</f>
        <v>0.2</v>
      </c>
      <c r="E24" s="28">
        <f>IFERROR(+VLOOKUP("LEMIDF"&amp;A24,'Main File'!A:O,9,0),0)</f>
        <v>5.1755073391336559E-2</v>
      </c>
      <c r="F24" s="28">
        <f>IFERROR(+VLOOKUP("LEMIDF"&amp;A24,'Main File'!A:O,10,0),0)</f>
        <v>2.5393227653018862</v>
      </c>
      <c r="G24" s="28">
        <f>IFERROR(+VLOOKUP("LEMIDF"&amp;A24,'Main File'!A:O,11,0),0)</f>
        <v>0.27813046909723921</v>
      </c>
      <c r="H24" s="28">
        <f>IFERROR(+VLOOKUP("LEMIDF"&amp;A24,'Main File'!A:O,12,0),0)</f>
        <v>0</v>
      </c>
      <c r="I24" s="28">
        <f>IFERROR(+VLOOKUP("LEMIDF"&amp;A24,'Main File'!A:O,13,0),0)</f>
        <v>0.2</v>
      </c>
      <c r="J24" s="28">
        <f>IFERROR(+VLOOKUP("LEMIDF"&amp;A24,'Main File'!A:O,14,0),0)</f>
        <v>5.0064145979233456E-2</v>
      </c>
      <c r="K24" s="28">
        <f>IFERROR(+VLOOKUP("LEMIDF"&amp;A24,'Main File'!A:O,15,0),0)</f>
        <v>0.5281946150764727</v>
      </c>
    </row>
    <row r="25" spans="1:11" x14ac:dyDescent="0.25">
      <c r="A25" s="9">
        <f t="shared" si="0"/>
        <v>43181</v>
      </c>
      <c r="B25" s="28">
        <f>IFERROR(+VLOOKUP("LEMIDF"&amp;A25,'Main File'!A:O,6,0),0)</f>
        <v>2.3402086846292907</v>
      </c>
      <c r="C25" s="28">
        <f>IFERROR(+VLOOKUP("LEMIDF"&amp;A25,'Main File'!A:O,7,0),0)</f>
        <v>0</v>
      </c>
      <c r="D25" s="28">
        <f>IFERROR(+VLOOKUP("LEMIDF"&amp;A25,'Main File'!A:O,8,0),0)</f>
        <v>0.2</v>
      </c>
      <c r="E25" s="28">
        <f>IFERROR(+VLOOKUP("LEMIDF"&amp;A25,'Main File'!A:O,9,0),0)</f>
        <v>6.1229755194702515E-2</v>
      </c>
      <c r="F25" s="28">
        <f>IFERROR(+VLOOKUP("LEMIDF"&amp;A25,'Main File'!A:O,10,0),0)</f>
        <v>2.6014384398239931</v>
      </c>
      <c r="G25" s="28">
        <f>IFERROR(+VLOOKUP("LEMIDF"&amp;A25,'Main File'!A:O,11,0),0)</f>
        <v>0.3306782493830282</v>
      </c>
      <c r="H25" s="28">
        <f>IFERROR(+VLOOKUP("LEMIDF"&amp;A25,'Main File'!A:O,12,0),0)</f>
        <v>0</v>
      </c>
      <c r="I25" s="28">
        <f>IFERROR(+VLOOKUP("LEMIDF"&amp;A25,'Main File'!A:O,13,0),0)</f>
        <v>0.2</v>
      </c>
      <c r="J25" s="28">
        <f>IFERROR(+VLOOKUP("LEMIDF"&amp;A25,'Main File'!A:O,14,0),0)</f>
        <v>5.9523521248386238E-2</v>
      </c>
      <c r="K25" s="28">
        <f>IFERROR(+VLOOKUP("LEMIDF"&amp;A25,'Main File'!A:O,15,0),0)</f>
        <v>0.59020177063141444</v>
      </c>
    </row>
    <row r="26" spans="1:11" x14ac:dyDescent="0.25">
      <c r="A26" s="9">
        <f t="shared" si="0"/>
        <v>43182</v>
      </c>
      <c r="B26" s="28">
        <f>IFERROR(+VLOOKUP("LEMIDF"&amp;A26,'Main File'!A:O,6,0),0)</f>
        <v>2.3408670061584465</v>
      </c>
      <c r="C26" s="28">
        <f>IFERROR(+VLOOKUP("LEMIDF"&amp;A26,'Main File'!A:O,7,0),0)</f>
        <v>0</v>
      </c>
      <c r="D26" s="28">
        <f>IFERROR(+VLOOKUP("LEMIDF"&amp;A26,'Main File'!A:O,8,0),0)</f>
        <v>0.2</v>
      </c>
      <c r="E26" s="28">
        <f>IFERROR(+VLOOKUP("LEMIDF"&amp;A26,'Main File'!A:O,9,0),0)</f>
        <v>6.1348716926094275E-2</v>
      </c>
      <c r="F26" s="28">
        <f>IFERROR(+VLOOKUP("LEMIDF"&amp;A26,'Main File'!A:O,10,0),0)</f>
        <v>2.6022157230845409</v>
      </c>
      <c r="G26" s="28">
        <f>IFERROR(+VLOOKUP("LEMIDF"&amp;A26,'Main File'!A:O,11,0),0)</f>
        <v>0.33131220831627112</v>
      </c>
      <c r="H26" s="28">
        <f>IFERROR(+VLOOKUP("LEMIDF"&amp;A26,'Main File'!A:O,12,0),0)</f>
        <v>0</v>
      </c>
      <c r="I26" s="28">
        <f>IFERROR(+VLOOKUP("LEMIDF"&amp;A26,'Main File'!A:O,13,0),0)</f>
        <v>0.2</v>
      </c>
      <c r="J26" s="28">
        <f>IFERROR(+VLOOKUP("LEMIDF"&amp;A26,'Main File'!A:O,14,0),0)</f>
        <v>5.963553528528457E-2</v>
      </c>
      <c r="K26" s="28">
        <f>IFERROR(+VLOOKUP("LEMIDF"&amp;A26,'Main File'!A:O,15,0),0)</f>
        <v>0.59094774360155566</v>
      </c>
    </row>
    <row r="27" spans="1:11" x14ac:dyDescent="0.25">
      <c r="A27" s="9">
        <f t="shared" si="0"/>
        <v>43183</v>
      </c>
      <c r="B27" s="28">
        <f>IFERROR(+VLOOKUP("LEMIDF"&amp;A27,'Main File'!A:O,6,0),0)</f>
        <v>2.3397127143977587</v>
      </c>
      <c r="C27" s="28">
        <f>IFERROR(+VLOOKUP("LEMIDF"&amp;A27,'Main File'!A:O,7,0),0)</f>
        <v>0</v>
      </c>
      <c r="D27" s="28">
        <f>IFERROR(+VLOOKUP("LEMIDF"&amp;A27,'Main File'!A:O,8,0),0)</f>
        <v>0.2</v>
      </c>
      <c r="E27" s="28">
        <f>IFERROR(+VLOOKUP("LEMIDF"&amp;A27,'Main File'!A:O,9,0),0)</f>
        <v>6.1140724919453535E-2</v>
      </c>
      <c r="F27" s="28">
        <f>IFERROR(+VLOOKUP("LEMIDF"&amp;A27,'Main File'!A:O,10,0),0)</f>
        <v>2.6008534393172122</v>
      </c>
      <c r="G27" s="28">
        <f>IFERROR(+VLOOKUP("LEMIDF"&amp;A27,'Main File'!A:O,11,0),0)</f>
        <v>0.33087901295062622</v>
      </c>
      <c r="H27" s="28">
        <f>IFERROR(+VLOOKUP("LEMIDF"&amp;A27,'Main File'!A:O,12,0),0)</f>
        <v>0</v>
      </c>
      <c r="I27" s="28">
        <f>IFERROR(+VLOOKUP("LEMIDF"&amp;A27,'Main File'!A:O,13,0),0)</f>
        <v>0.2</v>
      </c>
      <c r="J27" s="28">
        <f>IFERROR(+VLOOKUP("LEMIDF"&amp;A27,'Main File'!A:O,14,0),0)</f>
        <v>5.9559196850513071E-2</v>
      </c>
      <c r="K27" s="28">
        <f>IFERROR(+VLOOKUP("LEMIDF"&amp;A27,'Main File'!A:O,15,0),0)</f>
        <v>0.59043820980113926</v>
      </c>
    </row>
    <row r="28" spans="1:11" x14ac:dyDescent="0.25">
      <c r="A28" s="9">
        <f t="shared" si="0"/>
        <v>43184</v>
      </c>
      <c r="B28" s="28">
        <f>IFERROR(+VLOOKUP("LEMIDF"&amp;A28,'Main File'!A:O,6,0),0)</f>
        <v>2.3397167005098134</v>
      </c>
      <c r="C28" s="28">
        <f>IFERROR(+VLOOKUP("LEMIDF"&amp;A28,'Main File'!A:O,7,0),0)</f>
        <v>0</v>
      </c>
      <c r="D28" s="28">
        <f>IFERROR(+VLOOKUP("LEMIDF"&amp;A28,'Main File'!A:O,8,0),0)</f>
        <v>0.2</v>
      </c>
      <c r="E28" s="28">
        <f>IFERROR(+VLOOKUP("LEMIDF"&amp;A28,'Main File'!A:O,9,0),0)</f>
        <v>6.1141404977035005E-2</v>
      </c>
      <c r="F28" s="28">
        <f>IFERROR(+VLOOKUP("LEMIDF"&amp;A28,'Main File'!A:O,10,0),0)</f>
        <v>2.6008581054868487</v>
      </c>
      <c r="G28" s="28">
        <f>IFERROR(+VLOOKUP("LEMIDF"&amp;A28,'Main File'!A:O,11,0),0)</f>
        <v>0.33088309377033193</v>
      </c>
      <c r="H28" s="28">
        <f>IFERROR(+VLOOKUP("LEMIDF"&amp;A28,'Main File'!A:O,12,0),0)</f>
        <v>0</v>
      </c>
      <c r="I28" s="28">
        <f>IFERROR(+VLOOKUP("LEMIDF"&amp;A28,'Main File'!A:O,13,0),0)</f>
        <v>0.2</v>
      </c>
      <c r="J28" s="28">
        <f>IFERROR(+VLOOKUP("LEMIDF"&amp;A28,'Main File'!A:O,14,0),0)</f>
        <v>5.955899710086357E-2</v>
      </c>
      <c r="K28" s="28">
        <f>IFERROR(+VLOOKUP("LEMIDF"&amp;A28,'Main File'!A:O,15,0),0)</f>
        <v>0.59044209087119548</v>
      </c>
    </row>
    <row r="29" spans="1:11" x14ac:dyDescent="0.25">
      <c r="A29" s="9">
        <f t="shared" si="0"/>
        <v>43185</v>
      </c>
      <c r="B29" s="28">
        <f>IFERROR(+VLOOKUP("LEMIDF"&amp;A29,'Main File'!A:O,6,0),0)</f>
        <v>2.2785374885648317</v>
      </c>
      <c r="C29" s="28">
        <f>IFERROR(+VLOOKUP("LEMIDF"&amp;A29,'Main File'!A:O,7,0),0)</f>
        <v>0</v>
      </c>
      <c r="D29" s="28">
        <f>IFERROR(+VLOOKUP("LEMIDF"&amp;A29,'Main File'!A:O,8,0),0)</f>
        <v>0.2</v>
      </c>
      <c r="E29" s="28">
        <f>IFERROR(+VLOOKUP("LEMIDF"&amp;A29,'Main File'!A:O,9,0),0)</f>
        <v>5.0129861974039916E-2</v>
      </c>
      <c r="F29" s="28">
        <f>IFERROR(+VLOOKUP("LEMIDF"&amp;A29,'Main File'!A:O,10,0),0)</f>
        <v>2.5286673505388717</v>
      </c>
      <c r="G29" s="28">
        <f>IFERROR(+VLOOKUP("LEMIDF"&amp;A29,'Main File'!A:O,11,0),0)</f>
        <v>0.26977134677809034</v>
      </c>
      <c r="H29" s="28">
        <f>IFERROR(+VLOOKUP("LEMIDF"&amp;A29,'Main File'!A:O,12,0),0)</f>
        <v>0</v>
      </c>
      <c r="I29" s="28">
        <f>IFERROR(+VLOOKUP("LEMIDF"&amp;A29,'Main File'!A:O,13,0),0)</f>
        <v>0.2</v>
      </c>
      <c r="J29" s="28">
        <f>IFERROR(+VLOOKUP("LEMIDF"&amp;A29,'Main File'!A:O,14,0),0)</f>
        <v>4.8558813547043764E-2</v>
      </c>
      <c r="K29" s="28">
        <f>IFERROR(+VLOOKUP("LEMIDF"&amp;A29,'Main File'!A:O,15,0),0)</f>
        <v>0.51833016032513413</v>
      </c>
    </row>
    <row r="30" spans="1:11" x14ac:dyDescent="0.25">
      <c r="A30" s="9">
        <f t="shared" si="0"/>
        <v>43186</v>
      </c>
      <c r="B30" s="28">
        <f>IFERROR(+VLOOKUP("LEMIDF"&amp;A30,'Main File'!A:O,6,0),0)</f>
        <v>2.3380556601245308</v>
      </c>
      <c r="C30" s="28">
        <f>IFERROR(+VLOOKUP("LEMIDF"&amp;A30,'Main File'!A:O,7,0),0)</f>
        <v>0</v>
      </c>
      <c r="D30" s="28">
        <f>IFERROR(+VLOOKUP("LEMIDF"&amp;A30,'Main File'!A:O,8,0),0)</f>
        <v>0.2</v>
      </c>
      <c r="E30" s="28">
        <f>IFERROR(+VLOOKUP("LEMIDF"&amp;A30,'Main File'!A:O,9,0),0)</f>
        <v>6.0842331807694335E-2</v>
      </c>
      <c r="F30" s="28">
        <f>IFERROR(+VLOOKUP("LEMIDF"&amp;A30,'Main File'!A:O,10,0),0)</f>
        <v>2.5988979919322253</v>
      </c>
      <c r="G30" s="28">
        <f>IFERROR(+VLOOKUP("LEMIDF"&amp;A30,'Main File'!A:O,11,0),0)</f>
        <v>0.3293166472330416</v>
      </c>
      <c r="H30" s="28">
        <f>IFERROR(+VLOOKUP("LEMIDF"&amp;A30,'Main File'!A:O,12,0),0)</f>
        <v>0</v>
      </c>
      <c r="I30" s="28">
        <f>IFERROR(+VLOOKUP("LEMIDF"&amp;A30,'Main File'!A:O,13,0),0)</f>
        <v>0.2</v>
      </c>
      <c r="J30" s="28">
        <f>IFERROR(+VLOOKUP("LEMIDF"&amp;A30,'Main File'!A:O,14,0),0)</f>
        <v>5.9277962352645236E-2</v>
      </c>
      <c r="K30" s="28">
        <f>IFERROR(+VLOOKUP("LEMIDF"&amp;A30,'Main File'!A:O,15,0),0)</f>
        <v>0.58859460958568688</v>
      </c>
    </row>
    <row r="31" spans="1:11" x14ac:dyDescent="0.25">
      <c r="A31" s="9">
        <f t="shared" si="0"/>
        <v>43187</v>
      </c>
      <c r="B31" s="28">
        <f>IFERROR(+VLOOKUP("LEMIDF"&amp;A31,'Main File'!A:O,6,0),0)</f>
        <v>2.3382146570902136</v>
      </c>
      <c r="C31" s="28">
        <f>IFERROR(+VLOOKUP("LEMIDF"&amp;A31,'Main File'!A:O,7,0),0)</f>
        <v>0</v>
      </c>
      <c r="D31" s="28">
        <f>IFERROR(+VLOOKUP("LEMIDF"&amp;A31,'Main File'!A:O,8,0),0)</f>
        <v>0.2</v>
      </c>
      <c r="E31" s="28">
        <f>IFERROR(+VLOOKUP("LEMIDF"&amp;A31,'Main File'!A:O,9,0),0)</f>
        <v>6.0871223029245122E-2</v>
      </c>
      <c r="F31" s="28">
        <f>IFERROR(+VLOOKUP("LEMIDF"&amp;A31,'Main File'!A:O,10,0),0)</f>
        <v>2.5990858801194587</v>
      </c>
      <c r="G31" s="28">
        <f>IFERROR(+VLOOKUP("LEMIDF"&amp;A31,'Main File'!A:O,11,0),0)</f>
        <v>0.32935178565676065</v>
      </c>
      <c r="H31" s="28">
        <f>IFERROR(+VLOOKUP("LEMIDF"&amp;A31,'Main File'!A:O,12,0),0)</f>
        <v>0</v>
      </c>
      <c r="I31" s="28">
        <f>IFERROR(+VLOOKUP("LEMIDF"&amp;A31,'Main File'!A:O,13,0),0)</f>
        <v>0.2</v>
      </c>
      <c r="J31" s="28">
        <f>IFERROR(+VLOOKUP("LEMIDF"&amp;A31,'Main File'!A:O,14,0),0)</f>
        <v>5.9282838503892557E-2</v>
      </c>
      <c r="K31" s="28">
        <f>IFERROR(+VLOOKUP("LEMIDF"&amp;A31,'Main File'!A:O,15,0),0)</f>
        <v>0.58863462416065326</v>
      </c>
    </row>
    <row r="32" spans="1:11" x14ac:dyDescent="0.25">
      <c r="A32" s="9">
        <f t="shared" si="0"/>
        <v>43188</v>
      </c>
      <c r="B32" s="28">
        <f>IFERROR(+VLOOKUP("LEMIDF"&amp;A32,'Main File'!A:O,6,0),0)</f>
        <v>2.337818959461329</v>
      </c>
      <c r="C32" s="28">
        <f>IFERROR(+VLOOKUP("LEMIDF"&amp;A32,'Main File'!A:O,7,0),0)</f>
        <v>0</v>
      </c>
      <c r="D32" s="28">
        <f>IFERROR(+VLOOKUP("LEMIDF"&amp;A32,'Main File'!A:O,8,0),0)</f>
        <v>0.2</v>
      </c>
      <c r="E32" s="28">
        <f>IFERROR(+VLOOKUP("LEMIDF"&amp;A32,'Main File'!A:O,9,0),0)</f>
        <v>6.0799740359756049E-2</v>
      </c>
      <c r="F32" s="28">
        <f>IFERROR(+VLOOKUP("LEMIDF"&amp;A32,'Main File'!A:O,10,0),0)</f>
        <v>2.5986186998210852</v>
      </c>
      <c r="G32" s="28">
        <f>IFERROR(+VLOOKUP("LEMIDF"&amp;A32,'Main File'!A:O,11,0),0)</f>
        <v>0.32903758567835012</v>
      </c>
      <c r="H32" s="28">
        <f>IFERROR(+VLOOKUP("LEMIDF"&amp;A32,'Main File'!A:O,12,0),0)</f>
        <v>0</v>
      </c>
      <c r="I32" s="28">
        <f>IFERROR(+VLOOKUP("LEMIDF"&amp;A32,'Main File'!A:O,13,0),0)</f>
        <v>0.2</v>
      </c>
      <c r="J32" s="28">
        <f>IFERROR(+VLOOKUP("LEMIDF"&amp;A32,'Main File'!A:O,14,0),0)</f>
        <v>5.9228009116329625E-2</v>
      </c>
      <c r="K32" s="28">
        <f>IFERROR(+VLOOKUP("LEMIDF"&amp;A32,'Main File'!A:O,15,0),0)</f>
        <v>0.58826559479467977</v>
      </c>
    </row>
    <row r="33" spans="1:11" x14ac:dyDescent="0.25">
      <c r="A33" s="9">
        <f t="shared" si="0"/>
        <v>43189</v>
      </c>
      <c r="B33" s="28">
        <f>IFERROR(+VLOOKUP("LEMIDF"&amp;A33,'Main File'!A:O,6,0),0)</f>
        <v>2.3378233995014739</v>
      </c>
      <c r="C33" s="28">
        <f>IFERROR(+VLOOKUP("LEMIDF"&amp;A33,'Main File'!A:O,7,0),0)</f>
        <v>0</v>
      </c>
      <c r="D33" s="28">
        <f>IFERROR(+VLOOKUP("LEMIDF"&amp;A33,'Main File'!A:O,8,0),0)</f>
        <v>0.2</v>
      </c>
      <c r="E33" s="28">
        <f>IFERROR(+VLOOKUP("LEMIDF"&amp;A33,'Main File'!A:O,9,0),0)</f>
        <v>6.0800543686101174E-2</v>
      </c>
      <c r="F33" s="28">
        <f>IFERROR(+VLOOKUP("LEMIDF"&amp;A33,'Main File'!A:O,10,0),0)</f>
        <v>2.5986239431875751</v>
      </c>
      <c r="G33" s="28">
        <f>IFERROR(+VLOOKUP("LEMIDF"&amp;A33,'Main File'!A:O,11,0),0)</f>
        <v>0.32904249970729532</v>
      </c>
      <c r="H33" s="28">
        <f>IFERROR(+VLOOKUP("LEMIDF"&amp;A33,'Main File'!A:O,12,0),0)</f>
        <v>0</v>
      </c>
      <c r="I33" s="28">
        <f>IFERROR(+VLOOKUP("LEMIDF"&amp;A33,'Main File'!A:O,13,0),0)</f>
        <v>0.2</v>
      </c>
      <c r="J33" s="28">
        <f>IFERROR(+VLOOKUP("LEMIDF"&amp;A33,'Main File'!A:O,14,0),0)</f>
        <v>5.922819094372278E-2</v>
      </c>
      <c r="K33" s="28">
        <f>IFERROR(+VLOOKUP("LEMIDF"&amp;A33,'Main File'!A:O,15,0),0)</f>
        <v>0.58827069065101811</v>
      </c>
    </row>
    <row r="34" spans="1:11" x14ac:dyDescent="0.25">
      <c r="A34" s="9">
        <f t="shared" si="0"/>
        <v>43190</v>
      </c>
      <c r="B34" s="28">
        <f>IFERROR(+VLOOKUP("LEMIDF"&amp;A34,'Main File'!A:O,6,0),0)</f>
        <v>2.3378276783707674</v>
      </c>
      <c r="C34" s="28">
        <f>IFERROR(+VLOOKUP("LEMIDF"&amp;A34,'Main File'!A:O,7,0),0)</f>
        <v>0</v>
      </c>
      <c r="D34" s="28">
        <f>IFERROR(+VLOOKUP("LEMIDF"&amp;A34,'Main File'!A:O,8,0),0)</f>
        <v>0.2</v>
      </c>
      <c r="E34" s="28">
        <f>IFERROR(+VLOOKUP("LEMIDF"&amp;A34,'Main File'!A:O,9,0),0)</f>
        <v>6.0801043293047315E-2</v>
      </c>
      <c r="F34" s="28">
        <f>IFERROR(+VLOOKUP("LEMIDF"&amp;A34,'Main File'!A:O,10,0),0)</f>
        <v>2.5986287216638151</v>
      </c>
      <c r="G34" s="28">
        <f>IFERROR(+VLOOKUP("LEMIDF"&amp;A34,'Main File'!A:O,11,0),0)</f>
        <v>0.32904659103685502</v>
      </c>
      <c r="H34" s="28">
        <f>IFERROR(+VLOOKUP("LEMIDF"&amp;A34,'Main File'!A:O,12,0),0)</f>
        <v>0</v>
      </c>
      <c r="I34" s="28">
        <f>IFERROR(+VLOOKUP("LEMIDF"&amp;A34,'Main File'!A:O,13,0),0)</f>
        <v>0.2</v>
      </c>
      <c r="J34" s="28">
        <f>IFERROR(+VLOOKUP("LEMIDF"&amp;A34,'Main File'!A:O,14,0),0)</f>
        <v>5.9230017702621554E-2</v>
      </c>
      <c r="K34" s="28">
        <f>IFERROR(+VLOOKUP("LEMIDF"&amp;A34,'Main File'!A:O,15,0),0)</f>
        <v>0.58827660873947663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0.2498786815449692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8.9778423411180589E-3</v>
      </c>
      <c r="F24" s="28">
        <f>IFERROR(+VLOOKUP("LET100"&amp;A24,'Main File'!A:O,10,0),0)</f>
        <v>0.25885652388608726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0.24987761827686511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8.9777495099050524E-3</v>
      </c>
      <c r="F25" s="28">
        <f>IFERROR(+VLOOKUP("LET100"&amp;A25,'Main File'!A:O,10,0),0)</f>
        <v>0.25885536778677015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0.24987709814154985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8.9775287386104179E-3</v>
      </c>
      <c r="F26" s="28">
        <f>IFERROR(+VLOOKUP("LET100"&amp;A26,'Main File'!A:O,10,0),0)</f>
        <v>0.25885462688016025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0.24987822388408165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8.9778469508981443E-3</v>
      </c>
      <c r="F27" s="28">
        <f>IFERROR(+VLOOKUP("LET100"&amp;A27,'Main File'!A:O,10,0),0)</f>
        <v>0.2588560708349798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0.24987831304964936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8.9779060198085653E-3</v>
      </c>
      <c r="F28" s="28">
        <f>IFERROR(+VLOOKUP("LET100"&amp;A28,'Main File'!A:O,10,0),0)</f>
        <v>0.25885621906945794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0.2498799867109254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8.9780425557637669E-3</v>
      </c>
      <c r="F29" s="28">
        <f>IFERROR(+VLOOKUP("LET100"&amp;A29,'Main File'!A:O,10,0),0)</f>
        <v>0.25885802926668916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0.24987905114210399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8.9779234050585532E-3</v>
      </c>
      <c r="F30" s="28">
        <f>IFERROR(+VLOOKUP("LET100"&amp;A30,'Main File'!A:O,10,0),0)</f>
        <v>0.25885697454716255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0.24987727309477703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8.9778397879460778E-3</v>
      </c>
      <c r="F31" s="28">
        <f>IFERROR(+VLOOKUP("LET100"&amp;A31,'Main File'!A:O,10,0),0)</f>
        <v>0.25885511288272312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0.24987843230981616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8.9778998445319697E-3</v>
      </c>
      <c r="F32" s="28">
        <f>IFERROR(+VLOOKUP("LET100"&amp;A32,'Main File'!A:O,10,0),0)</f>
        <v>0.25885633215434811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0.24987831070840444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8.9777037392698746E-3</v>
      </c>
      <c r="F33" s="28">
        <f>IFERROR(+VLOOKUP("LET100"&amp;A33,'Main File'!A:O,10,0),0)</f>
        <v>0.25885601444767431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0.24987831717661677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8.9777637945520194E-3</v>
      </c>
      <c r="F34" s="28">
        <f>IFERROR(+VLOOKUP("LET100"&amp;A34,'Main File'!A:O,10,0),0)</f>
        <v>0.2588560809711688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1" sqref="B3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2.3411634113148554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0.24500871492561735</v>
      </c>
      <c r="F24" s="28">
        <f>IFERROR(+VLOOKUP("LETAXP"&amp;A24,'Main File'!A:O,10,0),0)</f>
        <v>2.5861721262404727</v>
      </c>
      <c r="G24" s="28">
        <f>IFERROR(+VLOOKUP("LETAXP"&amp;A24,'Main File'!A:O,11,0),0)</f>
        <v>1.3680381114755651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0.23186408242198212</v>
      </c>
      <c r="K24" s="28">
        <f>IFERROR(+VLOOKUP("LETAXP"&amp;A24,'Main File'!A:O,15,0),0)</f>
        <v>1.5999021938975473</v>
      </c>
    </row>
    <row r="25" spans="1:11" x14ac:dyDescent="0.25">
      <c r="A25" s="9">
        <f t="shared" si="0"/>
        <v>43181</v>
      </c>
      <c r="B25" s="28">
        <f>IFERROR(+VLOOKUP("LETAXP"&amp;A25,'Main File'!A:O,6,0),0)</f>
        <v>2.4109406243058422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0.25756953846840686</v>
      </c>
      <c r="F25" s="28">
        <f>IFERROR(+VLOOKUP("LETAXP"&amp;A25,'Main File'!A:O,10,0),0)</f>
        <v>2.6685101627742491</v>
      </c>
      <c r="G25" s="28">
        <f>IFERROR(+VLOOKUP("LETAXP"&amp;A25,'Main File'!A:O,11,0),0)</f>
        <v>1.4373074282117639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0.24432034983813103</v>
      </c>
      <c r="K25" s="28">
        <f>IFERROR(+VLOOKUP("LETAXP"&amp;A25,'Main File'!A:O,15,0),0)</f>
        <v>1.6816277780498949</v>
      </c>
    </row>
    <row r="26" spans="1:11" x14ac:dyDescent="0.25">
      <c r="A26" s="9">
        <f t="shared" si="0"/>
        <v>43182</v>
      </c>
      <c r="B26" s="28">
        <f>IFERROR(+VLOOKUP("LETAXP"&amp;A26,'Main File'!A:O,6,0),0)</f>
        <v>2.4119871861124205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0.25775769089794975</v>
      </c>
      <c r="F26" s="28">
        <f>IFERROR(+VLOOKUP("LETAXP"&amp;A26,'Main File'!A:O,10,0),0)</f>
        <v>2.6697448770103702</v>
      </c>
      <c r="G26" s="28">
        <f>IFERROR(+VLOOKUP("LETAXP"&amp;A26,'Main File'!A:O,11,0),0)</f>
        <v>1.4380565694966845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0.24446421892932754</v>
      </c>
      <c r="K26" s="28">
        <f>IFERROR(+VLOOKUP("LETAXP"&amp;A26,'Main File'!A:O,15,0),0)</f>
        <v>1.682520788426012</v>
      </c>
    </row>
    <row r="27" spans="1:11" x14ac:dyDescent="0.25">
      <c r="A27" s="9">
        <f t="shared" si="0"/>
        <v>43183</v>
      </c>
      <c r="B27" s="28">
        <f>IFERROR(+VLOOKUP("LETAXP"&amp;A27,'Main File'!A:O,6,0),0)</f>
        <v>2.4112772569013239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0.25763025086302616</v>
      </c>
      <c r="F27" s="28">
        <f>IFERROR(+VLOOKUP("LETAXP"&amp;A27,'Main File'!A:O,10,0),0)</f>
        <v>2.66890750776435</v>
      </c>
      <c r="G27" s="28">
        <f>IFERROR(+VLOOKUP("LETAXP"&amp;A27,'Main File'!A:O,11,0),0)</f>
        <v>1.4381347707104548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0.24447213198872927</v>
      </c>
      <c r="K27" s="28">
        <f>IFERROR(+VLOOKUP("LETAXP"&amp;A27,'Main File'!A:O,15,0),0)</f>
        <v>1.6826069026991841</v>
      </c>
    </row>
    <row r="28" spans="1:11" x14ac:dyDescent="0.25">
      <c r="A28" s="9">
        <f t="shared" si="0"/>
        <v>43184</v>
      </c>
      <c r="B28" s="28">
        <f>IFERROR(+VLOOKUP("LETAXP"&amp;A28,'Main File'!A:O,6,0),0)</f>
        <v>2.4112879510446885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0.25763151839187676</v>
      </c>
      <c r="F28" s="28">
        <f>IFERROR(+VLOOKUP("LETAXP"&amp;A28,'Main File'!A:O,10,0),0)</f>
        <v>2.6689194694365654</v>
      </c>
      <c r="G28" s="28">
        <f>IFERROR(+VLOOKUP("LETAXP"&amp;A28,'Main File'!A:O,11,0),0)</f>
        <v>1.4381335462525562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0.24448132088380689</v>
      </c>
      <c r="K28" s="28">
        <f>IFERROR(+VLOOKUP("LETAXP"&amp;A28,'Main File'!A:O,15,0),0)</f>
        <v>1.682614867136363</v>
      </c>
    </row>
    <row r="29" spans="1:11" x14ac:dyDescent="0.25">
      <c r="A29" s="9">
        <f t="shared" si="0"/>
        <v>43185</v>
      </c>
      <c r="B29" s="28">
        <f>IFERROR(+VLOOKUP("LETAXP"&amp;A29,'Main File'!A:O,6,0),0)</f>
        <v>2.3320414744466467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0.24336742148578075</v>
      </c>
      <c r="F29" s="28">
        <f>IFERROR(+VLOOKUP("LETAXP"&amp;A29,'Main File'!A:O,10,0),0)</f>
        <v>2.5754088959324273</v>
      </c>
      <c r="G29" s="28">
        <f>IFERROR(+VLOOKUP("LETAXP"&amp;A29,'Main File'!A:O,11,0),0)</f>
        <v>1.3596287135023988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0.23034598479025367</v>
      </c>
      <c r="K29" s="28">
        <f>IFERROR(+VLOOKUP("LETAXP"&amp;A29,'Main File'!A:O,15,0),0)</f>
        <v>1.5899746982926524</v>
      </c>
    </row>
    <row r="30" spans="1:11" x14ac:dyDescent="0.25">
      <c r="A30" s="9">
        <f t="shared" si="0"/>
        <v>43186</v>
      </c>
      <c r="B30" s="28">
        <f>IFERROR(+VLOOKUP("LETAXP"&amp;A30,'Main File'!A:O,6,0),0)</f>
        <v>2.4127287119541605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0.25750628452546559</v>
      </c>
      <c r="F30" s="28">
        <f>IFERROR(+VLOOKUP("LETAXP"&amp;A30,'Main File'!A:O,10,0),0)</f>
        <v>2.6702349964796261</v>
      </c>
      <c r="G30" s="28">
        <f>IFERROR(+VLOOKUP("LETAXP"&amp;A30,'Main File'!A:O,11,0),0)</f>
        <v>1.4367420499340635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0.24420967713342923</v>
      </c>
      <c r="K30" s="28">
        <f>IFERROR(+VLOOKUP("LETAXP"&amp;A30,'Main File'!A:O,15,0),0)</f>
        <v>1.6809517270674927</v>
      </c>
    </row>
    <row r="31" spans="1:11" x14ac:dyDescent="0.25">
      <c r="A31" s="9">
        <f t="shared" si="0"/>
        <v>43187</v>
      </c>
      <c r="B31" s="28">
        <f>IFERROR(+VLOOKUP("LETAXP"&amp;A31,'Main File'!A:O,6,0),0)</f>
        <v>2.4078710365943108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0.25701673182815021</v>
      </c>
      <c r="F31" s="28">
        <f>IFERROR(+VLOOKUP("LETAXP"&amp;A31,'Main File'!A:O,10,0),0)</f>
        <v>2.664887768422461</v>
      </c>
      <c r="G31" s="28">
        <f>IFERROR(+VLOOKUP("LETAXP"&amp;A31,'Main File'!A:O,11,0),0)</f>
        <v>1.4347705636506634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0.24386385230128044</v>
      </c>
      <c r="K31" s="28">
        <f>IFERROR(+VLOOKUP("LETAXP"&amp;A31,'Main File'!A:O,15,0),0)</f>
        <v>1.6786344159519437</v>
      </c>
    </row>
    <row r="32" spans="1:11" x14ac:dyDescent="0.25">
      <c r="A32" s="9">
        <f t="shared" si="0"/>
        <v>43188</v>
      </c>
      <c r="B32" s="28">
        <f>IFERROR(+VLOOKUP("LETAXP"&amp;A32,'Main File'!A:O,6,0),0)</f>
        <v>2.4059649757138044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0.25667324709076372</v>
      </c>
      <c r="F32" s="28">
        <f>IFERROR(+VLOOKUP("LETAXP"&amp;A32,'Main File'!A:O,10,0),0)</f>
        <v>2.662638222804568</v>
      </c>
      <c r="G32" s="28">
        <f>IFERROR(+VLOOKUP("LETAXP"&amp;A32,'Main File'!A:O,11,0),0)</f>
        <v>1.4339247650919766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0.24371806902703766</v>
      </c>
      <c r="K32" s="28">
        <f>IFERROR(+VLOOKUP("LETAXP"&amp;A32,'Main File'!A:O,15,0),0)</f>
        <v>1.6776428341190144</v>
      </c>
    </row>
    <row r="33" spans="1:11" x14ac:dyDescent="0.25">
      <c r="A33" s="9">
        <f t="shared" si="0"/>
        <v>43189</v>
      </c>
      <c r="B33" s="28">
        <f>IFERROR(+VLOOKUP("LETAXP"&amp;A33,'Main File'!A:O,6,0),0)</f>
        <v>2.4059754283364509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0.25667556674124586</v>
      </c>
      <c r="F33" s="28">
        <f>IFERROR(+VLOOKUP("LETAXP"&amp;A33,'Main File'!A:O,10,0),0)</f>
        <v>2.6626509950776969</v>
      </c>
      <c r="G33" s="28">
        <f>IFERROR(+VLOOKUP("LETAXP"&amp;A33,'Main File'!A:O,11,0),0)</f>
        <v>1.4339310551817057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0.24371931531379604</v>
      </c>
      <c r="K33" s="28">
        <f>IFERROR(+VLOOKUP("LETAXP"&amp;A33,'Main File'!A:O,15,0),0)</f>
        <v>1.6776503704955017</v>
      </c>
    </row>
    <row r="34" spans="1:11" x14ac:dyDescent="0.25">
      <c r="A34" s="9">
        <f t="shared" si="0"/>
        <v>43190</v>
      </c>
      <c r="B34" s="28">
        <f>IFERROR(+VLOOKUP("LETAXP"&amp;A34,'Main File'!A:O,6,0),0)</f>
        <v>2.405985631318488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0.25667740589110755</v>
      </c>
      <c r="F34" s="28">
        <f>IFERROR(+VLOOKUP("LETAXP"&amp;A34,'Main File'!A:O,10,0),0)</f>
        <v>2.6626630372095956</v>
      </c>
      <c r="G34" s="28">
        <f>IFERROR(+VLOOKUP("LETAXP"&amp;A34,'Main File'!A:O,11,0),0)</f>
        <v>1.4339418192150519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0.24372056128643982</v>
      </c>
      <c r="K34" s="28">
        <f>IFERROR(+VLOOKUP("LETAXP"&amp;A34,'Main File'!A:O,15,0),0)</f>
        <v>1.6776623805014919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zoomScale="86" zoomScaleNormal="86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A48" sqref="A48"/>
    </sheetView>
  </sheetViews>
  <sheetFormatPr defaultColWidth="27" defaultRowHeight="15" x14ac:dyDescent="0.25"/>
  <cols>
    <col min="1" max="1" width="15.140625" style="13" customWidth="1"/>
    <col min="2" max="2" width="14.5703125" style="15" bestFit="1" customWidth="1"/>
    <col min="3" max="4" width="25.7109375" style="15" bestFit="1" customWidth="1"/>
    <col min="5" max="5" width="10.140625" style="15" bestFit="1" customWidth="1"/>
    <col min="6" max="6" width="13.7109375" style="15" bestFit="1" customWidth="1"/>
    <col min="7" max="7" width="14.5703125" style="15" bestFit="1" customWidth="1"/>
    <col min="8" max="9" width="25.7109375" style="15" bestFit="1" customWidth="1"/>
    <col min="10" max="10" width="10.140625" style="15" bestFit="1" customWidth="1"/>
    <col min="11" max="11" width="13.7109375" style="15" bestFit="1" customWidth="1"/>
    <col min="12" max="12" width="27" style="15"/>
    <col min="14" max="14" width="11.42578125" bestFit="1" customWidth="1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24" x14ac:dyDescent="0.25">
      <c r="A3" s="8" t="s">
        <v>101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9.9985472218247953E-2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1.7973176966585654E-3</v>
      </c>
      <c r="F24" s="28">
        <f>IFERROR(+VLOOKUP("LETF50"&amp;A24,'Main File'!A:O,10,0),0)</f>
        <v>0.10178278991490652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9.9985270568448706E-2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1.7973333773479631E-3</v>
      </c>
      <c r="F25" s="28">
        <f>IFERROR(+VLOOKUP("LETF50"&amp;A25,'Main File'!A:O,10,0),0)</f>
        <v>0.10178260394579666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9.9985344147176969E-2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1.7972797568791739E-3</v>
      </c>
      <c r="F26" s="28">
        <f>IFERROR(+VLOOKUP("LETF50"&amp;A26,'Main File'!A:O,10,0),0)</f>
        <v>0.10178262390405614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9.9985568785446205E-2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1.7972837948491117E-3</v>
      </c>
      <c r="F27" s="28">
        <f>IFERROR(+VLOOKUP("LETF50"&amp;A27,'Main File'!A:O,10,0),0)</f>
        <v>0.10178285258029532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9.9985293810071041E-2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1.7972878328740959E-3</v>
      </c>
      <c r="F28" s="28">
        <f>IFERROR(+VLOOKUP("LETF50"&amp;A28,'Main File'!A:O,10,0),0)</f>
        <v>0.10178258164294514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9.9985715811690412E-2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1.7973611961118762E-3</v>
      </c>
      <c r="F29" s="28">
        <f>IFERROR(+VLOOKUP("LETF50"&amp;A29,'Main File'!A:O,10,0),0)</f>
        <v>0.10178307700780229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9.9985376303956972E-2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1.7974461864044243E-3</v>
      </c>
      <c r="F30" s="28">
        <f>IFERROR(+VLOOKUP("LETF50"&amp;A30,'Main File'!A:O,10,0),0)</f>
        <v>0.1017828224903614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9.9985139375974683E-2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1.7972950519025061E-3</v>
      </c>
      <c r="F31" s="28">
        <f>IFERROR(+VLOOKUP("LETF50"&amp;A31,'Main File'!A:O,10,0),0)</f>
        <v>0.10178243442787718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9.9985453499626314E-2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1.7972992182372144E-3</v>
      </c>
      <c r="F32" s="28">
        <f>IFERROR(+VLOOKUP("LETF50"&amp;A32,'Main File'!A:O,10,0),0)</f>
        <v>0.10178275271786352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9.9985520579755932E-2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1.7973033845141962E-3</v>
      </c>
      <c r="F33" s="28">
        <f>IFERROR(+VLOOKUP("LETF50"&amp;A33,'Main File'!A:O,10,0),0)</f>
        <v>0.10178282396427013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9.9985587659519773E-2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1.7973075507983283E-3</v>
      </c>
      <c r="F34" s="28">
        <f>IFERROR(+VLOOKUP("LETF50"&amp;A34,'Main File'!A:O,10,0),0)</f>
        <v>0.10178289521031809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0.10000036468675302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0.10000036468675302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0.1000004044761732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0.1000004044761732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0.10000006573671778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0.10000006573671778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0.10000019040935923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0.10000019040935923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0.10000020211667753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0.10000020211667753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0.10000047802956838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0.10000047802956838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0.10000028106478462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0.10000028106478462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0.10000014054188816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0.10000014054188816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0.1000001673180044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0.1000001673180044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0.10000030578655218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0.10000030578655218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0.10000033256046166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0.10000033256046166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2.1342138489551661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0.2095587339921956</v>
      </c>
      <c r="F24" s="28">
        <f>IFERROR(+VLOOKUP("LEULIS"&amp;A24,'Main File'!A:O,10,0),0)</f>
        <v>2.3437725829473619</v>
      </c>
      <c r="G24" s="28">
        <f>IFERROR(+VLOOKUP("LEULIS"&amp;A24,'Main File'!A:O,11,0),0)</f>
        <v>1.0583861226970319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0.17790605967769935</v>
      </c>
      <c r="K24" s="28">
        <f>IFERROR(+VLOOKUP("LEULIS"&amp;A24,'Main File'!A:O,15,0),0)</f>
        <v>1.2362921823747313</v>
      </c>
    </row>
    <row r="25" spans="1:11" x14ac:dyDescent="0.25">
      <c r="A25" s="9">
        <f t="shared" si="0"/>
        <v>43181</v>
      </c>
      <c r="B25" s="28">
        <f>IFERROR(+VLOOKUP("LEULIS"&amp;A25,'Main File'!A:O,6,0),0)</f>
        <v>2.3510126600536818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0.24858257308040071</v>
      </c>
      <c r="F25" s="28">
        <f>IFERROR(+VLOOKUP("LEULIS"&amp;A25,'Main File'!A:O,10,0),0)</f>
        <v>2.5995952331340826</v>
      </c>
      <c r="G25" s="28">
        <f>IFERROR(+VLOOKUP("LEULIS"&amp;A25,'Main File'!A:O,11,0),0)</f>
        <v>1.273635301442855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0.21665669721775194</v>
      </c>
      <c r="K25" s="28">
        <f>IFERROR(+VLOOKUP("LEULIS"&amp;A25,'Main File'!A:O,15,0),0)</f>
        <v>1.4902919986606069</v>
      </c>
    </row>
    <row r="26" spans="1:11" x14ac:dyDescent="0.25">
      <c r="A26" s="9">
        <f t="shared" si="0"/>
        <v>43182</v>
      </c>
      <c r="B26" s="28">
        <f>IFERROR(+VLOOKUP("LEULIS"&amp;A26,'Main File'!A:O,6,0),0)</f>
        <v>2.3517986526455092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0.24872421091686672</v>
      </c>
      <c r="F26" s="28">
        <f>IFERROR(+VLOOKUP("LEULIS"&amp;A26,'Main File'!A:O,10,0),0)</f>
        <v>2.6005228635623761</v>
      </c>
      <c r="G26" s="28">
        <f>IFERROR(+VLOOKUP("LEULIS"&amp;A26,'Main File'!A:O,11,0),0)</f>
        <v>1.2738166592795288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0.21669286005378116</v>
      </c>
      <c r="K26" s="28">
        <f>IFERROR(+VLOOKUP("LEULIS"&amp;A26,'Main File'!A:O,15,0),0)</f>
        <v>1.49050951933331</v>
      </c>
    </row>
    <row r="27" spans="1:11" x14ac:dyDescent="0.25">
      <c r="A27" s="9">
        <f t="shared" si="0"/>
        <v>43183</v>
      </c>
      <c r="B27" s="28">
        <f>IFERROR(+VLOOKUP("LEULIS"&amp;A27,'Main File'!A:O,6,0),0)</f>
        <v>2.3518359537470461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0.24873052092356612</v>
      </c>
      <c r="F27" s="28">
        <f>IFERROR(+VLOOKUP("LEULIS"&amp;A27,'Main File'!A:O,10,0),0)</f>
        <v>2.6005664746706123</v>
      </c>
      <c r="G27" s="28">
        <f>IFERROR(+VLOOKUP("LEULIS"&amp;A27,'Main File'!A:O,11,0),0)</f>
        <v>1.2752670582753125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0.21695535358572018</v>
      </c>
      <c r="K27" s="28">
        <f>IFERROR(+VLOOKUP("LEULIS"&amp;A27,'Main File'!A:O,15,0),0)</f>
        <v>1.4922224118610328</v>
      </c>
    </row>
    <row r="28" spans="1:11" x14ac:dyDescent="0.25">
      <c r="A28" s="9">
        <f t="shared" si="0"/>
        <v>43184</v>
      </c>
      <c r="B28" s="28">
        <f>IFERROR(+VLOOKUP("LEULIS"&amp;A28,'Main File'!A:O,6,0),0)</f>
        <v>2.3518386426507747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0.24873097991255405</v>
      </c>
      <c r="F28" s="28">
        <f>IFERROR(+VLOOKUP("LEULIS"&amp;A28,'Main File'!A:O,10,0),0)</f>
        <v>2.6005696225633286</v>
      </c>
      <c r="G28" s="28">
        <f>IFERROR(+VLOOKUP("LEULIS"&amp;A28,'Main File'!A:O,11,0),0)</f>
        <v>1.2752703055667483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0.21695472801916352</v>
      </c>
      <c r="K28" s="28">
        <f>IFERROR(+VLOOKUP("LEULIS"&amp;A28,'Main File'!A:O,15,0),0)</f>
        <v>1.4922250335859117</v>
      </c>
    </row>
    <row r="29" spans="1:11" x14ac:dyDescent="0.25">
      <c r="A29" s="9">
        <f t="shared" si="0"/>
        <v>43185</v>
      </c>
      <c r="B29" s="28">
        <f>IFERROR(+VLOOKUP("LEULIS"&amp;A29,'Main File'!A:O,6,0),0)</f>
        <v>2.1225193142418024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0.20745344666911861</v>
      </c>
      <c r="F29" s="28">
        <f>IFERROR(+VLOOKUP("LEULIS"&amp;A29,'Main File'!A:O,10,0),0)</f>
        <v>2.3299727609109211</v>
      </c>
      <c r="G29" s="28">
        <f>IFERROR(+VLOOKUP("LEULIS"&amp;A29,'Main File'!A:O,11,0),0)</f>
        <v>1.0473505688638285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0.1759268088396638</v>
      </c>
      <c r="K29" s="28">
        <f>IFERROR(+VLOOKUP("LEULIS"&amp;A29,'Main File'!A:O,15,0),0)</f>
        <v>1.2232773777034922</v>
      </c>
    </row>
    <row r="30" spans="1:11" x14ac:dyDescent="0.25">
      <c r="A30" s="9">
        <f t="shared" si="0"/>
        <v>43186</v>
      </c>
      <c r="B30" s="28">
        <f>IFERROR(+VLOOKUP("LEULIS"&amp;A30,'Main File'!A:O,6,0),0)</f>
        <v>2.3502500459271141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0.24844530985082378</v>
      </c>
      <c r="F30" s="28">
        <f>IFERROR(+VLOOKUP("LEULIS"&amp;A30,'Main File'!A:O,10,0),0)</f>
        <v>2.598695355777938</v>
      </c>
      <c r="G30" s="28">
        <f>IFERROR(+VLOOKUP("LEULIS"&amp;A30,'Main File'!A:O,11,0),0)</f>
        <v>1.2747277781074879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0.21686112808701213</v>
      </c>
      <c r="K30" s="28">
        <f>IFERROR(+VLOOKUP("LEULIS"&amp;A30,'Main File'!A:O,15,0),0)</f>
        <v>1.4915889061945</v>
      </c>
    </row>
    <row r="31" spans="1:11" x14ac:dyDescent="0.25">
      <c r="A31" s="9">
        <f t="shared" si="0"/>
        <v>43187</v>
      </c>
      <c r="B31" s="28">
        <f>IFERROR(+VLOOKUP("LEULIS"&amp;A31,'Main File'!A:O,6,0),0)</f>
        <v>2.3505711745885618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0.24850305607610138</v>
      </c>
      <c r="F31" s="28">
        <f>IFERROR(+VLOOKUP("LEULIS"&amp;A31,'Main File'!A:O,10,0),0)</f>
        <v>2.5990742306646633</v>
      </c>
      <c r="G31" s="28">
        <f>IFERROR(+VLOOKUP("LEULIS"&amp;A31,'Main File'!A:O,11,0),0)</f>
        <v>1.2732212436611672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0.21659468273127711</v>
      </c>
      <c r="K31" s="28">
        <f>IFERROR(+VLOOKUP("LEULIS"&amp;A31,'Main File'!A:O,15,0),0)</f>
        <v>1.4898159263924442</v>
      </c>
    </row>
    <row r="32" spans="1:11" x14ac:dyDescent="0.25">
      <c r="A32" s="9">
        <f t="shared" si="0"/>
        <v>43188</v>
      </c>
      <c r="B32" s="28">
        <f>IFERROR(+VLOOKUP("LEULIS"&amp;A32,'Main File'!A:O,6,0),0)</f>
        <v>2.3505078516164386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0.24849161367091677</v>
      </c>
      <c r="F32" s="28">
        <f>IFERROR(+VLOOKUP("LEULIS"&amp;A32,'Main File'!A:O,10,0),0)</f>
        <v>2.5989994652873554</v>
      </c>
      <c r="G32" s="28">
        <f>IFERROR(+VLOOKUP("LEULIS"&amp;A32,'Main File'!A:O,11,0),0)</f>
        <v>1.2737772992633483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0.21669195191837309</v>
      </c>
      <c r="K32" s="28">
        <f>IFERROR(+VLOOKUP("LEULIS"&amp;A32,'Main File'!A:O,15,0),0)</f>
        <v>1.4904692511817212</v>
      </c>
    </row>
    <row r="33" spans="1:11" x14ac:dyDescent="0.25">
      <c r="A33" s="9">
        <f t="shared" si="0"/>
        <v>43189</v>
      </c>
      <c r="B33" s="28">
        <f>IFERROR(+VLOOKUP("LEULIS"&amp;A33,'Main File'!A:O,6,0),0)</f>
        <v>2.3505114445893267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0.24849209444522369</v>
      </c>
      <c r="F33" s="28">
        <f>IFERROR(+VLOOKUP("LEULIS"&amp;A33,'Main File'!A:O,10,0),0)</f>
        <v>2.5990035390345505</v>
      </c>
      <c r="G33" s="28">
        <f>IFERROR(+VLOOKUP("LEULIS"&amp;A33,'Main File'!A:O,11,0),0)</f>
        <v>1.2737787788343551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0.216693368412125</v>
      </c>
      <c r="K33" s="28">
        <f>IFERROR(+VLOOKUP("LEULIS"&amp;A33,'Main File'!A:O,15,0),0)</f>
        <v>1.4904721472464801</v>
      </c>
    </row>
    <row r="34" spans="1:11" x14ac:dyDescent="0.25">
      <c r="A34" s="9">
        <f t="shared" si="0"/>
        <v>43190</v>
      </c>
      <c r="B34" s="28">
        <f>IFERROR(+VLOOKUP("LEULIS"&amp;A34,'Main File'!A:O,6,0),0)</f>
        <v>2.3505150586461219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0.2484930659169321</v>
      </c>
      <c r="F34" s="28">
        <f>IFERROR(+VLOOKUP("LEULIS"&amp;A34,'Main File'!A:O,10,0),0)</f>
        <v>2.5990081245630541</v>
      </c>
      <c r="G34" s="28">
        <f>IFERROR(+VLOOKUP("LEULIS"&amp;A34,'Main File'!A:O,11,0),0)</f>
        <v>1.2737865494187524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0.21668099627976367</v>
      </c>
      <c r="K34" s="28">
        <f>IFERROR(+VLOOKUP("LEULIS"&amp;A34,'Main File'!A:O,15,0),0)</f>
        <v>1.4904675456985159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0.20940297182427547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5.2905870224041057E-3</v>
      </c>
      <c r="F24" s="28">
        <f>IFERROR(+VLOOKUP("LLIQDF"&amp;A24,'Main File'!A:O,10,0),0)</f>
        <v>0.21469355884667957</v>
      </c>
      <c r="G24" s="28">
        <f>IFERROR(+VLOOKUP("LLIQDF"&amp;A24,'Main File'!A:O,11,0),0)</f>
        <v>6.9378326542326146E-2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5.2880363750984118E-3</v>
      </c>
      <c r="K24" s="28">
        <f>IFERROR(+VLOOKUP("LLIQDF"&amp;A24,'Main File'!A:O,15,0),0)</f>
        <v>7.4666362917424553E-2</v>
      </c>
    </row>
    <row r="25" spans="1:11" x14ac:dyDescent="0.25">
      <c r="A25" s="9">
        <f t="shared" si="0"/>
        <v>43181</v>
      </c>
      <c r="B25" s="28">
        <f>IFERROR(+VLOOKUP("LLIQDF"&amp;A25,'Main File'!A:O,6,0),0)</f>
        <v>0.2094624716634132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5.3017640530905784E-3</v>
      </c>
      <c r="F25" s="28">
        <f>IFERROR(+VLOOKUP("LLIQDF"&amp;A25,'Main File'!A:O,10,0),0)</f>
        <v>0.21476423571650377</v>
      </c>
      <c r="G25" s="28">
        <f>IFERROR(+VLOOKUP("LLIQDF"&amp;A25,'Main File'!A:O,11,0),0)</f>
        <v>6.9442227685945768E-2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5.2995363419307403E-3</v>
      </c>
      <c r="K25" s="28">
        <f>IFERROR(+VLOOKUP("LLIQDF"&amp;A25,'Main File'!A:O,15,0),0)</f>
        <v>7.4741764027876509E-2</v>
      </c>
    </row>
    <row r="26" spans="1:11" x14ac:dyDescent="0.25">
      <c r="A26" s="9">
        <f t="shared" si="0"/>
        <v>43182</v>
      </c>
      <c r="B26" s="28">
        <f>IFERROR(+VLOOKUP("LLIQDF"&amp;A26,'Main File'!A:O,6,0),0)</f>
        <v>0.20942860582005349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5.2960172967822152E-3</v>
      </c>
      <c r="F26" s="28">
        <f>IFERROR(+VLOOKUP("LLIQDF"&amp;A26,'Main File'!A:O,10,0),0)</f>
        <v>0.21472462311683571</v>
      </c>
      <c r="G26" s="28">
        <f>IFERROR(+VLOOKUP("LLIQDF"&amp;A26,'Main File'!A:O,11,0),0)</f>
        <v>6.9409867625786742E-2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5.2937218408184395E-3</v>
      </c>
      <c r="K26" s="28">
        <f>IFERROR(+VLOOKUP("LLIQDF"&amp;A26,'Main File'!A:O,15,0),0)</f>
        <v>7.4703589466605186E-2</v>
      </c>
    </row>
    <row r="27" spans="1:11" x14ac:dyDescent="0.25">
      <c r="A27" s="9">
        <f t="shared" si="0"/>
        <v>43183</v>
      </c>
      <c r="B27" s="28">
        <f>IFERROR(+VLOOKUP("LLIQDF"&amp;A27,'Main File'!A:O,6,0),0)</f>
        <v>0.20943118145212747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5.2960738283660998E-3</v>
      </c>
      <c r="F27" s="28">
        <f>IFERROR(+VLOOKUP("LLIQDF"&amp;A27,'Main File'!A:O,10,0),0)</f>
        <v>0.21472725528049358</v>
      </c>
      <c r="G27" s="28">
        <f>IFERROR(+VLOOKUP("LLIQDF"&amp;A27,'Main File'!A:O,11,0),0)</f>
        <v>6.9409991090675457E-2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5.293722483121089E-3</v>
      </c>
      <c r="K27" s="28">
        <f>IFERROR(+VLOOKUP("LLIQDF"&amp;A27,'Main File'!A:O,15,0),0)</f>
        <v>7.4703713573796543E-2</v>
      </c>
    </row>
    <row r="28" spans="1:11" x14ac:dyDescent="0.25">
      <c r="A28" s="9">
        <f t="shared" si="0"/>
        <v>43184</v>
      </c>
      <c r="B28" s="28">
        <f>IFERROR(+VLOOKUP("LLIQDF"&amp;A28,'Main File'!A:O,6,0),0)</f>
        <v>0.20943112960308641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5.2960817609657282E-3</v>
      </c>
      <c r="F28" s="28">
        <f>IFERROR(+VLOOKUP("LLIQDF"&amp;A28,'Main File'!A:O,10,0),0)</f>
        <v>0.21472721136405212</v>
      </c>
      <c r="G28" s="28">
        <f>IFERROR(+VLOOKUP("LLIQDF"&amp;A28,'Main File'!A:O,11,0),0)</f>
        <v>6.9409987055701561E-2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5.2937146000291493E-3</v>
      </c>
      <c r="K28" s="28">
        <f>IFERROR(+VLOOKUP("LLIQDF"&amp;A28,'Main File'!A:O,15,0),0)</f>
        <v>7.4703701655730703E-2</v>
      </c>
    </row>
    <row r="29" spans="1:11" x14ac:dyDescent="0.25">
      <c r="A29" s="9">
        <f t="shared" si="0"/>
        <v>43185</v>
      </c>
      <c r="B29" s="28">
        <f>IFERROR(+VLOOKUP("LLIQDF"&amp;A29,'Main File'!A:O,6,0),0)</f>
        <v>0.20935382398638752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5.2821537691693041E-3</v>
      </c>
      <c r="F29" s="28">
        <f>IFERROR(+VLOOKUP("LLIQDF"&amp;A29,'Main File'!A:O,10,0),0)</f>
        <v>0.21463597775555682</v>
      </c>
      <c r="G29" s="28">
        <f>IFERROR(+VLOOKUP("LLIQDF"&amp;A29,'Main File'!A:O,11,0),0)</f>
        <v>6.9342268144619315E-2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5.2815346140317248E-3</v>
      </c>
      <c r="K29" s="28">
        <f>IFERROR(+VLOOKUP("LLIQDF"&amp;A29,'Main File'!A:O,15,0),0)</f>
        <v>7.4623802758651034E-2</v>
      </c>
    </row>
    <row r="30" spans="1:11" x14ac:dyDescent="0.25">
      <c r="A30" s="9">
        <f t="shared" si="0"/>
        <v>43186</v>
      </c>
      <c r="B30" s="28">
        <f>IFERROR(+VLOOKUP("LLIQDF"&amp;A30,'Main File'!A:O,6,0),0)</f>
        <v>0.20938721304131061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5.2887069171851219E-3</v>
      </c>
      <c r="F30" s="28">
        <f>IFERROR(+VLOOKUP("LLIQDF"&amp;A30,'Main File'!A:O,10,0),0)</f>
        <v>0.21467591995849572</v>
      </c>
      <c r="G30" s="28">
        <f>IFERROR(+VLOOKUP("LLIQDF"&amp;A30,'Main File'!A:O,11,0),0)</f>
        <v>6.9377586831354643E-2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5.2878477762319399E-3</v>
      </c>
      <c r="K30" s="28">
        <f>IFERROR(+VLOOKUP("LLIQDF"&amp;A30,'Main File'!A:O,15,0),0)</f>
        <v>7.4665434607586581E-2</v>
      </c>
    </row>
    <row r="31" spans="1:11" x14ac:dyDescent="0.25">
      <c r="A31" s="9">
        <f t="shared" si="0"/>
        <v>43187</v>
      </c>
      <c r="B31" s="28">
        <f>IFERROR(+VLOOKUP("LLIQDF"&amp;A31,'Main File'!A:O,6,0),0)</f>
        <v>0.20918214722616507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5.250322216511053E-3</v>
      </c>
      <c r="F31" s="28">
        <f>IFERROR(+VLOOKUP("LLIQDF"&amp;A31,'Main File'!A:O,10,0),0)</f>
        <v>0.21443246944267613</v>
      </c>
      <c r="G31" s="28">
        <f>IFERROR(+VLOOKUP("LLIQDF"&amp;A31,'Main File'!A:O,11,0),0)</f>
        <v>6.9164097096204857E-2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5.2490875977157384E-3</v>
      </c>
      <c r="K31" s="28">
        <f>IFERROR(+VLOOKUP("LLIQDF"&amp;A31,'Main File'!A:O,15,0),0)</f>
        <v>7.4413184693920595E-2</v>
      </c>
    </row>
    <row r="32" spans="1:11" x14ac:dyDescent="0.25">
      <c r="A32" s="9">
        <f t="shared" si="0"/>
        <v>43188</v>
      </c>
      <c r="B32" s="28">
        <f>IFERROR(+VLOOKUP("LLIQDF"&amp;A32,'Main File'!A:O,6,0),0)</f>
        <v>0.20917018409788921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5.2500286782549725E-3</v>
      </c>
      <c r="F32" s="28">
        <f>IFERROR(+VLOOKUP("LLIQDF"&amp;A32,'Main File'!A:O,10,0),0)</f>
        <v>0.21442021277614418</v>
      </c>
      <c r="G32" s="28">
        <f>IFERROR(+VLOOKUP("LLIQDF"&amp;A32,'Main File'!A:O,11,0),0)</f>
        <v>6.9160948468235173E-2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5.2488405306016497E-3</v>
      </c>
      <c r="K32" s="28">
        <f>IFERROR(+VLOOKUP("LLIQDF"&amp;A32,'Main File'!A:O,15,0),0)</f>
        <v>7.4409788998836823E-2</v>
      </c>
    </row>
    <row r="33" spans="1:11" x14ac:dyDescent="0.25">
      <c r="A33" s="9">
        <f t="shared" si="0"/>
        <v>43189</v>
      </c>
      <c r="B33" s="28">
        <f>IFERROR(+VLOOKUP("LLIQDF"&amp;A33,'Main File'!A:O,6,0),0)</f>
        <v>0.20917020716326021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5.2500305146838512E-3</v>
      </c>
      <c r="F33" s="28">
        <f>IFERROR(+VLOOKUP("LLIQDF"&amp;A33,'Main File'!A:O,10,0),0)</f>
        <v>0.21442023767794405</v>
      </c>
      <c r="G33" s="28">
        <f>IFERROR(+VLOOKUP("LLIQDF"&amp;A33,'Main File'!A:O,11,0),0)</f>
        <v>6.916091639202529E-2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5.2488310228344728E-3</v>
      </c>
      <c r="K33" s="28">
        <f>IFERROR(+VLOOKUP("LLIQDF"&amp;A33,'Main File'!A:O,15,0),0)</f>
        <v>7.4409747414859756E-2</v>
      </c>
    </row>
    <row r="34" spans="1:11" x14ac:dyDescent="0.25">
      <c r="A34" s="9">
        <f t="shared" si="0"/>
        <v>43190</v>
      </c>
      <c r="B34" s="28">
        <f>IFERROR(+VLOOKUP("LLIQDF"&amp;A34,'Main File'!A:O,6,0),0)</f>
        <v>0.2091701508586522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5.2500322582609482E-3</v>
      </c>
      <c r="F34" s="28">
        <f>IFERROR(+VLOOKUP("LLIQDF"&amp;A34,'Main File'!A:O,10,0),0)</f>
        <v>0.21442018311691316</v>
      </c>
      <c r="G34" s="28">
        <f>IFERROR(+VLOOKUP("LLIQDF"&amp;A34,'Main File'!A:O,11,0),0)</f>
        <v>6.9160892560181389E-2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5.2488310382605265E-3</v>
      </c>
      <c r="K34" s="28">
        <f>IFERROR(+VLOOKUP("LLIQDF"&amp;A34,'Main File'!A:O,15,0),0)</f>
        <v>7.4409723598441918E-2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2018-03-30T14:11:22Z</dcterms:modified>
</cp:coreProperties>
</file>