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A86CFA26-CC44-45F1-9F56-2C4BCD231C3D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<sst xmlns="http://schemas.openxmlformats.org/spreadsheetml/2006/main" count="1346" uniqueCount="101">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</sst>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235" workbookViewId="0">
      <selection activeCell="B228" sqref="B228:O2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/>
      </c>
      <c r="B253" s="3"/>
      <c r="C253" s="3"/>
      <c r="D253" s="4"/>
      <c r="E253" s="3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x14ac:dyDescent="0.25">
      <c r="A254" t="str">
        <f t="shared" si="3"/>
        <v/>
      </c>
      <c r="B254" s="3"/>
      <c r="C254" s="3"/>
      <c r="D254" s="4"/>
      <c r="E254" s="3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x14ac:dyDescent="0.25">
      <c r="A255" t="str">
        <f t="shared" si="3"/>
        <v/>
      </c>
      <c r="B255" s="3"/>
      <c r="C255" s="3"/>
      <c r="D255" s="4"/>
      <c r="E255" s="5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x14ac:dyDescent="0.25">
      <c r="A256" t="str">
        <f t="shared" si="3"/>
        <v/>
      </c>
      <c r="B256" s="3"/>
      <c r="C256" s="3"/>
      <c r="D256" s="4"/>
      <c r="E256" s="3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x14ac:dyDescent="0.25">
      <c r="A257" t="str">
        <f t="shared" si="3"/>
        <v/>
      </c>
      <c r="B257" s="3"/>
      <c r="C257" s="3"/>
      <c r="D257" s="4"/>
      <c r="E257" s="3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x14ac:dyDescent="0.25">
      <c r="A258" t="str">
        <f t="shared" si="3"/>
        <v/>
      </c>
      <c r="B258" s="3"/>
      <c r="C258" s="3"/>
      <c r="D258" s="4"/>
      <c r="E258" s="3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x14ac:dyDescent="0.25">
      <c r="A259" t="str">
        <f t="shared" si="3"/>
        <v/>
      </c>
      <c r="B259" s="3"/>
      <c r="C259" s="3"/>
      <c r="D259" s="4"/>
      <c r="E259" s="3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x14ac:dyDescent="0.25">
      <c r="A261" t="str">
        <f t="shared" si="4"/>
        <v/>
      </c>
      <c r="B261" s="3"/>
      <c r="C261" s="3"/>
      <c r="D261" s="4"/>
      <c r="E261" s="3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x14ac:dyDescent="0.25">
      <c r="A262" t="str">
        <f t="shared" si="4"/>
        <v/>
      </c>
      <c r="B262" s="3"/>
      <c r="C262" s="3"/>
      <c r="D262" s="4"/>
      <c r="E262" s="3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x14ac:dyDescent="0.25">
      <c r="A263" t="str">
        <f t="shared" si="4"/>
        <v/>
      </c>
      <c r="B263" s="3"/>
      <c r="C263" s="3"/>
      <c r="D263" s="4"/>
      <c r="E263" s="3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x14ac:dyDescent="0.25">
      <c r="A264" t="str">
        <f t="shared" si="4"/>
        <v/>
      </c>
      <c r="B264" s="3"/>
      <c r="C264" s="3"/>
      <c r="D264" s="4"/>
      <c r="E264" s="3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x14ac:dyDescent="0.25">
      <c r="A265" t="str">
        <f t="shared" si="4"/>
        <v/>
      </c>
      <c r="B265" s="3"/>
      <c r="C265" s="3"/>
      <c r="D265" s="4"/>
      <c r="E265" s="3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x14ac:dyDescent="0.25">
      <c r="A266" t="str">
        <f t="shared" si="4"/>
        <v/>
      </c>
      <c r="B266" s="3"/>
      <c r="C266" s="3"/>
      <c r="D266" s="4"/>
      <c r="E266" s="3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x14ac:dyDescent="0.25">
      <c r="A267" t="str">
        <f t="shared" si="4"/>
        <v/>
      </c>
      <c r="B267" s="3"/>
      <c r="C267" s="3"/>
      <c r="D267" s="4"/>
      <c r="E267" s="3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x14ac:dyDescent="0.25">
      <c r="A268" t="str">
        <f t="shared" si="4"/>
        <v/>
      </c>
      <c r="B268" s="3"/>
      <c r="C268" s="3"/>
      <c r="D268" s="4"/>
      <c r="E268" s="3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x14ac:dyDescent="0.25">
      <c r="A269" t="str">
        <f t="shared" si="4"/>
        <v/>
      </c>
      <c r="B269" s="3"/>
      <c r="C269" s="3"/>
      <c r="D269" s="4"/>
      <c r="E269" s="3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x14ac:dyDescent="0.25">
      <c r="A270" t="str">
        <f t="shared" si="4"/>
        <v/>
      </c>
      <c r="B270" s="3"/>
      <c r="C270" s="3"/>
      <c r="D270" s="4"/>
      <c r="E270" s="3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x14ac:dyDescent="0.25">
      <c r="A271" t="str">
        <f t="shared" si="4"/>
        <v/>
      </c>
      <c r="B271" s="3"/>
      <c r="C271" s="3"/>
      <c r="D271" s="4"/>
      <c r="E271" s="3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x14ac:dyDescent="0.25">
      <c r="A272" t="str">
        <f t="shared" si="4"/>
        <v/>
      </c>
      <c r="B272" s="3"/>
      <c r="C272" s="3"/>
      <c r="D272" s="4"/>
      <c r="E272" s="3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x14ac:dyDescent="0.25">
      <c r="A273" t="str">
        <f t="shared" si="4"/>
        <v/>
      </c>
      <c r="B273" s="3"/>
      <c r="C273" s="3"/>
      <c r="D273" s="4"/>
      <c r="E273" s="3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x14ac:dyDescent="0.25">
      <c r="A274" t="str">
        <f t="shared" si="4"/>
        <v/>
      </c>
      <c r="B274" s="3"/>
      <c r="C274" s="3"/>
      <c r="D274" s="4"/>
      <c r="E274" s="3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x14ac:dyDescent="0.25">
      <c r="A275" t="str">
        <f t="shared" si="4"/>
        <v/>
      </c>
      <c r="B275" s="3"/>
      <c r="C275" s="3"/>
      <c r="D275" s="4"/>
      <c r="E275" s="3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x14ac:dyDescent="0.25">
      <c r="A276" t="str">
        <f t="shared" si="4"/>
        <v/>
      </c>
      <c r="B276" s="3"/>
      <c r="C276" s="3"/>
      <c r="D276" s="4"/>
      <c r="E276" s="3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x14ac:dyDescent="0.25">
      <c r="A277" t="str">
        <f t="shared" si="4"/>
        <v/>
      </c>
      <c r="B277" s="3"/>
      <c r="C277" s="3"/>
      <c r="D277" s="4"/>
      <c r="E277" s="3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x14ac:dyDescent="0.25">
      <c r="A278" t="str">
        <f t="shared" si="4"/>
        <v/>
      </c>
      <c r="B278" s="3"/>
      <c r="C278" s="3"/>
      <c r="D278" s="4"/>
      <c r="E278" s="3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x14ac:dyDescent="0.25">
      <c r="A279" t="str">
        <f t="shared" si="4"/>
        <v/>
      </c>
      <c r="B279" s="3"/>
      <c r="C279" s="3"/>
      <c r="D279" s="4"/>
      <c r="E279" s="3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x14ac:dyDescent="0.25">
      <c r="A280" t="str">
        <f t="shared" si="4"/>
        <v/>
      </c>
      <c r="B280" s="3"/>
      <c r="C280" s="3"/>
      <c r="D280" s="4"/>
      <c r="E280" s="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x14ac:dyDescent="0.25">
      <c r="A281" t="str">
        <f t="shared" si="4"/>
        <v/>
      </c>
      <c r="B281" s="3"/>
      <c r="C281" s="3"/>
      <c r="D281" s="4"/>
      <c r="E281" s="3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x14ac:dyDescent="0.25">
      <c r="A282" t="str">
        <f t="shared" si="4"/>
        <v/>
      </c>
      <c r="B282" s="3"/>
      <c r="C282" s="3"/>
      <c r="D282" s="4"/>
      <c r="E282" s="3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x14ac:dyDescent="0.25">
      <c r="A283" t="str">
        <f t="shared" si="4"/>
        <v/>
      </c>
      <c r="B283" s="3"/>
      <c r="C283" s="3"/>
      <c r="D283" s="4"/>
      <c r="E283" s="3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x14ac:dyDescent="0.25">
      <c r="A284" t="str">
        <f t="shared" si="4"/>
        <v/>
      </c>
      <c r="B284" s="3"/>
      <c r="C284" s="3"/>
      <c r="D284" s="4"/>
      <c r="E284" s="3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x14ac:dyDescent="0.25">
      <c r="A285" t="str">
        <f t="shared" si="4"/>
        <v/>
      </c>
      <c r="B285" s="3"/>
      <c r="C285" s="3"/>
      <c r="D285" s="4"/>
      <c r="E285" s="3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x14ac:dyDescent="0.25">
      <c r="A286" t="str">
        <f t="shared" si="4"/>
        <v/>
      </c>
      <c r="B286" s="3"/>
      <c r="C286" s="3"/>
      <c r="D286" s="4"/>
      <c r="E286" s="3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x14ac:dyDescent="0.25">
      <c r="A287" t="str">
        <f t="shared" si="4"/>
        <v/>
      </c>
      <c r="B287" s="3"/>
      <c r="C287" s="3"/>
      <c r="D287" s="4"/>
      <c r="E287" s="3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x14ac:dyDescent="0.25">
      <c r="A288" t="str">
        <f t="shared" si="4"/>
        <v/>
      </c>
      <c r="B288" s="3"/>
      <c r="C288" s="3"/>
      <c r="D288" s="4"/>
      <c r="E288" s="3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x14ac:dyDescent="0.25">
      <c r="A289" t="str">
        <f t="shared" si="4"/>
        <v/>
      </c>
      <c r="B289" s="3"/>
      <c r="C289" s="3"/>
      <c r="D289" s="4"/>
      <c r="E289" s="3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x14ac:dyDescent="0.25">
      <c r="A290" t="str">
        <f t="shared" si="4"/>
        <v/>
      </c>
      <c r="B290" s="3"/>
      <c r="C290" s="3"/>
      <c r="D290" s="4"/>
      <c r="E290" s="3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x14ac:dyDescent="0.25">
      <c r="A291" t="str">
        <f t="shared" si="4"/>
        <v/>
      </c>
      <c r="B291" s="3"/>
      <c r="C291" s="3"/>
      <c r="D291" s="4"/>
      <c r="E291" s="3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x14ac:dyDescent="0.25">
      <c r="A292" t="str">
        <f t="shared" si="4"/>
        <v/>
      </c>
      <c r="B292" s="3"/>
      <c r="C292" s="3"/>
      <c r="D292" s="4"/>
      <c r="E292" s="3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x14ac:dyDescent="0.25">
      <c r="A293" t="str">
        <f t="shared" si="4"/>
        <v/>
      </c>
      <c r="B293" s="3"/>
      <c r="C293" s="3"/>
      <c r="D293" s="4"/>
      <c r="E293" s="3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x14ac:dyDescent="0.25">
      <c r="A294" t="str">
        <f t="shared" si="4"/>
        <v/>
      </c>
      <c r="B294" s="3"/>
      <c r="C294" s="3"/>
      <c r="D294" s="4"/>
      <c r="E294" s="3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x14ac:dyDescent="0.25">
      <c r="A295" t="str">
        <f t="shared" si="4"/>
        <v/>
      </c>
      <c r="B295" s="3"/>
      <c r="C295" s="3"/>
      <c r="D295" s="4"/>
      <c r="E295" s="3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x14ac:dyDescent="0.25">
      <c r="A296" t="str">
        <f t="shared" si="4"/>
        <v/>
      </c>
      <c r="B296" s="3"/>
      <c r="C296" s="3"/>
      <c r="D296" s="4"/>
      <c r="E296" s="3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x14ac:dyDescent="0.25">
      <c r="A297" t="str">
        <f t="shared" si="4"/>
        <v/>
      </c>
      <c r="B297" s="3"/>
      <c r="C297" s="3"/>
      <c r="D297" s="4"/>
      <c r="E297" s="3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x14ac:dyDescent="0.25">
      <c r="A298" t="str">
        <f t="shared" si="4"/>
        <v/>
      </c>
      <c r="B298" s="3"/>
      <c r="C298" s="3"/>
      <c r="D298" s="4"/>
      <c r="E298" s="3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x14ac:dyDescent="0.25">
      <c r="A299" t="str">
        <f t="shared" si="4"/>
        <v/>
      </c>
      <c r="B299" s="3"/>
      <c r="C299" s="3"/>
      <c r="D299" s="4"/>
      <c r="E299" s="3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x14ac:dyDescent="0.25">
      <c r="A300" t="str">
        <f t="shared" si="4"/>
        <v/>
      </c>
      <c r="B300" s="3"/>
      <c r="C300" s="3"/>
      <c r="D300" s="4"/>
      <c r="E300" s="3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x14ac:dyDescent="0.25">
      <c r="A301" t="str">
        <f t="shared" si="4"/>
        <v/>
      </c>
      <c r="B301" s="3"/>
      <c r="C301" s="3"/>
      <c r="D301" s="4"/>
      <c r="E301" s="3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x14ac:dyDescent="0.25">
      <c r="A302" t="str">
        <f t="shared" si="4"/>
        <v/>
      </c>
      <c r="B302" s="3"/>
      <c r="C302" s="3"/>
      <c r="D302" s="4"/>
      <c r="E302" s="3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0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0</v>
      </c>
      <c r="F14" s="26">
        <f>IFERROR(+VLOOKUP("LDBOND"&amp;A14,'Main File'!A:O,10,0),0)</f>
        <v>0</v>
      </c>
      <c r="G14" s="26">
        <f>IFERROR(+VLOOKUP("LDBOND"&amp;A14,'Main File'!A:O,11,0),0)</f>
        <v>0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0</v>
      </c>
      <c r="K14" s="26">
        <f>IFERROR(+VLOOKUP("LDBOND"&amp;A14,'Main File'!A:O,15,0),0)</f>
        <v>0</v>
      </c>
    </row>
    <row r="15" spans="1:14" x14ac:dyDescent="0.25">
      <c r="A15" s="9">
        <f t="shared" si="0"/>
        <v>43202</v>
      </c>
      <c r="B15" s="26">
        <f>IFERROR(+VLOOKUP("LDBOND"&amp;A15,'Main File'!A:O,6,0),0)</f>
        <v>0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0</v>
      </c>
      <c r="F15" s="26">
        <f>IFERROR(+VLOOKUP("LDBOND"&amp;A15,'Main File'!A:O,10,0),0)</f>
        <v>0</v>
      </c>
      <c r="G15" s="26">
        <f>IFERROR(+VLOOKUP("LDBOND"&amp;A15,'Main File'!A:O,11,0),0)</f>
        <v>0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0</v>
      </c>
      <c r="K15" s="26">
        <f>IFERROR(+VLOOKUP("LDBOND"&amp;A15,'Main File'!A:O,15,0),0)</f>
        <v>0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0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</v>
      </c>
      <c r="F14" s="26">
        <f>IFERROR(+VLOOKUP("LDDAF1"&amp;A14,'Main File'!A:O,10,0),0)</f>
        <v>0</v>
      </c>
      <c r="G14" s="26">
        <f>IFERROR(+VLOOKUP("LDDAF1"&amp;A14,'Main File'!A:O,11,0),0)</f>
        <v>0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</v>
      </c>
      <c r="K14" s="26">
        <f>IFERROR(+VLOOKUP("LDDAF1"&amp;A14,'Main File'!A:O,15,0),0)</f>
        <v>0</v>
      </c>
    </row>
    <row r="15" spans="1:14" x14ac:dyDescent="0.25">
      <c r="A15" s="9">
        <f t="shared" si="0"/>
        <v>43202</v>
      </c>
      <c r="B15" s="26">
        <f>IFERROR(+VLOOKUP("LDDAF1"&amp;A15,'Main File'!A:O,6,0),0)</f>
        <v>0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</v>
      </c>
      <c r="F15" s="26">
        <f>IFERROR(+VLOOKUP("LDDAF1"&amp;A15,'Main File'!A:O,10,0),0)</f>
        <v>0</v>
      </c>
      <c r="G15" s="26">
        <f>IFERROR(+VLOOKUP("LDDAF1"&amp;A15,'Main File'!A:O,11,0),0)</f>
        <v>0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</v>
      </c>
      <c r="K15" s="26">
        <f>IFERROR(+VLOOKUP("LDDAF1"&amp;A15,'Main File'!A:O,15,0),0)</f>
        <v>0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0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</v>
      </c>
      <c r="F14" s="26">
        <f>IFERROR(+VLOOKUP("LDDAF2"&amp;A14,'Main File'!A:O,10,0),0)</f>
        <v>0</v>
      </c>
      <c r="G14" s="26">
        <f>IFERROR(+VLOOKUP("LDDAF2"&amp;A14,'Main File'!A:O,11,0),0)</f>
        <v>0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</v>
      </c>
      <c r="K14" s="26">
        <f>IFERROR(+VLOOKUP("LDDAF2"&amp;A14,'Main File'!A:O,15,0),0)</f>
        <v>0</v>
      </c>
    </row>
    <row r="15" spans="1:14" x14ac:dyDescent="0.25">
      <c r="A15" s="9">
        <f t="shared" si="0"/>
        <v>43202</v>
      </c>
      <c r="B15" s="26">
        <f>IFERROR(+VLOOKUP("LDDAF2"&amp;A15,'Main File'!A:O,6,0),0)</f>
        <v>0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</v>
      </c>
      <c r="F15" s="26">
        <f>IFERROR(+VLOOKUP("LDDAF2"&amp;A15,'Main File'!A:O,10,0),0)</f>
        <v>0</v>
      </c>
      <c r="G15" s="26">
        <f>IFERROR(+VLOOKUP("LDDAF2"&amp;A15,'Main File'!A:O,11,0),0)</f>
        <v>0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</v>
      </c>
      <c r="K15" s="26">
        <f>IFERROR(+VLOOKUP("LDDAF2"&amp;A15,'Main File'!A:O,15,0),0)</f>
        <v>0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0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</v>
      </c>
      <c r="F14" s="26">
        <f>IFERROR(+VLOOKUP("LDDAF3"&amp;A14,'Main File'!A:O,10,0),0)</f>
        <v>0</v>
      </c>
      <c r="G14" s="26">
        <f>IFERROR(+VLOOKUP("LDDAF3"&amp;A14,'Main File'!A:O,11,0),0)</f>
        <v>0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</v>
      </c>
      <c r="K14" s="26">
        <f>IFERROR(+VLOOKUP("LDDAF3"&amp;A14,'Main File'!A:O,15,0),0)</f>
        <v>0</v>
      </c>
    </row>
    <row r="15" spans="1:14" x14ac:dyDescent="0.25">
      <c r="A15" s="9">
        <f t="shared" si="0"/>
        <v>43202</v>
      </c>
      <c r="B15" s="26">
        <f>IFERROR(+VLOOKUP("LDDAF3"&amp;A15,'Main File'!A:O,6,0),0)</f>
        <v>0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</v>
      </c>
      <c r="F15" s="26">
        <f>IFERROR(+VLOOKUP("LDDAF3"&amp;A15,'Main File'!A:O,10,0),0)</f>
        <v>0</v>
      </c>
      <c r="G15" s="26">
        <f>IFERROR(+VLOOKUP("LDDAF3"&amp;A15,'Main File'!A:O,11,0),0)</f>
        <v>0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</v>
      </c>
      <c r="K15" s="26">
        <f>IFERROR(+VLOOKUP("LDDAF3"&amp;A15,'Main File'!A:O,15,0),0)</f>
        <v>0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0</v>
      </c>
      <c r="F14" s="26">
        <f>IFERROR(+VLOOKUP("LDGETF"&amp;A14,'Main File'!A:O,10,0),0)</f>
        <v>0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0</v>
      </c>
      <c r="F15" s="26">
        <f>IFERROR(+VLOOKUP("LDGETF"&amp;A15,'Main File'!A:O,10,0),0)</f>
        <v>0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0</v>
      </c>
      <c r="C14" s="26">
        <f>IFERROR(+VLOOKUP("LDGSEC"&amp;A14,'Main File'!A:O,7,0),0)</f>
        <v>0</v>
      </c>
      <c r="D14" s="26">
        <f>IFERROR(+VLOOKUP("LDGSEC"&amp;A14,'Main File'!A:O,8,0),0)</f>
        <v>0</v>
      </c>
      <c r="E14" s="26">
        <f>IFERROR(+VLOOKUP("LDGSEC"&amp;A14,'Main File'!A:O,9,0),0)</f>
        <v>0</v>
      </c>
      <c r="F14" s="26">
        <f>IFERROR(+VLOOKUP("LDGSEC"&amp;A14,'Main File'!A:O,10,0),0)</f>
        <v>0</v>
      </c>
      <c r="G14" s="26">
        <f>IFERROR(+VLOOKUP("LDGSEC"&amp;A14,'Main File'!A:O,11,0),0)</f>
        <v>0</v>
      </c>
      <c r="H14" s="26">
        <f>IFERROR(+VLOOKUP("LDGSEC"&amp;A14,'Main File'!A:O,12,0),0)</f>
        <v>0</v>
      </c>
      <c r="I14" s="26">
        <f>IFERROR(+VLOOKUP("LDGSEC"&amp;A14,'Main File'!A:O,13,0),0)</f>
        <v>0</v>
      </c>
      <c r="J14" s="26">
        <f>IFERROR(+VLOOKUP("LDGSEC"&amp;A14,'Main File'!A:O,14,0),0)</f>
        <v>0</v>
      </c>
      <c r="K14" s="26">
        <f>IFERROR(+VLOOKUP("LDGSEC"&amp;A14,'Main File'!A:O,15,0),0)</f>
        <v>0</v>
      </c>
    </row>
    <row r="15" spans="1:14" x14ac:dyDescent="0.25">
      <c r="A15" s="9">
        <f t="shared" si="0"/>
        <v>43202</v>
      </c>
      <c r="B15" s="26">
        <f>IFERROR(+VLOOKUP("LDGSEC"&amp;A15,'Main File'!A:O,6,0),0)</f>
        <v>0</v>
      </c>
      <c r="C15" s="26">
        <f>IFERROR(+VLOOKUP("LDGSEC"&amp;A15,'Main File'!A:O,7,0),0)</f>
        <v>0</v>
      </c>
      <c r="D15" s="26">
        <f>IFERROR(+VLOOKUP("LDGSEC"&amp;A15,'Main File'!A:O,8,0),0)</f>
        <v>0</v>
      </c>
      <c r="E15" s="26">
        <f>IFERROR(+VLOOKUP("LDGSEC"&amp;A15,'Main File'!A:O,9,0),0)</f>
        <v>0</v>
      </c>
      <c r="F15" s="26">
        <f>IFERROR(+VLOOKUP("LDGSEC"&amp;A15,'Main File'!A:O,10,0),0)</f>
        <v>0</v>
      </c>
      <c r="G15" s="26">
        <f>IFERROR(+VLOOKUP("LDGSEC"&amp;A15,'Main File'!A:O,11,0),0)</f>
        <v>0</v>
      </c>
      <c r="H15" s="26">
        <f>IFERROR(+VLOOKUP("LDGSEC"&amp;A15,'Main File'!A:O,12,0),0)</f>
        <v>0</v>
      </c>
      <c r="I15" s="26">
        <f>IFERROR(+VLOOKUP("LDGSEC"&amp;A15,'Main File'!A:O,13,0),0)</f>
        <v>0</v>
      </c>
      <c r="J15" s="26">
        <f>IFERROR(+VLOOKUP("LDGSEC"&amp;A15,'Main File'!A:O,14,0),0)</f>
        <v>0</v>
      </c>
      <c r="K15" s="26">
        <f>IFERROR(+VLOOKUP("LDGSEC"&amp;A15,'Main File'!A:O,15,0),0)</f>
        <v>0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0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0</v>
      </c>
      <c r="F14" s="26">
        <f>IFERROR(+VLOOKUP("LDINPF"&amp;A14,'Main File'!A:O,10,0),0)</f>
        <v>0</v>
      </c>
      <c r="G14" s="26">
        <f>IFERROR(+VLOOKUP("LDINPF"&amp;A14,'Main File'!A:O,11,0),0)</f>
        <v>0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0</v>
      </c>
      <c r="K14" s="26">
        <f>IFERROR(+VLOOKUP("LDINPF"&amp;A14,'Main File'!A:O,15,0),0)</f>
        <v>0</v>
      </c>
    </row>
    <row r="15" spans="1:14" x14ac:dyDescent="0.25">
      <c r="A15" s="9">
        <f t="shared" si="0"/>
        <v>43202</v>
      </c>
      <c r="B15" s="26">
        <f>IFERROR(+VLOOKUP("LDINPF"&amp;A15,'Main File'!A:O,6,0),0)</f>
        <v>0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0</v>
      </c>
      <c r="F15" s="26">
        <f>IFERROR(+VLOOKUP("LDINPF"&amp;A15,'Main File'!A:O,10,0),0)</f>
        <v>0</v>
      </c>
      <c r="G15" s="26">
        <f>IFERROR(+VLOOKUP("LDINPF"&amp;A15,'Main File'!A:O,11,0),0)</f>
        <v>0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0</v>
      </c>
      <c r="K15" s="26">
        <f>IFERROR(+VLOOKUP("LDINPF"&amp;A15,'Main File'!A:O,15,0),0)</f>
        <v>0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0</v>
      </c>
      <c r="C14" s="26">
        <f>IFERROR(+VLOOKUP("LDMIPF"&amp;A14,'Main File'!A:O,7,0),0)</f>
        <v>0</v>
      </c>
      <c r="D14" s="26">
        <f>IFERROR(+VLOOKUP("LDMIPF"&amp;A14,'Main File'!A:O,8,0),0)</f>
        <v>0</v>
      </c>
      <c r="E14" s="26">
        <f>IFERROR(+VLOOKUP("LDMIPF"&amp;A14,'Main File'!A:O,9,0),0)</f>
        <v>0</v>
      </c>
      <c r="F14" s="26">
        <f>IFERROR(+VLOOKUP("LDMIPF"&amp;A14,'Main File'!A:O,10,0),0)</f>
        <v>0</v>
      </c>
      <c r="G14" s="26">
        <f>IFERROR(+VLOOKUP("LDMIPF"&amp;A14,'Main File'!A:O,11,0),0)</f>
        <v>0</v>
      </c>
      <c r="H14" s="26">
        <f>IFERROR(+VLOOKUP("LDMIPF"&amp;A14,'Main File'!A:O,12,0),0)</f>
        <v>0</v>
      </c>
      <c r="I14" s="26">
        <f>IFERROR(+VLOOKUP("LDMIPF"&amp;A14,'Main File'!A:O,13,0),0)</f>
        <v>0</v>
      </c>
      <c r="J14" s="26">
        <f>IFERROR(+VLOOKUP("LDMIPF"&amp;A14,'Main File'!A:O,14,0),0)</f>
        <v>0</v>
      </c>
      <c r="K14" s="26">
        <f>IFERROR(+VLOOKUP("LDMIPF"&amp;A14,'Main File'!A:O,15,0),0)</f>
        <v>0</v>
      </c>
    </row>
    <row r="15" spans="1:14" x14ac:dyDescent="0.25">
      <c r="A15" s="9">
        <f t="shared" si="0"/>
        <v>43202</v>
      </c>
      <c r="B15" s="26">
        <f>IFERROR(+VLOOKUP("LDMIPF"&amp;A15,'Main File'!A:O,6,0),0)</f>
        <v>0</v>
      </c>
      <c r="C15" s="26">
        <f>IFERROR(+VLOOKUP("LDMIPF"&amp;A15,'Main File'!A:O,7,0),0)</f>
        <v>0</v>
      </c>
      <c r="D15" s="26">
        <f>IFERROR(+VLOOKUP("LDMIPF"&amp;A15,'Main File'!A:O,8,0),0)</f>
        <v>0</v>
      </c>
      <c r="E15" s="26">
        <f>IFERROR(+VLOOKUP("LDMIPF"&amp;A15,'Main File'!A:O,9,0),0)</f>
        <v>0</v>
      </c>
      <c r="F15" s="26">
        <f>IFERROR(+VLOOKUP("LDMIPF"&amp;A15,'Main File'!A:O,10,0),0)</f>
        <v>0</v>
      </c>
      <c r="G15" s="26">
        <f>IFERROR(+VLOOKUP("LDMIPF"&amp;A15,'Main File'!A:O,11,0),0)</f>
        <v>0</v>
      </c>
      <c r="H15" s="26">
        <f>IFERROR(+VLOOKUP("LDMIPF"&amp;A15,'Main File'!A:O,12,0),0)</f>
        <v>0</v>
      </c>
      <c r="I15" s="26">
        <f>IFERROR(+VLOOKUP("LDMIPF"&amp;A15,'Main File'!A:O,13,0),0)</f>
        <v>0</v>
      </c>
      <c r="J15" s="26">
        <f>IFERROR(+VLOOKUP("LDMIPF"&amp;A15,'Main File'!A:O,14,0),0)</f>
        <v>0</v>
      </c>
      <c r="K15" s="26">
        <f>IFERROR(+VLOOKUP("LDMIPF"&amp;A15,'Main File'!A:O,15,0),0)</f>
        <v>0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0</v>
      </c>
      <c r="F14" s="26">
        <f>IFERROR(+VLOOKUP("LDSAPF"&amp;A14,'Main File'!A:O,10,0),0)</f>
        <v>0</v>
      </c>
      <c r="G14" s="26">
        <f>IFERROR(+VLOOKUP("LDSAPF"&amp;A14,'Main File'!A:O,11,0),0)</f>
        <v>0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0</v>
      </c>
      <c r="K14" s="26">
        <f>IFERROR(+VLOOKUP("LDSAPF"&amp;A14,'Main File'!A:O,15,0),0)</f>
        <v>0</v>
      </c>
    </row>
    <row r="15" spans="1:14" x14ac:dyDescent="0.25">
      <c r="A15" s="9">
        <f t="shared" si="0"/>
        <v>43202</v>
      </c>
      <c r="B15" s="26">
        <f>IFERROR(+VLOOKUP("LDSAPF"&amp;A15,'Main File'!A:O,6,0),0)</f>
        <v>0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0</v>
      </c>
      <c r="F15" s="26">
        <f>IFERROR(+VLOOKUP("LDSAPF"&amp;A15,'Main File'!A:O,10,0),0)</f>
        <v>0</v>
      </c>
      <c r="G15" s="26">
        <f>IFERROR(+VLOOKUP("LDSAPF"&amp;A15,'Main File'!A:O,11,0),0)</f>
        <v>0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0</v>
      </c>
      <c r="K15" s="26">
        <f>IFERROR(+VLOOKUP("LDSAPF"&amp;A15,'Main File'!A:O,15,0),0)</f>
        <v>0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0</v>
      </c>
      <c r="C14" s="26">
        <f>IFERROR(+VLOOKUP("LEBALF"&amp;A14,'Main File'!A:O,7,0),0)</f>
        <v>0</v>
      </c>
      <c r="D14" s="26">
        <f>IFERROR(+VLOOKUP("LEBALF"&amp;A14,'Main File'!A:O,8,0),0)</f>
        <v>0</v>
      </c>
      <c r="E14" s="26">
        <f>IFERROR(+VLOOKUP("LEBALF"&amp;A14,'Main File'!A:O,9,0),0)</f>
        <v>0</v>
      </c>
      <c r="F14" s="26">
        <f>IFERROR(+VLOOKUP("LEBALF"&amp;A14,'Main File'!A:O,10,0),0)</f>
        <v>0</v>
      </c>
      <c r="G14" s="26">
        <f>IFERROR(+VLOOKUP("LEBALF"&amp;A14,'Main File'!A:O,11,0),0)</f>
        <v>0</v>
      </c>
      <c r="H14" s="26">
        <f>IFERROR(+VLOOKUP("LEBALF"&amp;A14,'Main File'!A:O,12,0),0)</f>
        <v>0</v>
      </c>
      <c r="I14" s="26">
        <f>IFERROR(+VLOOKUP("LEBALF"&amp;A14,'Main File'!A:O,13,0),0)</f>
        <v>0</v>
      </c>
      <c r="J14" s="26">
        <f>IFERROR(+VLOOKUP("LEBALF"&amp;A14,'Main File'!A:O,14,0),0)</f>
        <v>0</v>
      </c>
      <c r="K14" s="26">
        <f>IFERROR(+VLOOKUP("LEBALF"&amp;A14,'Main File'!A:O,15,0),0)</f>
        <v>0</v>
      </c>
    </row>
    <row r="15" spans="1:14" x14ac:dyDescent="0.25">
      <c r="A15" s="9">
        <f t="shared" si="0"/>
        <v>43202</v>
      </c>
      <c r="B15" s="26">
        <f>IFERROR(+VLOOKUP("LEBALF"&amp;A15,'Main File'!A:O,6,0),0)</f>
        <v>0</v>
      </c>
      <c r="C15" s="26">
        <f>IFERROR(+VLOOKUP("LEBALF"&amp;A15,'Main File'!A:O,7,0),0)</f>
        <v>0</v>
      </c>
      <c r="D15" s="26">
        <f>IFERROR(+VLOOKUP("LEBALF"&amp;A15,'Main File'!A:O,8,0),0)</f>
        <v>0</v>
      </c>
      <c r="E15" s="26">
        <f>IFERROR(+VLOOKUP("LEBALF"&amp;A15,'Main File'!A:O,9,0),0)</f>
        <v>0</v>
      </c>
      <c r="F15" s="26">
        <f>IFERROR(+VLOOKUP("LEBALF"&amp;A15,'Main File'!A:O,10,0),0)</f>
        <v>0</v>
      </c>
      <c r="G15" s="26">
        <f>IFERROR(+VLOOKUP("LEBALF"&amp;A15,'Main File'!A:O,11,0),0)</f>
        <v>0</v>
      </c>
      <c r="H15" s="26">
        <f>IFERROR(+VLOOKUP("LEBALF"&amp;A15,'Main File'!A:O,12,0),0)</f>
        <v>0</v>
      </c>
      <c r="I15" s="26">
        <f>IFERROR(+VLOOKUP("LEBALF"&amp;A15,'Main File'!A:O,13,0),0)</f>
        <v>0</v>
      </c>
      <c r="J15" s="26">
        <f>IFERROR(+VLOOKUP("LEBALF"&amp;A15,'Main File'!A:O,14,0),0)</f>
        <v>0</v>
      </c>
      <c r="K15" s="26">
        <f>IFERROR(+VLOOKUP("LEBALF"&amp;A15,'Main File'!A:O,15,0),0)</f>
        <v>0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0</v>
      </c>
      <c r="C14" s="26">
        <f>IFERROR(+VLOOKUP("LEBFSF"&amp;A14,'Main File'!A:O,7,0),0)</f>
        <v>0</v>
      </c>
      <c r="D14" s="26">
        <f>IFERROR(+VLOOKUP("LEBFSF"&amp;A14,'Main File'!A:O,8,0),0)</f>
        <v>0</v>
      </c>
      <c r="E14" s="26">
        <f>IFERROR(+VLOOKUP("LEBFSF"&amp;A14,'Main File'!A:O,9,0),0)</f>
        <v>0</v>
      </c>
      <c r="F14" s="26">
        <f>IFERROR(+VLOOKUP("LEBFSF"&amp;A14,'Main File'!A:O,10,0),0)</f>
        <v>0</v>
      </c>
      <c r="G14" s="26">
        <f>IFERROR(+VLOOKUP("LEBFSF"&amp;A14,'Main File'!A:O,11,0),0)</f>
        <v>0</v>
      </c>
      <c r="H14" s="26">
        <f>IFERROR(+VLOOKUP("LEBFSF"&amp;A14,'Main File'!A:O,12,0),0)</f>
        <v>0</v>
      </c>
      <c r="I14" s="26">
        <f>IFERROR(+VLOOKUP("LEBFSF"&amp;A14,'Main File'!A:O,13,0),0)</f>
        <v>0</v>
      </c>
      <c r="J14" s="26">
        <f>IFERROR(+VLOOKUP("LEBFSF"&amp;A14,'Main File'!A:O,14,0),0)</f>
        <v>0</v>
      </c>
      <c r="K14" s="26">
        <f>IFERROR(+VLOOKUP("LEBFSF"&amp;A14,'Main File'!A:O,15,0),0)</f>
        <v>0</v>
      </c>
    </row>
    <row r="15" spans="1:14" x14ac:dyDescent="0.25">
      <c r="A15" s="9">
        <f t="shared" si="0"/>
        <v>43202</v>
      </c>
      <c r="B15" s="26">
        <f>IFERROR(+VLOOKUP("LEBFSF"&amp;A15,'Main File'!A:O,6,0),0)</f>
        <v>0</v>
      </c>
      <c r="C15" s="26">
        <f>IFERROR(+VLOOKUP("LEBFSF"&amp;A15,'Main File'!A:O,7,0),0)</f>
        <v>0</v>
      </c>
      <c r="D15" s="26">
        <f>IFERROR(+VLOOKUP("LEBFSF"&amp;A15,'Main File'!A:O,8,0),0)</f>
        <v>0</v>
      </c>
      <c r="E15" s="26">
        <f>IFERROR(+VLOOKUP("LEBFSF"&amp;A15,'Main File'!A:O,9,0),0)</f>
        <v>0</v>
      </c>
      <c r="F15" s="26">
        <f>IFERROR(+VLOOKUP("LEBFSF"&amp;A15,'Main File'!A:O,10,0),0)</f>
        <v>0</v>
      </c>
      <c r="G15" s="26">
        <f>IFERROR(+VLOOKUP("LEBFSF"&amp;A15,'Main File'!A:O,11,0),0)</f>
        <v>0</v>
      </c>
      <c r="H15" s="26">
        <f>IFERROR(+VLOOKUP("LEBFSF"&amp;A15,'Main File'!A:O,12,0),0)</f>
        <v>0</v>
      </c>
      <c r="I15" s="26">
        <f>IFERROR(+VLOOKUP("LEBFSF"&amp;A15,'Main File'!A:O,13,0),0)</f>
        <v>0</v>
      </c>
      <c r="J15" s="26">
        <f>IFERROR(+VLOOKUP("LEBFSF"&amp;A15,'Main File'!A:O,14,0),0)</f>
        <v>0</v>
      </c>
      <c r="K15" s="26">
        <f>IFERROR(+VLOOKUP("LEBFSF"&amp;A15,'Main File'!A:O,15,0),0)</f>
        <v>0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0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</v>
      </c>
      <c r="F14" s="26">
        <f>IFERROR(+VLOOKUP("LECHID"&amp;A14,'Main File'!A:O,10,0),0)</f>
        <v>0</v>
      </c>
      <c r="G14" s="26">
        <f>IFERROR(+VLOOKUP("LECHID"&amp;A14,'Main File'!A:O,11,0),0)</f>
        <v>0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</v>
      </c>
      <c r="K14" s="26">
        <f>IFERROR(+VLOOKUP("LECHID"&amp;A14,'Main File'!A:O,15,0),0)</f>
        <v>0</v>
      </c>
    </row>
    <row r="15" spans="1:14" x14ac:dyDescent="0.25">
      <c r="A15" s="9">
        <f t="shared" si="0"/>
        <v>43202</v>
      </c>
      <c r="B15" s="26">
        <f>IFERROR(+VLOOKUP("LECHID"&amp;A15,'Main File'!A:O,6,0),0)</f>
        <v>0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</v>
      </c>
      <c r="F15" s="26">
        <f>IFERROR(+VLOOKUP("LECHID"&amp;A15,'Main File'!A:O,10,0),0)</f>
        <v>0</v>
      </c>
      <c r="G15" s="26">
        <f>IFERROR(+VLOOKUP("LECHID"&amp;A15,'Main File'!A:O,11,0),0)</f>
        <v>0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</v>
      </c>
      <c r="K15" s="26">
        <f>IFERROR(+VLOOKUP("LECHID"&amp;A15,'Main File'!A:O,15,0),0)</f>
        <v>0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0</v>
      </c>
      <c r="C14" s="26">
        <f>IFERROR(+VLOOKUP("LEEQTF"&amp;A14,'Main File'!A:O,7,0),0)</f>
        <v>0</v>
      </c>
      <c r="D14" s="26">
        <f>IFERROR(+VLOOKUP("LEEQTF"&amp;A14,'Main File'!A:O,8,0),0)</f>
        <v>0</v>
      </c>
      <c r="E14" s="26">
        <f>IFERROR(+VLOOKUP("LEEQTF"&amp;A14,'Main File'!A:O,9,0),0)</f>
        <v>0</v>
      </c>
      <c r="F14" s="26">
        <f>IFERROR(+VLOOKUP("LEEQTF"&amp;A14,'Main File'!A:O,10,0),0)</f>
        <v>0</v>
      </c>
      <c r="G14" s="26">
        <f>IFERROR(+VLOOKUP("LEEQTF"&amp;A14,'Main File'!A:O,11,0),0)</f>
        <v>0</v>
      </c>
      <c r="H14" s="26">
        <f>IFERROR(+VLOOKUP("LEEQTF"&amp;A14,'Main File'!A:O,12,0),0)</f>
        <v>0</v>
      </c>
      <c r="I14" s="26">
        <f>IFERROR(+VLOOKUP("LEEQTF"&amp;A14,'Main File'!A:O,13,0),0)</f>
        <v>0</v>
      </c>
      <c r="J14" s="26">
        <f>IFERROR(+VLOOKUP("LEEQTF"&amp;A14,'Main File'!A:O,14,0),0)</f>
        <v>0</v>
      </c>
      <c r="K14" s="26">
        <f>IFERROR(+VLOOKUP("LEEQTF"&amp;A14,'Main File'!A:O,15,0),0)</f>
        <v>0</v>
      </c>
    </row>
    <row r="15" spans="1:14" x14ac:dyDescent="0.25">
      <c r="A15" s="9">
        <f t="shared" si="0"/>
        <v>43202</v>
      </c>
      <c r="B15" s="26">
        <f>IFERROR(+VLOOKUP("LEEQTF"&amp;A15,'Main File'!A:O,6,0),0)</f>
        <v>0</v>
      </c>
      <c r="C15" s="26">
        <f>IFERROR(+VLOOKUP("LEEQTF"&amp;A15,'Main File'!A:O,7,0),0)</f>
        <v>0</v>
      </c>
      <c r="D15" s="26">
        <f>IFERROR(+VLOOKUP("LEEQTF"&amp;A15,'Main File'!A:O,8,0),0)</f>
        <v>0</v>
      </c>
      <c r="E15" s="26">
        <f>IFERROR(+VLOOKUP("LEEQTF"&amp;A15,'Main File'!A:O,9,0),0)</f>
        <v>0</v>
      </c>
      <c r="F15" s="26">
        <f>IFERROR(+VLOOKUP("LEEQTF"&amp;A15,'Main File'!A:O,10,0),0)</f>
        <v>0</v>
      </c>
      <c r="G15" s="26">
        <f>IFERROR(+VLOOKUP("LEEQTF"&amp;A15,'Main File'!A:O,11,0),0)</f>
        <v>0</v>
      </c>
      <c r="H15" s="26">
        <f>IFERROR(+VLOOKUP("LEEQTF"&amp;A15,'Main File'!A:O,12,0),0)</f>
        <v>0</v>
      </c>
      <c r="I15" s="26">
        <f>IFERROR(+VLOOKUP("LEEQTF"&amp;A15,'Main File'!A:O,13,0),0)</f>
        <v>0</v>
      </c>
      <c r="J15" s="26">
        <f>IFERROR(+VLOOKUP("LEEQTF"&amp;A15,'Main File'!A:O,14,0),0)</f>
        <v>0</v>
      </c>
      <c r="K15" s="26">
        <f>IFERROR(+VLOOKUP("LEEQTF"&amp;A15,'Main File'!A:O,15,0),0)</f>
        <v>0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0</v>
      </c>
      <c r="C14" s="26">
        <f>IFERROR(+VLOOKUP("LEGROW"&amp;A14,'Main File'!A:O,7,0),0)</f>
        <v>0</v>
      </c>
      <c r="D14" s="26">
        <f>IFERROR(+VLOOKUP("LEGROW"&amp;A14,'Main File'!A:O,8,0),0)</f>
        <v>0</v>
      </c>
      <c r="E14" s="26">
        <f>IFERROR(+VLOOKUP("LEGROW"&amp;A14,'Main File'!A:O,9,0),0)</f>
        <v>0</v>
      </c>
      <c r="F14" s="26">
        <f>IFERROR(+VLOOKUP("LEGROW"&amp;A14,'Main File'!A:O,10,0),0)</f>
        <v>0</v>
      </c>
      <c r="G14" s="26">
        <f>IFERROR(+VLOOKUP("LEGROW"&amp;A14,'Main File'!A:O,11,0),0)</f>
        <v>0</v>
      </c>
      <c r="H14" s="26">
        <f>IFERROR(+VLOOKUP("LEGROW"&amp;A14,'Main File'!A:O,12,0),0)</f>
        <v>0</v>
      </c>
      <c r="I14" s="26">
        <f>IFERROR(+VLOOKUP("LEGROW"&amp;A14,'Main File'!A:O,13,0),0)</f>
        <v>0</v>
      </c>
      <c r="J14" s="26">
        <f>IFERROR(+VLOOKUP("LEGROW"&amp;A14,'Main File'!A:O,14,0),0)</f>
        <v>0</v>
      </c>
      <c r="K14" s="26">
        <f>IFERROR(+VLOOKUP("LEGROW"&amp;A14,'Main File'!A:O,15,0),0)</f>
        <v>0</v>
      </c>
    </row>
    <row r="15" spans="1:14" x14ac:dyDescent="0.25">
      <c r="A15" s="9">
        <f t="shared" si="0"/>
        <v>43202</v>
      </c>
      <c r="B15" s="26">
        <f>IFERROR(+VLOOKUP("LEGROW"&amp;A15,'Main File'!A:O,6,0),0)</f>
        <v>0</v>
      </c>
      <c r="C15" s="26">
        <f>IFERROR(+VLOOKUP("LEGROW"&amp;A15,'Main File'!A:O,7,0),0)</f>
        <v>0</v>
      </c>
      <c r="D15" s="26">
        <f>IFERROR(+VLOOKUP("LEGROW"&amp;A15,'Main File'!A:O,8,0),0)</f>
        <v>0</v>
      </c>
      <c r="E15" s="26">
        <f>IFERROR(+VLOOKUP("LEGROW"&amp;A15,'Main File'!A:O,9,0),0)</f>
        <v>0</v>
      </c>
      <c r="F15" s="26">
        <f>IFERROR(+VLOOKUP("LEGROW"&amp;A15,'Main File'!A:O,10,0),0)</f>
        <v>0</v>
      </c>
      <c r="G15" s="26">
        <f>IFERROR(+VLOOKUP("LEGROW"&amp;A15,'Main File'!A:O,11,0),0)</f>
        <v>0</v>
      </c>
      <c r="H15" s="26">
        <f>IFERROR(+VLOOKUP("LEGROW"&amp;A15,'Main File'!A:O,12,0),0)</f>
        <v>0</v>
      </c>
      <c r="I15" s="26">
        <f>IFERROR(+VLOOKUP("LEGROW"&amp;A15,'Main File'!A:O,13,0),0)</f>
        <v>0</v>
      </c>
      <c r="J15" s="26">
        <f>IFERROR(+VLOOKUP("LEGROW"&amp;A15,'Main File'!A:O,14,0),0)</f>
        <v>0</v>
      </c>
      <c r="K15" s="26">
        <f>IFERROR(+VLOOKUP("LEGROW"&amp;A15,'Main File'!A:O,15,0),0)</f>
        <v>0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0</v>
      </c>
      <c r="C14" s="26">
        <f>IFERROR(+VLOOKUP("LEINFA"&amp;A14,'Main File'!A:O,7,0),0)</f>
        <v>0</v>
      </c>
      <c r="D14" s="26">
        <f>IFERROR(+VLOOKUP("LEINFA"&amp;A14,'Main File'!A:O,8,0),0)</f>
        <v>0</v>
      </c>
      <c r="E14" s="26">
        <f>IFERROR(+VLOOKUP("LEINFA"&amp;A14,'Main File'!A:O,9,0),0)</f>
        <v>0</v>
      </c>
      <c r="F14" s="26">
        <f>IFERROR(+VLOOKUP("LEINFA"&amp;A14,'Main File'!A:O,10,0),0)</f>
        <v>0</v>
      </c>
      <c r="G14" s="26">
        <f>IFERROR(+VLOOKUP("LEINFA"&amp;A14,'Main File'!A:O,11,0),0)</f>
        <v>0</v>
      </c>
      <c r="H14" s="26">
        <f>IFERROR(+VLOOKUP("LEINFA"&amp;A14,'Main File'!A:O,12,0),0)</f>
        <v>0</v>
      </c>
      <c r="I14" s="26">
        <f>IFERROR(+VLOOKUP("LEINFA"&amp;A14,'Main File'!A:O,13,0),0)</f>
        <v>0</v>
      </c>
      <c r="J14" s="26">
        <f>IFERROR(+VLOOKUP("LEINFA"&amp;A14,'Main File'!A:O,14,0),0)</f>
        <v>0</v>
      </c>
      <c r="K14" s="26">
        <f>IFERROR(+VLOOKUP("LEINFA"&amp;A14,'Main File'!A:O,15,0),0)</f>
        <v>0</v>
      </c>
    </row>
    <row r="15" spans="1:14" x14ac:dyDescent="0.25">
      <c r="A15" s="9">
        <f t="shared" si="0"/>
        <v>43202</v>
      </c>
      <c r="B15" s="26">
        <f>IFERROR(+VLOOKUP("LEINFA"&amp;A15,'Main File'!A:O,6,0),0)</f>
        <v>0</v>
      </c>
      <c r="C15" s="26">
        <f>IFERROR(+VLOOKUP("LEINFA"&amp;A15,'Main File'!A:O,7,0),0)</f>
        <v>0</v>
      </c>
      <c r="D15" s="26">
        <f>IFERROR(+VLOOKUP("LEINFA"&amp;A15,'Main File'!A:O,8,0),0)</f>
        <v>0</v>
      </c>
      <c r="E15" s="26">
        <f>IFERROR(+VLOOKUP("LEINFA"&amp;A15,'Main File'!A:O,9,0),0)</f>
        <v>0</v>
      </c>
      <c r="F15" s="26">
        <f>IFERROR(+VLOOKUP("LEINFA"&amp;A15,'Main File'!A:O,10,0),0)</f>
        <v>0</v>
      </c>
      <c r="G15" s="26">
        <f>IFERROR(+VLOOKUP("LEINFA"&amp;A15,'Main File'!A:O,11,0),0)</f>
        <v>0</v>
      </c>
      <c r="H15" s="26">
        <f>IFERROR(+VLOOKUP("LEINFA"&amp;A15,'Main File'!A:O,12,0),0)</f>
        <v>0</v>
      </c>
      <c r="I15" s="26">
        <f>IFERROR(+VLOOKUP("LEINFA"&amp;A15,'Main File'!A:O,13,0),0)</f>
        <v>0</v>
      </c>
      <c r="J15" s="26">
        <f>IFERROR(+VLOOKUP("LEINFA"&amp;A15,'Main File'!A:O,14,0),0)</f>
        <v>0</v>
      </c>
      <c r="K15" s="26">
        <f>IFERROR(+VLOOKUP("LEINFA"&amp;A15,'Main File'!A:O,15,0),0)</f>
        <v>0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0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0</v>
      </c>
      <c r="F14" s="26">
        <f>IFERROR(+VLOOKUP("LEINNF"&amp;A14,'Main File'!A:O,10,0),0)</f>
        <v>0</v>
      </c>
      <c r="G14" s="26">
        <f>IFERROR(+VLOOKUP("LEINNF"&amp;A14,'Main File'!A:O,11,0),0)</f>
        <v>0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0</v>
      </c>
      <c r="K14" s="26">
        <f>IFERROR(+VLOOKUP("LEINNF"&amp;A14,'Main File'!A:O,15,0),0)</f>
        <v>0</v>
      </c>
    </row>
    <row r="15" spans="1:14" x14ac:dyDescent="0.25">
      <c r="A15" s="9">
        <f t="shared" si="0"/>
        <v>43202</v>
      </c>
      <c r="B15" s="26">
        <f>IFERROR(+VLOOKUP("LEINNF"&amp;A15,'Main File'!A:O,6,0),0)</f>
        <v>0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0</v>
      </c>
      <c r="F15" s="26">
        <f>IFERROR(+VLOOKUP("LEINNF"&amp;A15,'Main File'!A:O,10,0),0)</f>
        <v>0</v>
      </c>
      <c r="G15" s="26">
        <f>IFERROR(+VLOOKUP("LEINNF"&amp;A15,'Main File'!A:O,11,0),0)</f>
        <v>0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0</v>
      </c>
      <c r="K15" s="26">
        <f>IFERROR(+VLOOKUP("LEINNF"&amp;A15,'Main File'!A:O,15,0),0)</f>
        <v>0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0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</v>
      </c>
      <c r="F14" s="26">
        <f>IFERROR(+VLOOKUP("LEINSX"&amp;A14,'Main File'!A:O,10,0),0)</f>
        <v>0</v>
      </c>
      <c r="G14" s="26">
        <f>IFERROR(+VLOOKUP("LEINSX"&amp;A14,'Main File'!A:O,11,0),0)</f>
        <v>0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</v>
      </c>
      <c r="K14" s="26">
        <f>IFERROR(+VLOOKUP("LEINSX"&amp;A14,'Main File'!A:O,15,0),0)</f>
        <v>0</v>
      </c>
    </row>
    <row r="15" spans="1:14" x14ac:dyDescent="0.25">
      <c r="A15" s="9">
        <f t="shared" si="0"/>
        <v>43202</v>
      </c>
      <c r="B15" s="26">
        <f>IFERROR(+VLOOKUP("LEINSX"&amp;A15,'Main File'!A:O,6,0),0)</f>
        <v>0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</v>
      </c>
      <c r="F15" s="26">
        <f>IFERROR(+VLOOKUP("LEINSX"&amp;A15,'Main File'!A:O,10,0),0)</f>
        <v>0</v>
      </c>
      <c r="G15" s="26">
        <f>IFERROR(+VLOOKUP("LEINSX"&amp;A15,'Main File'!A:O,11,0),0)</f>
        <v>0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</v>
      </c>
      <c r="K15" s="26">
        <f>IFERROR(+VLOOKUP("LEINSX"&amp;A15,'Main File'!A:O,15,0),0)</f>
        <v>0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0</v>
      </c>
      <c r="C14" s="26">
        <f>IFERROR(+VLOOKUP("LEMIDF"&amp;A14,'Main File'!A:O,7,0),0)</f>
        <v>0</v>
      </c>
      <c r="D14" s="26">
        <f>IFERROR(+VLOOKUP("LEMIDF"&amp;A14,'Main File'!A:O,8,0),0)</f>
        <v>0</v>
      </c>
      <c r="E14" s="26">
        <f>IFERROR(+VLOOKUP("LEMIDF"&amp;A14,'Main File'!A:O,9,0),0)</f>
        <v>0</v>
      </c>
      <c r="F14" s="26">
        <f>IFERROR(+VLOOKUP("LEMIDF"&amp;A14,'Main File'!A:O,10,0),0)</f>
        <v>0</v>
      </c>
      <c r="G14" s="26">
        <f>IFERROR(+VLOOKUP("LEMIDF"&amp;A14,'Main File'!A:O,11,0),0)</f>
        <v>0</v>
      </c>
      <c r="H14" s="26">
        <f>IFERROR(+VLOOKUP("LEMIDF"&amp;A14,'Main File'!A:O,12,0),0)</f>
        <v>0</v>
      </c>
      <c r="I14" s="26">
        <f>IFERROR(+VLOOKUP("LEMIDF"&amp;A14,'Main File'!A:O,13,0),0)</f>
        <v>0</v>
      </c>
      <c r="J14" s="26">
        <f>IFERROR(+VLOOKUP("LEMIDF"&amp;A14,'Main File'!A:O,14,0),0)</f>
        <v>0</v>
      </c>
      <c r="K14" s="26">
        <f>IFERROR(+VLOOKUP("LEMIDF"&amp;A14,'Main File'!A:O,15,0),0)</f>
        <v>0</v>
      </c>
    </row>
    <row r="15" spans="1:14" x14ac:dyDescent="0.25">
      <c r="A15" s="9">
        <f t="shared" si="0"/>
        <v>43202</v>
      </c>
      <c r="B15" s="26">
        <f>IFERROR(+VLOOKUP("LEMIDF"&amp;A15,'Main File'!A:O,6,0),0)</f>
        <v>0</v>
      </c>
      <c r="C15" s="26">
        <f>IFERROR(+VLOOKUP("LEMIDF"&amp;A15,'Main File'!A:O,7,0),0)</f>
        <v>0</v>
      </c>
      <c r="D15" s="26">
        <f>IFERROR(+VLOOKUP("LEMIDF"&amp;A15,'Main File'!A:O,8,0),0)</f>
        <v>0</v>
      </c>
      <c r="E15" s="26">
        <f>IFERROR(+VLOOKUP("LEMIDF"&amp;A15,'Main File'!A:O,9,0),0)</f>
        <v>0</v>
      </c>
      <c r="F15" s="26">
        <f>IFERROR(+VLOOKUP("LEMIDF"&amp;A15,'Main File'!A:O,10,0),0)</f>
        <v>0</v>
      </c>
      <c r="G15" s="26">
        <f>IFERROR(+VLOOKUP("LEMIDF"&amp;A15,'Main File'!A:O,11,0),0)</f>
        <v>0</v>
      </c>
      <c r="H15" s="26">
        <f>IFERROR(+VLOOKUP("LEMIDF"&amp;A15,'Main File'!A:O,12,0),0)</f>
        <v>0</v>
      </c>
      <c r="I15" s="26">
        <f>IFERROR(+VLOOKUP("LEMIDF"&amp;A15,'Main File'!A:O,13,0),0)</f>
        <v>0</v>
      </c>
      <c r="J15" s="26">
        <f>IFERROR(+VLOOKUP("LEMIDF"&amp;A15,'Main File'!A:O,14,0),0)</f>
        <v>0</v>
      </c>
      <c r="K15" s="26">
        <f>IFERROR(+VLOOKUP("LEMIDF"&amp;A15,'Main File'!A:O,15,0),0)</f>
        <v>0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0</v>
      </c>
      <c r="F14" s="26">
        <f>IFERROR(+VLOOKUP("LET100"&amp;A14,'Main File'!A:O,10,0),0)</f>
        <v>0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0</v>
      </c>
      <c r="F15" s="26">
        <f>IFERROR(+VLOOKUP("LET100"&amp;A15,'Main File'!A:O,10,0),0)</f>
        <v>0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0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</v>
      </c>
      <c r="F14" s="26">
        <f>IFERROR(+VLOOKUP("LETAXP"&amp;A14,'Main File'!A:O,10,0),0)</f>
        <v>0</v>
      </c>
      <c r="G14" s="26">
        <f>IFERROR(+VLOOKUP("LETAXP"&amp;A14,'Main File'!A:O,11,0),0)</f>
        <v>0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</v>
      </c>
      <c r="K14" s="26">
        <f>IFERROR(+VLOOKUP("LETAXP"&amp;A14,'Main File'!A:O,15,0),0)</f>
        <v>0</v>
      </c>
    </row>
    <row r="15" spans="1:14" x14ac:dyDescent="0.25">
      <c r="A15" s="9">
        <f t="shared" si="0"/>
        <v>43202</v>
      </c>
      <c r="B15" s="26">
        <f>IFERROR(+VLOOKUP("LETAXP"&amp;A15,'Main File'!A:O,6,0),0)</f>
        <v>0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</v>
      </c>
      <c r="F15" s="26">
        <f>IFERROR(+VLOOKUP("LETAXP"&amp;A15,'Main File'!A:O,10,0),0)</f>
        <v>0</v>
      </c>
      <c r="G15" s="26">
        <f>IFERROR(+VLOOKUP("LETAXP"&amp;A15,'Main File'!A:O,11,0),0)</f>
        <v>0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</v>
      </c>
      <c r="K15" s="26">
        <f>IFERROR(+VLOOKUP("LETAXP"&amp;A15,'Main File'!A:O,15,0),0)</f>
        <v>0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0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0</v>
      </c>
      <c r="F14" s="26">
        <f>IFERROR(+VLOOKUP("LETF50"&amp;A14,'Main File'!A:O,10,0),0)</f>
        <v>0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0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0</v>
      </c>
      <c r="F15" s="26">
        <f>IFERROR(+VLOOKUP("LETF50"&amp;A15,'Main File'!A:O,10,0),0)</f>
        <v>0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0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</v>
      </c>
      <c r="F14" s="26">
        <f>IFERROR(+VLOOKUP("LEULIS"&amp;A14,'Main File'!A:O,10,0),0)</f>
        <v>0</v>
      </c>
      <c r="G14" s="26">
        <f>IFERROR(+VLOOKUP("LEULIS"&amp;A14,'Main File'!A:O,11,0),0)</f>
        <v>0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</v>
      </c>
      <c r="K14" s="26">
        <f>IFERROR(+VLOOKUP("LEULIS"&amp;A14,'Main File'!A:O,15,0),0)</f>
        <v>0</v>
      </c>
    </row>
    <row r="15" spans="1:14" x14ac:dyDescent="0.25">
      <c r="A15" s="9">
        <f t="shared" si="0"/>
        <v>43202</v>
      </c>
      <c r="B15" s="26">
        <f>IFERROR(+VLOOKUP("LEULIS"&amp;A15,'Main File'!A:O,6,0),0)</f>
        <v>0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</v>
      </c>
      <c r="F15" s="26">
        <f>IFERROR(+VLOOKUP("LEULIS"&amp;A15,'Main File'!A:O,10,0),0)</f>
        <v>0</v>
      </c>
      <c r="G15" s="26">
        <f>IFERROR(+VLOOKUP("LEULIS"&amp;A15,'Main File'!A:O,11,0),0)</f>
        <v>0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</v>
      </c>
      <c r="K15" s="26">
        <f>IFERROR(+VLOOKUP("LEULIS"&amp;A15,'Main File'!A:O,15,0),0)</f>
        <v>0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0</v>
      </c>
      <c r="F14" s="26">
        <f>IFERROR(+VLOOKUP("LLIQDF"&amp;A14,'Main File'!A:O,10,0),0)</f>
        <v>0</v>
      </c>
      <c r="G14" s="26">
        <f>IFERROR(+VLOOKUP("LLIQDF"&amp;A14,'Main File'!A:O,11,0),0)</f>
        <v>0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0</v>
      </c>
      <c r="K14" s="26">
        <f>IFERROR(+VLOOKUP("LLIQDF"&amp;A14,'Main File'!A:O,15,0),0)</f>
        <v>0</v>
      </c>
    </row>
    <row r="15" spans="1:14" x14ac:dyDescent="0.25">
      <c r="A15" s="9">
        <f t="shared" si="0"/>
        <v>43202</v>
      </c>
      <c r="B15" s="26">
        <f>IFERROR(+VLOOKUP("LLIQDF"&amp;A15,'Main File'!A:O,6,0),0)</f>
        <v>0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0</v>
      </c>
      <c r="F15" s="26">
        <f>IFERROR(+VLOOKUP("LLIQDF"&amp;A15,'Main File'!A:O,10,0),0)</f>
        <v>0</v>
      </c>
      <c r="G15" s="26">
        <f>IFERROR(+VLOOKUP("LLIQDF"&amp;A15,'Main File'!A:O,11,0),0)</f>
        <v>0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0</v>
      </c>
      <c r="K15" s="26">
        <f>IFERROR(+VLOOKUP("LLIQDF"&amp;A15,'Main File'!A:O,15,0),0)</f>
        <v>0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2018-04-10T18:50:06Z</dcterms:modified>
</cp:coreProperties>
</file>