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C1B383FB-27B4-443F-8EA0-1CC5E1E812F5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<sst xmlns="http://schemas.openxmlformats.org/spreadsheetml/2006/main" count="1946" uniqueCount="101">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</sst>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52"/>
  <sheetViews>
    <sheetView topLeftCell="A433" workbookViewId="0">
      <selection activeCell="B453" sqref="B453"/>
    </sheetView>
  </sheetViews>
  <sheetFormatPr defaultRowHeight="15" x14ac:dyDescent="0.25"/>
  <cols>
    <col min="1" max="1" width="13.7109375" bestFit="1" customWidth="1"/>
    <col min="2" max="2" width="10.140625" bestFit="1" customWidth="1"/>
    <col min="3" max="3" width="9.85546875" customWidth="1"/>
    <col min="4" max="4" width="13.28515625" bestFit="1" customWidth="1"/>
    <col min="5" max="5" width="40.42578125" bestFit="1" customWidth="1"/>
    <col min="6" max="6" width="8.28515625" style="15" bestFit="1" customWidth="1"/>
    <col min="7" max="8" width="9.28515625" style="15" bestFit="1" customWidth="1"/>
    <col min="9" max="9" width="5.140625" style="15" bestFit="1" customWidth="1"/>
    <col min="10" max="10" width="8.7109375" style="15" bestFit="1" customWidth="1"/>
    <col min="11" max="11" width="8.28515625" style="15" bestFit="1" customWidth="1"/>
    <col min="12" max="13" width="9.28515625" style="15" bestFit="1" customWidth="1"/>
    <col min="14" max="14" width="5.1406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23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  <row r="303" spans="1:15" x14ac:dyDescent="0.25">
      <c r="A303" t="str">
        <f t="shared" si="4"/>
        <v>LDBOND43172</v>
      </c>
      <c r="B303" s="3" t="s">
        <v>11</v>
      </c>
      <c r="C303" s="3" t="s">
        <v>12</v>
      </c>
      <c r="D303" s="4">
        <v>43172</v>
      </c>
      <c r="E303" s="3" t="s">
        <v>13</v>
      </c>
      <c r="F303" s="29">
        <v>1.0700189284544503</v>
      </c>
      <c r="G303" s="29">
        <v>0</v>
      </c>
      <c r="H303" s="29">
        <v>0</v>
      </c>
      <c r="I303" s="29">
        <v>9.540284934561738E-2</v>
      </c>
      <c r="J303" s="29">
        <v>1.1654217778000677</v>
      </c>
      <c r="K303" s="29">
        <v>0.56639649508338474</v>
      </c>
      <c r="L303" s="29">
        <v>0</v>
      </c>
      <c r="M303" s="29">
        <v>0</v>
      </c>
      <c r="N303" s="29">
        <v>9.475288937701043E-2</v>
      </c>
      <c r="O303" s="29">
        <v>0.66114938446039517</v>
      </c>
    </row>
    <row r="304" spans="1:15" x14ac:dyDescent="0.25">
      <c r="A304" t="str">
        <f t="shared" si="4"/>
        <v>LDCPO243172</v>
      </c>
      <c r="B304" s="3" t="s">
        <v>14</v>
      </c>
      <c r="C304" s="3" t="s">
        <v>15</v>
      </c>
      <c r="D304" s="4">
        <v>43172</v>
      </c>
      <c r="E304" s="3" t="s">
        <v>16</v>
      </c>
      <c r="F304" s="29">
        <v>2.2500792170154558</v>
      </c>
      <c r="G304" s="29">
        <v>0</v>
      </c>
      <c r="H304" s="29">
        <v>0</v>
      </c>
      <c r="I304" s="29">
        <v>0.28801600864139743</v>
      </c>
      <c r="J304" s="29">
        <v>2.5380952256568534</v>
      </c>
      <c r="K304" s="29">
        <v>1.7500196317253862</v>
      </c>
      <c r="L304" s="29">
        <v>0</v>
      </c>
      <c r="M304" s="29">
        <v>0</v>
      </c>
      <c r="N304" s="29">
        <v>0.28806745790584054</v>
      </c>
      <c r="O304" s="29">
        <v>2.0380870896312269</v>
      </c>
    </row>
    <row r="305" spans="1:15" x14ac:dyDescent="0.25">
      <c r="A305" t="str">
        <f t="shared" si="4"/>
        <v>LDDAF143172</v>
      </c>
      <c r="B305" s="3" t="s">
        <v>17</v>
      </c>
      <c r="C305" s="3" t="s">
        <v>18</v>
      </c>
      <c r="D305" s="4">
        <v>43172</v>
      </c>
      <c r="E305" s="5" t="s">
        <v>19</v>
      </c>
      <c r="F305" s="29">
        <v>2.2500858026005508</v>
      </c>
      <c r="G305" s="29">
        <v>0</v>
      </c>
      <c r="H305" s="29">
        <v>0</v>
      </c>
      <c r="I305" s="29">
        <v>0.17461311230167514</v>
      </c>
      <c r="J305" s="29">
        <v>2.4246989149022258</v>
      </c>
      <c r="K305" s="29">
        <v>1.0800099236121896</v>
      </c>
      <c r="L305" s="29">
        <v>0</v>
      </c>
      <c r="M305" s="29">
        <v>0</v>
      </c>
      <c r="N305" s="29">
        <v>0.1746025237395275</v>
      </c>
      <c r="O305" s="29">
        <v>1.2546124473517171</v>
      </c>
    </row>
    <row r="306" spans="1:15" x14ac:dyDescent="0.25">
      <c r="A306" t="str">
        <f t="shared" si="4"/>
        <v>LDDAF243172</v>
      </c>
      <c r="B306" s="3" t="s">
        <v>20</v>
      </c>
      <c r="C306" s="3" t="s">
        <v>21</v>
      </c>
      <c r="D306" s="4">
        <v>43172</v>
      </c>
      <c r="E306" s="3" t="s">
        <v>22</v>
      </c>
      <c r="F306" s="29">
        <v>2.2500912228784262</v>
      </c>
      <c r="G306" s="29">
        <v>0</v>
      </c>
      <c r="H306" s="29">
        <v>0</v>
      </c>
      <c r="I306" s="29">
        <v>0.19801209646525039</v>
      </c>
      <c r="J306" s="29">
        <v>2.4481033193436765</v>
      </c>
      <c r="K306" s="29">
        <v>1.2200127911241807</v>
      </c>
      <c r="L306" s="29">
        <v>0</v>
      </c>
      <c r="M306" s="29">
        <v>0</v>
      </c>
      <c r="N306" s="29">
        <v>0.19801172452369112</v>
      </c>
      <c r="O306" s="29">
        <v>1.4180245156478719</v>
      </c>
    </row>
    <row r="307" spans="1:15" x14ac:dyDescent="0.25">
      <c r="A307" t="str">
        <f t="shared" si="4"/>
        <v>LDDAF343172</v>
      </c>
      <c r="B307" s="3" t="s">
        <v>23</v>
      </c>
      <c r="C307" s="3" t="s">
        <v>24</v>
      </c>
      <c r="D307" s="4">
        <v>43172</v>
      </c>
      <c r="E307" s="3" t="s">
        <v>25</v>
      </c>
      <c r="F307" s="29">
        <v>2.2500880600149742</v>
      </c>
      <c r="G307" s="29">
        <v>0</v>
      </c>
      <c r="H307" s="29">
        <v>0</v>
      </c>
      <c r="I307" s="29">
        <v>0.19621153304547465</v>
      </c>
      <c r="J307" s="29">
        <v>2.446299593060449</v>
      </c>
      <c r="K307" s="29">
        <v>1.2300143388820561</v>
      </c>
      <c r="L307" s="29">
        <v>0</v>
      </c>
      <c r="M307" s="29">
        <v>0</v>
      </c>
      <c r="N307" s="29">
        <v>0.19620737680099357</v>
      </c>
      <c r="O307" s="29">
        <v>1.4262217156830497</v>
      </c>
    </row>
    <row r="308" spans="1:15" x14ac:dyDescent="0.25">
      <c r="A308" t="str">
        <f t="shared" si="4"/>
        <v>LDGETF43172</v>
      </c>
      <c r="B308" s="3" t="s">
        <v>26</v>
      </c>
      <c r="C308" s="3" t="s">
        <v>27</v>
      </c>
      <c r="D308" s="4">
        <v>43172</v>
      </c>
      <c r="E308" s="3" t="s">
        <v>28</v>
      </c>
      <c r="F308" s="29">
        <v>0.2500011566571777</v>
      </c>
      <c r="G308" s="29">
        <v>0</v>
      </c>
      <c r="H308" s="29">
        <v>0</v>
      </c>
      <c r="I308" s="29">
        <v>2.6999772280811785E-2</v>
      </c>
      <c r="J308" s="29">
        <v>0.2770009289379895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</row>
    <row r="309" spans="1:15" x14ac:dyDescent="0.25">
      <c r="A309" t="str">
        <f t="shared" si="4"/>
        <v>LDGSEC43172</v>
      </c>
      <c r="B309" s="3" t="s">
        <v>29</v>
      </c>
      <c r="C309" s="3" t="s">
        <v>30</v>
      </c>
      <c r="D309" s="4">
        <v>43172</v>
      </c>
      <c r="E309" s="3" t="s">
        <v>31</v>
      </c>
      <c r="F309" s="29">
        <v>2.2500989933089208</v>
      </c>
      <c r="G309" s="29">
        <v>0</v>
      </c>
      <c r="H309" s="29">
        <v>0.2</v>
      </c>
      <c r="I309" s="29">
        <v>0.27541975922267226</v>
      </c>
      <c r="J309" s="29">
        <v>2.7255187525315931</v>
      </c>
      <c r="K309" s="29">
        <v>1.3471065845060755</v>
      </c>
      <c r="L309" s="29">
        <v>0</v>
      </c>
      <c r="M309" s="29">
        <v>0.2</v>
      </c>
      <c r="N309" s="29">
        <v>0.27128723337675276</v>
      </c>
      <c r="O309" s="29">
        <v>1.8183938178828281</v>
      </c>
    </row>
    <row r="310" spans="1:15" x14ac:dyDescent="0.25">
      <c r="A310" t="str">
        <f t="shared" si="4"/>
        <v>LDINPF43172</v>
      </c>
      <c r="B310" s="3" t="s">
        <v>32</v>
      </c>
      <c r="C310" s="3" t="s">
        <v>33</v>
      </c>
      <c r="D310" s="4">
        <v>43172</v>
      </c>
      <c r="E310" s="3" t="s">
        <v>34</v>
      </c>
      <c r="F310" s="29">
        <v>1.1301233209747286</v>
      </c>
      <c r="G310" s="29">
        <v>0</v>
      </c>
      <c r="H310" s="29">
        <v>0</v>
      </c>
      <c r="I310" s="29">
        <v>6.8407884907915842E-2</v>
      </c>
      <c r="J310" s="29">
        <v>1.1985312058826445</v>
      </c>
      <c r="K310" s="29">
        <v>0.47761936485873513</v>
      </c>
      <c r="L310" s="29">
        <v>0</v>
      </c>
      <c r="M310" s="29">
        <v>0</v>
      </c>
      <c r="N310" s="29">
        <v>6.797240249922426E-2</v>
      </c>
      <c r="O310" s="29">
        <v>0.54559176735795933</v>
      </c>
    </row>
    <row r="311" spans="1:15" x14ac:dyDescent="0.25">
      <c r="A311" t="str">
        <f t="shared" si="4"/>
        <v>LDMIPF43172</v>
      </c>
      <c r="B311" s="3" t="s">
        <v>35</v>
      </c>
      <c r="C311" s="3" t="s">
        <v>36</v>
      </c>
      <c r="D311" s="4">
        <v>43172</v>
      </c>
      <c r="E311" s="3" t="s">
        <v>37</v>
      </c>
      <c r="F311" s="29">
        <v>2.2367678470052752</v>
      </c>
      <c r="G311" s="29">
        <v>0</v>
      </c>
      <c r="H311" s="29">
        <v>0.2</v>
      </c>
      <c r="I311" s="29">
        <v>0.32702629805852801</v>
      </c>
      <c r="J311" s="29">
        <v>2.7637941450638035</v>
      </c>
      <c r="K311" s="29">
        <v>1.5380492924827673</v>
      </c>
      <c r="L311" s="29">
        <v>0</v>
      </c>
      <c r="M311" s="29">
        <v>0.2</v>
      </c>
      <c r="N311" s="29">
        <v>0.30205733992573547</v>
      </c>
      <c r="O311" s="29">
        <v>2.0401066324085027</v>
      </c>
    </row>
    <row r="312" spans="1:15" x14ac:dyDescent="0.25">
      <c r="A312" t="str">
        <f t="shared" si="4"/>
        <v>LDSAPF43172</v>
      </c>
      <c r="B312" s="3" t="s">
        <v>38</v>
      </c>
      <c r="C312" s="3" t="s">
        <v>39</v>
      </c>
      <c r="D312" s="4">
        <v>43172</v>
      </c>
      <c r="E312" s="3" t="s">
        <v>40</v>
      </c>
      <c r="F312" s="29">
        <v>0.79493197077961253</v>
      </c>
      <c r="G312" s="29">
        <v>0</v>
      </c>
      <c r="H312" s="29">
        <v>0</v>
      </c>
      <c r="I312" s="29">
        <v>3.8681249680265407E-2</v>
      </c>
      <c r="J312" s="29">
        <v>0.83361322045987796</v>
      </c>
      <c r="K312" s="29">
        <v>0.2537777637974834</v>
      </c>
      <c r="L312" s="29">
        <v>0</v>
      </c>
      <c r="M312" s="29">
        <v>0</v>
      </c>
      <c r="N312" s="29">
        <v>3.6679815244293271E-2</v>
      </c>
      <c r="O312" s="29">
        <v>0.29045757904177666</v>
      </c>
    </row>
    <row r="313" spans="1:15" x14ac:dyDescent="0.25">
      <c r="A313" t="str">
        <f t="shared" si="4"/>
        <v>LEBALF43172</v>
      </c>
      <c r="B313" s="3" t="s">
        <v>41</v>
      </c>
      <c r="C313" s="3" t="s">
        <v>42</v>
      </c>
      <c r="D313" s="4">
        <v>43172</v>
      </c>
      <c r="E313" s="3" t="s">
        <v>43</v>
      </c>
      <c r="F313" s="29">
        <v>2.3249863702973843</v>
      </c>
      <c r="G313" s="29">
        <v>0.30002171138803269</v>
      </c>
      <c r="H313" s="29">
        <v>0.2</v>
      </c>
      <c r="I313" s="29">
        <v>5.8486721361644595E-2</v>
      </c>
      <c r="J313" s="29">
        <v>2.8834948030470615</v>
      </c>
      <c r="K313" s="29">
        <v>0.32302495414349669</v>
      </c>
      <c r="L313" s="29">
        <v>0</v>
      </c>
      <c r="M313" s="29">
        <v>0.2</v>
      </c>
      <c r="N313" s="29">
        <v>5.8145075272481854E-2</v>
      </c>
      <c r="O313" s="29">
        <v>0.58117002941597851</v>
      </c>
    </row>
    <row r="314" spans="1:15" x14ac:dyDescent="0.25">
      <c r="A314" t="str">
        <f t="shared" si="4"/>
        <v>LEBFSF43172</v>
      </c>
      <c r="B314" s="3" t="s">
        <v>44</v>
      </c>
      <c r="C314" s="3" t="s">
        <v>45</v>
      </c>
      <c r="D314" s="4">
        <v>43172</v>
      </c>
      <c r="E314" s="3" t="s">
        <v>46</v>
      </c>
      <c r="F314" s="29">
        <v>2.5001420999968058</v>
      </c>
      <c r="G314" s="29">
        <v>0.30002474450413741</v>
      </c>
      <c r="H314" s="29">
        <v>0.2</v>
      </c>
      <c r="I314" s="29">
        <v>0.2196198603475234</v>
      </c>
      <c r="J314" s="29">
        <v>3.2197867048484667</v>
      </c>
      <c r="K314" s="29">
        <v>1.0381830667667695</v>
      </c>
      <c r="L314" s="29">
        <v>0</v>
      </c>
      <c r="M314" s="29">
        <v>0.2</v>
      </c>
      <c r="N314" s="29">
        <v>0.20847403199549491</v>
      </c>
      <c r="O314" s="29">
        <v>1.4466570987622644</v>
      </c>
    </row>
    <row r="315" spans="1:15" x14ac:dyDescent="0.25">
      <c r="A315" t="str">
        <f t="shared" si="4"/>
        <v>LECHID43172</v>
      </c>
      <c r="B315" s="3" t="s">
        <v>47</v>
      </c>
      <c r="C315" s="3" t="s">
        <v>48</v>
      </c>
      <c r="D315" s="4">
        <v>43172</v>
      </c>
      <c r="E315" s="3" t="s">
        <v>49</v>
      </c>
      <c r="F315" s="29">
        <v>2.4757455241309212</v>
      </c>
      <c r="G315" s="29">
        <v>0</v>
      </c>
      <c r="H315" s="29">
        <v>0</v>
      </c>
      <c r="I315" s="29">
        <v>0.26923220749363014</v>
      </c>
      <c r="J315" s="29">
        <v>2.7449777316245512</v>
      </c>
      <c r="K315" s="29">
        <v>1.4784112038136894</v>
      </c>
      <c r="L315" s="29">
        <v>0</v>
      </c>
      <c r="M315" s="29">
        <v>0</v>
      </c>
      <c r="N315" s="29">
        <v>0.25172169091647778</v>
      </c>
      <c r="O315" s="29">
        <v>1.7301328947301671</v>
      </c>
    </row>
    <row r="316" spans="1:15" x14ac:dyDescent="0.25">
      <c r="A316" t="str">
        <f t="shared" si="4"/>
        <v>LEEQTF43172</v>
      </c>
      <c r="B316" s="3" t="s">
        <v>50</v>
      </c>
      <c r="C316" s="3" t="s">
        <v>51</v>
      </c>
      <c r="D316" s="4">
        <v>43172</v>
      </c>
      <c r="E316" s="3" t="s">
        <v>52</v>
      </c>
      <c r="F316" s="29">
        <v>2.3219772003745747</v>
      </c>
      <c r="G316" s="29">
        <v>0</v>
      </c>
      <c r="H316" s="29">
        <v>0.2</v>
      </c>
      <c r="I316" s="29">
        <v>0.28835747261260924</v>
      </c>
      <c r="J316" s="29">
        <v>2.8103346729871843</v>
      </c>
      <c r="K316" s="29">
        <v>1.4603770098031521</v>
      </c>
      <c r="L316" s="29">
        <v>0</v>
      </c>
      <c r="M316" s="29">
        <v>0.2</v>
      </c>
      <c r="N316" s="29">
        <v>0.28627743783171244</v>
      </c>
      <c r="O316" s="29">
        <v>1.9466544476348644</v>
      </c>
    </row>
    <row r="317" spans="1:15" x14ac:dyDescent="0.25">
      <c r="A317" t="str">
        <f t="shared" si="4"/>
        <v>LEGROW43172</v>
      </c>
      <c r="B317" s="3" t="s">
        <v>53</v>
      </c>
      <c r="C317" s="3" t="s">
        <v>54</v>
      </c>
      <c r="D317" s="4">
        <v>43172</v>
      </c>
      <c r="E317" s="3" t="s">
        <v>55</v>
      </c>
      <c r="F317" s="29">
        <v>2.3551511017018791</v>
      </c>
      <c r="G317" s="29">
        <v>0.30002373972695506</v>
      </c>
      <c r="H317" s="29">
        <v>0.2</v>
      </c>
      <c r="I317" s="29">
        <v>0.27632673795121643</v>
      </c>
      <c r="J317" s="29">
        <v>3.1315015793800507</v>
      </c>
      <c r="K317" s="29">
        <v>1.3996484435601506</v>
      </c>
      <c r="L317" s="29">
        <v>0</v>
      </c>
      <c r="M317" s="29">
        <v>0.2</v>
      </c>
      <c r="N317" s="29">
        <v>0.27354645744998879</v>
      </c>
      <c r="O317" s="29">
        <v>1.8731949010101394</v>
      </c>
    </row>
    <row r="318" spans="1:15" x14ac:dyDescent="0.25">
      <c r="A318" t="str">
        <f t="shared" si="4"/>
        <v>LEINFA43172</v>
      </c>
      <c r="B318" s="3" t="s">
        <v>56</v>
      </c>
      <c r="C318" s="3" t="s">
        <v>57</v>
      </c>
      <c r="D318" s="4">
        <v>43172</v>
      </c>
      <c r="E318" s="3" t="s">
        <v>58</v>
      </c>
      <c r="F318" s="29">
        <v>2.5001229045495204</v>
      </c>
      <c r="G318" s="29">
        <v>0</v>
      </c>
      <c r="H318" s="29">
        <v>0.2</v>
      </c>
      <c r="I318" s="29">
        <v>0.25382089563941551</v>
      </c>
      <c r="J318" s="29">
        <v>2.9539438001889362</v>
      </c>
      <c r="K318" s="29">
        <v>1.2137407058328666</v>
      </c>
      <c r="L318" s="29">
        <v>0</v>
      </c>
      <c r="M318" s="29">
        <v>0.2</v>
      </c>
      <c r="N318" s="29">
        <v>0.24187973985961717</v>
      </c>
      <c r="O318" s="29">
        <v>1.6556204456924837</v>
      </c>
    </row>
    <row r="319" spans="1:15" x14ac:dyDescent="0.25">
      <c r="A319" t="str">
        <f t="shared" si="4"/>
        <v>LEINNF43172</v>
      </c>
      <c r="B319" s="3" t="s">
        <v>59</v>
      </c>
      <c r="C319" s="3" t="s">
        <v>60</v>
      </c>
      <c r="D319" s="4">
        <v>43172</v>
      </c>
      <c r="E319" s="3" t="s">
        <v>93</v>
      </c>
      <c r="F319" s="29">
        <v>1.2000316679784513</v>
      </c>
      <c r="G319" s="29">
        <v>0</v>
      </c>
      <c r="H319" s="29">
        <v>0</v>
      </c>
      <c r="I319" s="29">
        <v>4.5004065386680239E-2</v>
      </c>
      <c r="J319" s="29">
        <v>1.2450357333651316</v>
      </c>
      <c r="K319" s="29">
        <v>0.6444664309774546</v>
      </c>
      <c r="L319" s="29">
        <v>0</v>
      </c>
      <c r="M319" s="29">
        <v>0</v>
      </c>
      <c r="N319" s="29">
        <v>4.4002881160152899E-2</v>
      </c>
      <c r="O319" s="29">
        <v>0.68846931213760754</v>
      </c>
    </row>
    <row r="320" spans="1:15" x14ac:dyDescent="0.25">
      <c r="A320" t="str">
        <f t="shared" si="4"/>
        <v>LEINSX43172</v>
      </c>
      <c r="B320" s="3" t="s">
        <v>61</v>
      </c>
      <c r="C320" s="3" t="s">
        <v>62</v>
      </c>
      <c r="D320" s="4">
        <v>43172</v>
      </c>
      <c r="E320" s="3" t="s">
        <v>92</v>
      </c>
      <c r="F320" s="29">
        <v>1.7000559125665768</v>
      </c>
      <c r="G320" s="29">
        <v>0</v>
      </c>
      <c r="H320" s="29">
        <v>0</v>
      </c>
      <c r="I320" s="29">
        <v>0.12600309210883548</v>
      </c>
      <c r="J320" s="29">
        <v>1.8260590046754124</v>
      </c>
      <c r="K320" s="29">
        <v>1.1380518480848518</v>
      </c>
      <c r="L320" s="29">
        <v>0</v>
      </c>
      <c r="M320" s="29">
        <v>0</v>
      </c>
      <c r="N320" s="29">
        <v>0.11485535687334066</v>
      </c>
      <c r="O320" s="29">
        <v>1.2529072049581924</v>
      </c>
    </row>
    <row r="321" spans="1:15" x14ac:dyDescent="0.25">
      <c r="A321" t="str">
        <f t="shared" si="4"/>
        <v>LEMIDF43172</v>
      </c>
      <c r="B321" s="3" t="s">
        <v>63</v>
      </c>
      <c r="C321" s="3" t="s">
        <v>64</v>
      </c>
      <c r="D321" s="4">
        <v>43172</v>
      </c>
      <c r="E321" s="3" t="s">
        <v>65</v>
      </c>
      <c r="F321" s="29">
        <v>2.3385843512990281</v>
      </c>
      <c r="G321" s="29">
        <v>0.30002185241541096</v>
      </c>
      <c r="H321" s="29">
        <v>0.2</v>
      </c>
      <c r="I321" s="29">
        <v>6.0934244066458906E-2</v>
      </c>
      <c r="J321" s="29">
        <v>2.8995404477808981</v>
      </c>
      <c r="K321" s="29">
        <v>0.32919215530711515</v>
      </c>
      <c r="L321" s="29">
        <v>0</v>
      </c>
      <c r="M321" s="29">
        <v>0.2</v>
      </c>
      <c r="N321" s="29">
        <v>5.9255484058687857E-2</v>
      </c>
      <c r="O321" s="29">
        <v>0.58844763936580302</v>
      </c>
    </row>
    <row r="322" spans="1:15" x14ac:dyDescent="0.25">
      <c r="A322" t="str">
        <f t="shared" si="4"/>
        <v>LET10043172</v>
      </c>
      <c r="B322" s="3" t="s">
        <v>66</v>
      </c>
      <c r="C322" s="3" t="s">
        <v>67</v>
      </c>
      <c r="D322" s="4">
        <v>43172</v>
      </c>
      <c r="E322" s="3" t="s">
        <v>68</v>
      </c>
      <c r="F322" s="29">
        <v>0.24987847203877717</v>
      </c>
      <c r="G322" s="29">
        <v>0</v>
      </c>
      <c r="H322" s="29">
        <v>0</v>
      </c>
      <c r="I322" s="29">
        <v>8.9777383937674864E-3</v>
      </c>
      <c r="J322" s="29">
        <v>0.25885621043254464</v>
      </c>
      <c r="K322" s="29">
        <v>0</v>
      </c>
      <c r="L322" s="29">
        <v>0</v>
      </c>
      <c r="M322" s="29">
        <v>0</v>
      </c>
      <c r="N322" s="29">
        <v>0</v>
      </c>
      <c r="O322" s="29">
        <v>0</v>
      </c>
    </row>
    <row r="323" spans="1:15" x14ac:dyDescent="0.25">
      <c r="A323" t="str">
        <f t="shared" si="4"/>
        <v>LETAXP43172</v>
      </c>
      <c r="B323" s="3" t="s">
        <v>69</v>
      </c>
      <c r="C323" s="3" t="s">
        <v>70</v>
      </c>
      <c r="D323" s="4">
        <v>43172</v>
      </c>
      <c r="E323" s="3" t="s">
        <v>71</v>
      </c>
      <c r="F323" s="29">
        <v>2.4088671973508236</v>
      </c>
      <c r="G323" s="29">
        <v>0.30002236236006469</v>
      </c>
      <c r="H323" s="29">
        <v>0</v>
      </c>
      <c r="I323" s="29">
        <v>0.25719502641126729</v>
      </c>
      <c r="J323" s="29">
        <v>2.9660845861221556</v>
      </c>
      <c r="K323" s="29">
        <v>1.4343906129809958</v>
      </c>
      <c r="L323" s="29">
        <v>0</v>
      </c>
      <c r="M323" s="29">
        <v>0</v>
      </c>
      <c r="N323" s="29">
        <v>0.24379333423190461</v>
      </c>
      <c r="O323" s="29">
        <v>1.6781839472129003</v>
      </c>
    </row>
    <row r="324" spans="1:15" x14ac:dyDescent="0.25">
      <c r="A324" t="str">
        <f t="shared" ref="A324:A387" si="5">C324&amp;D324</f>
        <v>LETF5043172</v>
      </c>
      <c r="B324" s="3" t="s">
        <v>72</v>
      </c>
      <c r="C324" s="3" t="s">
        <v>73</v>
      </c>
      <c r="D324" s="4">
        <v>43172</v>
      </c>
      <c r="E324" s="3" t="s">
        <v>74</v>
      </c>
      <c r="F324" s="29">
        <v>9.9985447018786922E-2</v>
      </c>
      <c r="G324" s="29">
        <v>0</v>
      </c>
      <c r="H324" s="29">
        <v>0</v>
      </c>
      <c r="I324" s="29">
        <v>1.7971942979788269E-3</v>
      </c>
      <c r="J324" s="29">
        <v>0.10178264131676575</v>
      </c>
      <c r="K324" s="29">
        <v>0</v>
      </c>
      <c r="L324" s="29">
        <v>0</v>
      </c>
      <c r="M324" s="29">
        <v>0</v>
      </c>
      <c r="N324" s="29">
        <v>0</v>
      </c>
      <c r="O324" s="29">
        <v>0</v>
      </c>
    </row>
    <row r="325" spans="1:15" x14ac:dyDescent="0.25">
      <c r="A325" t="str">
        <f t="shared" si="5"/>
        <v>LETFSX43172</v>
      </c>
      <c r="B325" s="3" t="s">
        <v>75</v>
      </c>
      <c r="C325" s="3" t="s">
        <v>76</v>
      </c>
      <c r="D325" s="4">
        <v>43172</v>
      </c>
      <c r="E325" s="3" t="s">
        <v>77</v>
      </c>
      <c r="F325" s="29">
        <v>0.10000018861299517</v>
      </c>
      <c r="G325" s="29">
        <v>0</v>
      </c>
      <c r="H325" s="29">
        <v>0</v>
      </c>
      <c r="I325" s="29">
        <v>0</v>
      </c>
      <c r="J325" s="29">
        <v>0.10000018861299517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</row>
    <row r="326" spans="1:15" x14ac:dyDescent="0.25">
      <c r="A326" t="str">
        <f t="shared" si="5"/>
        <v>LEULIS43172</v>
      </c>
      <c r="B326" s="3" t="s">
        <v>78</v>
      </c>
      <c r="C326" s="3" t="s">
        <v>79</v>
      </c>
      <c r="D326" s="4">
        <v>43172</v>
      </c>
      <c r="E326" s="3" t="s">
        <v>80</v>
      </c>
      <c r="F326" s="29">
        <v>2.3490964915649868</v>
      </c>
      <c r="G326" s="29">
        <v>0</v>
      </c>
      <c r="H326" s="29">
        <v>0</v>
      </c>
      <c r="I326" s="29">
        <v>0.24823776883749521</v>
      </c>
      <c r="J326" s="29">
        <v>2.5973342604024818</v>
      </c>
      <c r="K326" s="29">
        <v>1.271810457422291</v>
      </c>
      <c r="L326" s="29">
        <v>0</v>
      </c>
      <c r="M326" s="29">
        <v>0</v>
      </c>
      <c r="N326" s="29">
        <v>0.21632958281846401</v>
      </c>
      <c r="O326" s="29">
        <v>1.488140040240755</v>
      </c>
    </row>
    <row r="327" spans="1:15" x14ac:dyDescent="0.25">
      <c r="A327" t="str">
        <f t="shared" si="5"/>
        <v>LLIQDF43172</v>
      </c>
      <c r="B327" s="3" t="s">
        <v>81</v>
      </c>
      <c r="C327" s="3" t="s">
        <v>82</v>
      </c>
      <c r="D327" s="4">
        <v>43172</v>
      </c>
      <c r="E327" s="3" t="s">
        <v>83</v>
      </c>
      <c r="F327" s="29">
        <v>0.23879431963436765</v>
      </c>
      <c r="G327" s="29">
        <v>0</v>
      </c>
      <c r="H327" s="29">
        <v>0</v>
      </c>
      <c r="I327" s="29">
        <v>5.1807589902984896E-3</v>
      </c>
      <c r="J327" s="29">
        <v>0.24397507862466614</v>
      </c>
      <c r="K327" s="29">
        <v>9.8773176016669142E-2</v>
      </c>
      <c r="L327" s="29">
        <v>0</v>
      </c>
      <c r="M327" s="29">
        <v>0</v>
      </c>
      <c r="N327" s="29">
        <v>5.1790599912219333E-3</v>
      </c>
      <c r="O327" s="29">
        <v>0.10395223600789108</v>
      </c>
    </row>
    <row r="328" spans="1:15" x14ac:dyDescent="0.25">
      <c r="A328" t="str">
        <f t="shared" si="5"/>
        <v>LDBOND43173</v>
      </c>
      <c r="B328" s="3" t="s">
        <v>11</v>
      </c>
      <c r="C328" s="3" t="s">
        <v>12</v>
      </c>
      <c r="D328" s="4">
        <v>43173</v>
      </c>
      <c r="E328" s="3" t="s">
        <v>13</v>
      </c>
      <c r="F328" s="29">
        <v>1.0700191441528875</v>
      </c>
      <c r="G328" s="29">
        <v>0</v>
      </c>
      <c r="H328" s="29">
        <v>0</v>
      </c>
      <c r="I328" s="29">
        <v>9.5403014195691929E-2</v>
      </c>
      <c r="J328" s="29">
        <v>1.1654221583485793</v>
      </c>
      <c r="K328" s="29">
        <v>0.5663442172529416</v>
      </c>
      <c r="L328" s="29">
        <v>0</v>
      </c>
      <c r="M328" s="29">
        <v>0</v>
      </c>
      <c r="N328" s="29">
        <v>9.4743270564048729E-2</v>
      </c>
      <c r="O328" s="29">
        <v>0.66108748781699034</v>
      </c>
    </row>
    <row r="329" spans="1:15" x14ac:dyDescent="0.25">
      <c r="A329" t="str">
        <f t="shared" si="5"/>
        <v>LDCPO243173</v>
      </c>
      <c r="B329" s="3" t="s">
        <v>14</v>
      </c>
      <c r="C329" s="3" t="s">
        <v>15</v>
      </c>
      <c r="D329" s="4">
        <v>43173</v>
      </c>
      <c r="E329" s="3" t="s">
        <v>16</v>
      </c>
      <c r="F329" s="29">
        <v>2.250080671620855</v>
      </c>
      <c r="G329" s="29">
        <v>0</v>
      </c>
      <c r="H329" s="29">
        <v>0</v>
      </c>
      <c r="I329" s="29">
        <v>0.28801622642793401</v>
      </c>
      <c r="J329" s="29">
        <v>2.538096898048789</v>
      </c>
      <c r="K329" s="29">
        <v>1.7500572097071052</v>
      </c>
      <c r="L329" s="29">
        <v>0</v>
      </c>
      <c r="M329" s="29">
        <v>0</v>
      </c>
      <c r="N329" s="29">
        <v>0.2881059931982724</v>
      </c>
      <c r="O329" s="29">
        <v>2.0381632029053778</v>
      </c>
    </row>
    <row r="330" spans="1:15" x14ac:dyDescent="0.25">
      <c r="A330" t="str">
        <f t="shared" si="5"/>
        <v>LDDAF143173</v>
      </c>
      <c r="B330" s="3" t="s">
        <v>17</v>
      </c>
      <c r="C330" s="3" t="s">
        <v>18</v>
      </c>
      <c r="D330" s="4">
        <v>43173</v>
      </c>
      <c r="E330" s="5" t="s">
        <v>19</v>
      </c>
      <c r="F330" s="29">
        <v>2.250085196950129</v>
      </c>
      <c r="G330" s="29">
        <v>0</v>
      </c>
      <c r="H330" s="29">
        <v>0</v>
      </c>
      <c r="I330" s="29">
        <v>0.17461119100602673</v>
      </c>
      <c r="J330" s="29">
        <v>2.4246963879561556</v>
      </c>
      <c r="K330" s="29">
        <v>1.0800120765863879</v>
      </c>
      <c r="L330" s="29">
        <v>0</v>
      </c>
      <c r="M330" s="29">
        <v>0</v>
      </c>
      <c r="N330" s="29">
        <v>0.17460499609100674</v>
      </c>
      <c r="O330" s="29">
        <v>1.2546170726773946</v>
      </c>
    </row>
    <row r="331" spans="1:15" x14ac:dyDescent="0.25">
      <c r="A331" t="str">
        <f t="shared" si="5"/>
        <v>LDDAF243173</v>
      </c>
      <c r="B331" s="3" t="s">
        <v>20</v>
      </c>
      <c r="C331" s="3" t="s">
        <v>21</v>
      </c>
      <c r="D331" s="4">
        <v>43173</v>
      </c>
      <c r="E331" s="3" t="s">
        <v>22</v>
      </c>
      <c r="F331" s="29">
        <v>2.25008960264159</v>
      </c>
      <c r="G331" s="29">
        <v>0</v>
      </c>
      <c r="H331" s="29">
        <v>0</v>
      </c>
      <c r="I331" s="29">
        <v>0.19801076851258451</v>
      </c>
      <c r="J331" s="29">
        <v>2.4481003711541747</v>
      </c>
      <c r="K331" s="29">
        <v>1.2200099730595917</v>
      </c>
      <c r="L331" s="29">
        <v>0</v>
      </c>
      <c r="M331" s="29">
        <v>0</v>
      </c>
      <c r="N331" s="29">
        <v>0.19801044489998754</v>
      </c>
      <c r="O331" s="29">
        <v>1.4180204179595792</v>
      </c>
    </row>
    <row r="332" spans="1:15" x14ac:dyDescent="0.25">
      <c r="A332" t="str">
        <f t="shared" si="5"/>
        <v>LDDAF343173</v>
      </c>
      <c r="B332" s="3" t="s">
        <v>23</v>
      </c>
      <c r="C332" s="3" t="s">
        <v>24</v>
      </c>
      <c r="D332" s="4">
        <v>43173</v>
      </c>
      <c r="E332" s="3" t="s">
        <v>25</v>
      </c>
      <c r="F332" s="29">
        <v>2.2500872084488068</v>
      </c>
      <c r="G332" s="29">
        <v>0</v>
      </c>
      <c r="H332" s="29">
        <v>0</v>
      </c>
      <c r="I332" s="29">
        <v>0.19621511055654489</v>
      </c>
      <c r="J332" s="29">
        <v>2.4463023190053517</v>
      </c>
      <c r="K332" s="29">
        <v>1.2300172215058305</v>
      </c>
      <c r="L332" s="29">
        <v>0</v>
      </c>
      <c r="M332" s="29">
        <v>0</v>
      </c>
      <c r="N332" s="29">
        <v>0.19620162988833986</v>
      </c>
      <c r="O332" s="29">
        <v>1.4262188513941703</v>
      </c>
    </row>
    <row r="333" spans="1:15" x14ac:dyDescent="0.25">
      <c r="A333" t="str">
        <f t="shared" si="5"/>
        <v>LDGETF43173</v>
      </c>
      <c r="B333" s="3" t="s">
        <v>26</v>
      </c>
      <c r="C333" s="3" t="s">
        <v>27</v>
      </c>
      <c r="D333" s="4">
        <v>43173</v>
      </c>
      <c r="E333" s="3" t="s">
        <v>28</v>
      </c>
      <c r="F333" s="29">
        <v>0.25000129630474976</v>
      </c>
      <c r="G333" s="29">
        <v>0</v>
      </c>
      <c r="H333" s="29">
        <v>0</v>
      </c>
      <c r="I333" s="29">
        <v>2.6999856055628133E-2</v>
      </c>
      <c r="J333" s="29">
        <v>0.27700115236037792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</row>
    <row r="334" spans="1:15" x14ac:dyDescent="0.25">
      <c r="A334" t="str">
        <f t="shared" si="5"/>
        <v>LDGSEC43173</v>
      </c>
      <c r="B334" s="3" t="s">
        <v>29</v>
      </c>
      <c r="C334" s="3" t="s">
        <v>30</v>
      </c>
      <c r="D334" s="4">
        <v>43173</v>
      </c>
      <c r="E334" s="3" t="s">
        <v>31</v>
      </c>
      <c r="F334" s="29">
        <v>2.2500972703559969</v>
      </c>
      <c r="G334" s="29">
        <v>0</v>
      </c>
      <c r="H334" s="29">
        <v>0.2</v>
      </c>
      <c r="I334" s="29">
        <v>0.27541856997191655</v>
      </c>
      <c r="J334" s="29">
        <v>2.7255158403279136</v>
      </c>
      <c r="K334" s="29">
        <v>1.3471174393219589</v>
      </c>
      <c r="L334" s="29">
        <v>0</v>
      </c>
      <c r="M334" s="29">
        <v>0.2</v>
      </c>
      <c r="N334" s="29">
        <v>0.27128996888515428</v>
      </c>
      <c r="O334" s="29">
        <v>1.8184074082071131</v>
      </c>
    </row>
    <row r="335" spans="1:15" x14ac:dyDescent="0.25">
      <c r="A335" t="str">
        <f t="shared" si="5"/>
        <v>LDINPF43173</v>
      </c>
      <c r="B335" s="3" t="s">
        <v>32</v>
      </c>
      <c r="C335" s="3" t="s">
        <v>33</v>
      </c>
      <c r="D335" s="4">
        <v>43173</v>
      </c>
      <c r="E335" s="3" t="s">
        <v>34</v>
      </c>
      <c r="F335" s="29">
        <v>1.1300467099559524</v>
      </c>
      <c r="G335" s="29">
        <v>0</v>
      </c>
      <c r="H335" s="29">
        <v>0</v>
      </c>
      <c r="I335" s="29">
        <v>6.8403336548487598E-2</v>
      </c>
      <c r="J335" s="29">
        <v>1.1984500465044399</v>
      </c>
      <c r="K335" s="29">
        <v>0.47760295293776805</v>
      </c>
      <c r="L335" s="29">
        <v>0</v>
      </c>
      <c r="M335" s="29">
        <v>0</v>
      </c>
      <c r="N335" s="29">
        <v>6.7969305616141201E-2</v>
      </c>
      <c r="O335" s="29">
        <v>0.54557225855390923</v>
      </c>
    </row>
    <row r="336" spans="1:15" x14ac:dyDescent="0.25">
      <c r="A336" t="str">
        <f t="shared" si="5"/>
        <v>LDMIPF43173</v>
      </c>
      <c r="B336" s="3" t="s">
        <v>35</v>
      </c>
      <c r="C336" s="3" t="s">
        <v>36</v>
      </c>
      <c r="D336" s="4">
        <v>43173</v>
      </c>
      <c r="E336" s="3" t="s">
        <v>37</v>
      </c>
      <c r="F336" s="29">
        <v>2.2369008839666549</v>
      </c>
      <c r="G336" s="29">
        <v>0</v>
      </c>
      <c r="H336" s="29">
        <v>0.2</v>
      </c>
      <c r="I336" s="29">
        <v>0.32704909544919014</v>
      </c>
      <c r="J336" s="29">
        <v>2.7639499794158451</v>
      </c>
      <c r="K336" s="29">
        <v>1.5376848083160226</v>
      </c>
      <c r="L336" s="29">
        <v>0</v>
      </c>
      <c r="M336" s="29">
        <v>0.2</v>
      </c>
      <c r="N336" s="29">
        <v>0.30199624163787409</v>
      </c>
      <c r="O336" s="29">
        <v>2.0396810499538969</v>
      </c>
    </row>
    <row r="337" spans="1:15" x14ac:dyDescent="0.25">
      <c r="A337" t="str">
        <f t="shared" si="5"/>
        <v>LDSAPF43173</v>
      </c>
      <c r="B337" s="3" t="s">
        <v>38</v>
      </c>
      <c r="C337" s="3" t="s">
        <v>39</v>
      </c>
      <c r="D337" s="4">
        <v>43173</v>
      </c>
      <c r="E337" s="3" t="s">
        <v>40</v>
      </c>
      <c r="F337" s="29">
        <v>0.80002619197695768</v>
      </c>
      <c r="G337" s="29">
        <v>0</v>
      </c>
      <c r="H337" s="29">
        <v>0</v>
      </c>
      <c r="I337" s="29">
        <v>3.960185136120091E-2</v>
      </c>
      <c r="J337" s="29">
        <v>0.83962804333815855</v>
      </c>
      <c r="K337" s="29">
        <v>0.25885886480085474</v>
      </c>
      <c r="L337" s="29">
        <v>0</v>
      </c>
      <c r="M337" s="29">
        <v>0</v>
      </c>
      <c r="N337" s="29">
        <v>3.7594508079475897E-2</v>
      </c>
      <c r="O337" s="29">
        <v>0.29645337288033063</v>
      </c>
    </row>
    <row r="338" spans="1:15" x14ac:dyDescent="0.25">
      <c r="A338" t="str">
        <f t="shared" si="5"/>
        <v>LEBALF43173</v>
      </c>
      <c r="B338" s="3" t="s">
        <v>41</v>
      </c>
      <c r="C338" s="3" t="s">
        <v>42</v>
      </c>
      <c r="D338" s="4">
        <v>43173</v>
      </c>
      <c r="E338" s="3" t="s">
        <v>43</v>
      </c>
      <c r="F338" s="29">
        <v>2.3247992875926213</v>
      </c>
      <c r="G338" s="29">
        <v>0.30002166522160523</v>
      </c>
      <c r="H338" s="29">
        <v>0.2</v>
      </c>
      <c r="I338" s="29">
        <v>5.8453060808474337E-2</v>
      </c>
      <c r="J338" s="29">
        <v>2.8832740136227009</v>
      </c>
      <c r="K338" s="29">
        <v>0.32282713668240431</v>
      </c>
      <c r="L338" s="29">
        <v>0</v>
      </c>
      <c r="M338" s="29">
        <v>0.2</v>
      </c>
      <c r="N338" s="29">
        <v>5.8109059824591962E-2</v>
      </c>
      <c r="O338" s="29">
        <v>0.58093619650699624</v>
      </c>
    </row>
    <row r="339" spans="1:15" x14ac:dyDescent="0.25">
      <c r="A339" t="str">
        <f t="shared" si="5"/>
        <v>LEBFSF43173</v>
      </c>
      <c r="B339" s="3" t="s">
        <v>44</v>
      </c>
      <c r="C339" s="3" t="s">
        <v>45</v>
      </c>
      <c r="D339" s="4">
        <v>43173</v>
      </c>
      <c r="E339" s="3" t="s">
        <v>46</v>
      </c>
      <c r="F339" s="29">
        <v>2.5001434714711781</v>
      </c>
      <c r="G339" s="29">
        <v>0.30002443870942885</v>
      </c>
      <c r="H339" s="29">
        <v>0.2</v>
      </c>
      <c r="I339" s="29">
        <v>0.21961844711086412</v>
      </c>
      <c r="J339" s="29">
        <v>3.2197863572914711</v>
      </c>
      <c r="K339" s="29">
        <v>1.0372381889574134</v>
      </c>
      <c r="L339" s="29">
        <v>0</v>
      </c>
      <c r="M339" s="29">
        <v>0.2</v>
      </c>
      <c r="N339" s="29">
        <v>0.20831723935624816</v>
      </c>
      <c r="O339" s="29">
        <v>1.4455554283136616</v>
      </c>
    </row>
    <row r="340" spans="1:15" x14ac:dyDescent="0.25">
      <c r="A340" t="str">
        <f t="shared" si="5"/>
        <v>LECHID43173</v>
      </c>
      <c r="B340" s="3" t="s">
        <v>47</v>
      </c>
      <c r="C340" s="3" t="s">
        <v>48</v>
      </c>
      <c r="D340" s="4">
        <v>43173</v>
      </c>
      <c r="E340" s="3" t="s">
        <v>49</v>
      </c>
      <c r="F340" s="29">
        <v>2.4757519669622874</v>
      </c>
      <c r="G340" s="29">
        <v>0</v>
      </c>
      <c r="H340" s="29">
        <v>0</v>
      </c>
      <c r="I340" s="29">
        <v>0.26923626698326414</v>
      </c>
      <c r="J340" s="29">
        <v>2.7449882339455516</v>
      </c>
      <c r="K340" s="29">
        <v>1.477948472379415</v>
      </c>
      <c r="L340" s="29">
        <v>0</v>
      </c>
      <c r="M340" s="29">
        <v>0</v>
      </c>
      <c r="N340" s="29">
        <v>0.25162607802411358</v>
      </c>
      <c r="O340" s="29">
        <v>1.7295745504035285</v>
      </c>
    </row>
    <row r="341" spans="1:15" x14ac:dyDescent="0.25">
      <c r="A341" t="str">
        <f t="shared" si="5"/>
        <v>LEEQTF43173</v>
      </c>
      <c r="B341" s="3" t="s">
        <v>50</v>
      </c>
      <c r="C341" s="3" t="s">
        <v>51</v>
      </c>
      <c r="D341" s="4">
        <v>43173</v>
      </c>
      <c r="E341" s="3" t="s">
        <v>52</v>
      </c>
      <c r="F341" s="29">
        <v>2.3218245224291274</v>
      </c>
      <c r="G341" s="29">
        <v>0</v>
      </c>
      <c r="H341" s="29">
        <v>0.2</v>
      </c>
      <c r="I341" s="29">
        <v>0.2883299985303448</v>
      </c>
      <c r="J341" s="29">
        <v>2.8101545209594723</v>
      </c>
      <c r="K341" s="29">
        <v>1.4601432676637824</v>
      </c>
      <c r="L341" s="29">
        <v>0</v>
      </c>
      <c r="M341" s="29">
        <v>0.2</v>
      </c>
      <c r="N341" s="29">
        <v>0.28623555186042154</v>
      </c>
      <c r="O341" s="29">
        <v>1.946378819524204</v>
      </c>
    </row>
    <row r="342" spans="1:15" x14ac:dyDescent="0.25">
      <c r="A342" t="str">
        <f t="shared" si="5"/>
        <v>LEGROW43173</v>
      </c>
      <c r="B342" s="3" t="s">
        <v>53</v>
      </c>
      <c r="C342" s="3" t="s">
        <v>54</v>
      </c>
      <c r="D342" s="4">
        <v>43173</v>
      </c>
      <c r="E342" s="3" t="s">
        <v>55</v>
      </c>
      <c r="F342" s="29">
        <v>2.3553342287134882</v>
      </c>
      <c r="G342" s="29">
        <v>0.30002378712263916</v>
      </c>
      <c r="H342" s="29">
        <v>0.2</v>
      </c>
      <c r="I342" s="29">
        <v>0.27635923957484393</v>
      </c>
      <c r="J342" s="29">
        <v>3.1317172554109711</v>
      </c>
      <c r="K342" s="29">
        <v>1.3997346581980425</v>
      </c>
      <c r="L342" s="29">
        <v>0</v>
      </c>
      <c r="M342" s="29">
        <v>0.2</v>
      </c>
      <c r="N342" s="29">
        <v>0.27356332890323715</v>
      </c>
      <c r="O342" s="29">
        <v>1.8732979871012796</v>
      </c>
    </row>
    <row r="343" spans="1:15" x14ac:dyDescent="0.25">
      <c r="A343" t="str">
        <f t="shared" si="5"/>
        <v>LEINFA43173</v>
      </c>
      <c r="B343" s="3" t="s">
        <v>56</v>
      </c>
      <c r="C343" s="3" t="s">
        <v>57</v>
      </c>
      <c r="D343" s="4">
        <v>43173</v>
      </c>
      <c r="E343" s="3" t="s">
        <v>58</v>
      </c>
      <c r="F343" s="29">
        <v>2.5001232134587594</v>
      </c>
      <c r="G343" s="29">
        <v>0</v>
      </c>
      <c r="H343" s="29">
        <v>0.2</v>
      </c>
      <c r="I343" s="29">
        <v>0.25381924864130684</v>
      </c>
      <c r="J343" s="29">
        <v>2.9539424621000663</v>
      </c>
      <c r="K343" s="29">
        <v>1.2130117941921186</v>
      </c>
      <c r="L343" s="29">
        <v>0</v>
      </c>
      <c r="M343" s="29">
        <v>0.2</v>
      </c>
      <c r="N343" s="29">
        <v>0.24175692575581353</v>
      </c>
      <c r="O343" s="29">
        <v>1.6547687199479322</v>
      </c>
    </row>
    <row r="344" spans="1:15" x14ac:dyDescent="0.25">
      <c r="A344" t="str">
        <f t="shared" si="5"/>
        <v>LEINNF43173</v>
      </c>
      <c r="B344" s="3" t="s">
        <v>59</v>
      </c>
      <c r="C344" s="3" t="s">
        <v>60</v>
      </c>
      <c r="D344" s="4">
        <v>43173</v>
      </c>
      <c r="E344" s="3" t="s">
        <v>93</v>
      </c>
      <c r="F344" s="29">
        <v>1.2000319570640219</v>
      </c>
      <c r="G344" s="29">
        <v>0</v>
      </c>
      <c r="H344" s="29">
        <v>0</v>
      </c>
      <c r="I344" s="29">
        <v>4.5002307476737301E-2</v>
      </c>
      <c r="J344" s="29">
        <v>1.2450342645407593</v>
      </c>
      <c r="K344" s="29">
        <v>0.64445291580465591</v>
      </c>
      <c r="L344" s="29">
        <v>0</v>
      </c>
      <c r="M344" s="29">
        <v>0</v>
      </c>
      <c r="N344" s="29">
        <v>4.3996523472242859E-2</v>
      </c>
      <c r="O344" s="29">
        <v>0.68844943927689872</v>
      </c>
    </row>
    <row r="345" spans="1:15" x14ac:dyDescent="0.25">
      <c r="A345" t="str">
        <f t="shared" si="5"/>
        <v>LEINSX43173</v>
      </c>
      <c r="B345" s="3" t="s">
        <v>61</v>
      </c>
      <c r="C345" s="3" t="s">
        <v>62</v>
      </c>
      <c r="D345" s="4">
        <v>43173</v>
      </c>
      <c r="E345" s="3" t="s">
        <v>92</v>
      </c>
      <c r="F345" s="29">
        <v>1.7000591075515183</v>
      </c>
      <c r="G345" s="29">
        <v>0</v>
      </c>
      <c r="H345" s="29">
        <v>0</v>
      </c>
      <c r="I345" s="29">
        <v>0.12600386743125447</v>
      </c>
      <c r="J345" s="29">
        <v>1.8260629749827728</v>
      </c>
      <c r="K345" s="29">
        <v>1.1381201972376547</v>
      </c>
      <c r="L345" s="29">
        <v>0</v>
      </c>
      <c r="M345" s="29">
        <v>0</v>
      </c>
      <c r="N345" s="29">
        <v>0.11488027054309052</v>
      </c>
      <c r="O345" s="29">
        <v>1.2530004677807451</v>
      </c>
    </row>
    <row r="346" spans="1:15" x14ac:dyDescent="0.25">
      <c r="A346" t="str">
        <f t="shared" si="5"/>
        <v>LEMIDF43173</v>
      </c>
      <c r="B346" s="3" t="s">
        <v>63</v>
      </c>
      <c r="C346" s="3" t="s">
        <v>64</v>
      </c>
      <c r="D346" s="4">
        <v>43173</v>
      </c>
      <c r="E346" s="3" t="s">
        <v>65</v>
      </c>
      <c r="F346" s="29">
        <v>2.3390372558379005</v>
      </c>
      <c r="G346" s="29">
        <v>0.30002176327824565</v>
      </c>
      <c r="H346" s="29">
        <v>0.2</v>
      </c>
      <c r="I346" s="29">
        <v>6.1015677238112416E-2</v>
      </c>
      <c r="J346" s="29">
        <v>2.9000746963542587</v>
      </c>
      <c r="K346" s="29">
        <v>0.32948316141327455</v>
      </c>
      <c r="L346" s="29">
        <v>0</v>
      </c>
      <c r="M346" s="29">
        <v>0.2</v>
      </c>
      <c r="N346" s="29">
        <v>5.9308360907961002E-2</v>
      </c>
      <c r="O346" s="29">
        <v>0.58879152232123555</v>
      </c>
    </row>
    <row r="347" spans="1:15" x14ac:dyDescent="0.25">
      <c r="A347" t="str">
        <f t="shared" si="5"/>
        <v>LET10043173</v>
      </c>
      <c r="B347" s="3" t="s">
        <v>66</v>
      </c>
      <c r="C347" s="3" t="s">
        <v>67</v>
      </c>
      <c r="D347" s="4">
        <v>43173</v>
      </c>
      <c r="E347" s="3" t="s">
        <v>68</v>
      </c>
      <c r="F347" s="29">
        <v>0.24987830155516461</v>
      </c>
      <c r="G347" s="29">
        <v>0</v>
      </c>
      <c r="H347" s="29">
        <v>0</v>
      </c>
      <c r="I347" s="29">
        <v>8.9777742336841267E-3</v>
      </c>
      <c r="J347" s="29">
        <v>0.25885607578884873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</row>
    <row r="348" spans="1:15" x14ac:dyDescent="0.25">
      <c r="A348" t="str">
        <f t="shared" si="5"/>
        <v>LETAXP43173</v>
      </c>
      <c r="B348" s="3" t="s">
        <v>69</v>
      </c>
      <c r="C348" s="3" t="s">
        <v>70</v>
      </c>
      <c r="D348" s="4">
        <v>43173</v>
      </c>
      <c r="E348" s="3" t="s">
        <v>71</v>
      </c>
      <c r="F348" s="29">
        <v>2.4093988147668739</v>
      </c>
      <c r="G348" s="29">
        <v>0.30002226636919344</v>
      </c>
      <c r="H348" s="29">
        <v>0</v>
      </c>
      <c r="I348" s="29">
        <v>0.25729013455185656</v>
      </c>
      <c r="J348" s="29">
        <v>2.9667112156879241</v>
      </c>
      <c r="K348" s="29">
        <v>1.4341273298783395</v>
      </c>
      <c r="L348" s="29">
        <v>0</v>
      </c>
      <c r="M348" s="29">
        <v>0</v>
      </c>
      <c r="N348" s="29">
        <v>0.24375037926914633</v>
      </c>
      <c r="O348" s="29">
        <v>1.6778777091474857</v>
      </c>
    </row>
    <row r="349" spans="1:15" x14ac:dyDescent="0.25">
      <c r="A349" t="str">
        <f t="shared" si="5"/>
        <v>LETF5043173</v>
      </c>
      <c r="B349" s="3" t="s">
        <v>72</v>
      </c>
      <c r="C349" s="3" t="s">
        <v>73</v>
      </c>
      <c r="D349" s="4">
        <v>43173</v>
      </c>
      <c r="E349" s="3" t="s">
        <v>74</v>
      </c>
      <c r="F349" s="29">
        <v>9.9985250524769753E-2</v>
      </c>
      <c r="G349" s="29">
        <v>0</v>
      </c>
      <c r="H349" s="29">
        <v>0</v>
      </c>
      <c r="I349" s="29">
        <v>1.7973161968414001E-3</v>
      </c>
      <c r="J349" s="29">
        <v>0.10178256672161115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</row>
    <row r="350" spans="1:15" x14ac:dyDescent="0.25">
      <c r="A350" t="str">
        <f t="shared" si="5"/>
        <v>LETFSX43173</v>
      </c>
      <c r="B350" s="3" t="s">
        <v>75</v>
      </c>
      <c r="C350" s="3" t="s">
        <v>76</v>
      </c>
      <c r="D350" s="4">
        <v>43173</v>
      </c>
      <c r="E350" s="3" t="s">
        <v>77</v>
      </c>
      <c r="F350" s="29">
        <v>0.10000025862443905</v>
      </c>
      <c r="G350" s="29">
        <v>0</v>
      </c>
      <c r="H350" s="29">
        <v>0</v>
      </c>
      <c r="I350" s="29">
        <v>0</v>
      </c>
      <c r="J350" s="29">
        <v>0.10000025862443905</v>
      </c>
      <c r="K350" s="29">
        <v>0</v>
      </c>
      <c r="L350" s="29">
        <v>0</v>
      </c>
      <c r="M350" s="29">
        <v>0</v>
      </c>
      <c r="N350" s="29">
        <v>0</v>
      </c>
      <c r="O350" s="29">
        <v>0</v>
      </c>
    </row>
    <row r="351" spans="1:15" x14ac:dyDescent="0.25">
      <c r="A351" t="str">
        <f t="shared" si="5"/>
        <v>LEULIS43173</v>
      </c>
      <c r="B351" s="3" t="s">
        <v>78</v>
      </c>
      <c r="C351" s="3" t="s">
        <v>79</v>
      </c>
      <c r="D351" s="4">
        <v>43173</v>
      </c>
      <c r="E351" s="3" t="s">
        <v>80</v>
      </c>
      <c r="F351" s="29">
        <v>2.3494504357787371</v>
      </c>
      <c r="G351" s="29">
        <v>0</v>
      </c>
      <c r="H351" s="29">
        <v>0</v>
      </c>
      <c r="I351" s="29">
        <v>0.24830136841894984</v>
      </c>
      <c r="J351" s="29">
        <v>2.5977518041976868</v>
      </c>
      <c r="K351" s="29">
        <v>1.2703061775301911</v>
      </c>
      <c r="L351" s="29">
        <v>0</v>
      </c>
      <c r="M351" s="29">
        <v>0</v>
      </c>
      <c r="N351" s="29">
        <v>0.21605825361605996</v>
      </c>
      <c r="O351" s="29">
        <v>1.4863644311462512</v>
      </c>
    </row>
    <row r="352" spans="1:15" x14ac:dyDescent="0.25">
      <c r="A352" t="str">
        <f t="shared" si="5"/>
        <v>LLIQDF43173</v>
      </c>
      <c r="B352" s="3" t="s">
        <v>81</v>
      </c>
      <c r="C352" s="3" t="s">
        <v>82</v>
      </c>
      <c r="D352" s="4">
        <v>43173</v>
      </c>
      <c r="E352" s="3" t="s">
        <v>83</v>
      </c>
      <c r="F352" s="29">
        <v>0.20948712128528416</v>
      </c>
      <c r="G352" s="29">
        <v>0</v>
      </c>
      <c r="H352" s="29">
        <v>0</v>
      </c>
      <c r="I352" s="29">
        <v>5.3061241297421343E-3</v>
      </c>
      <c r="J352" s="29">
        <v>0.21479324541502628</v>
      </c>
      <c r="K352" s="29">
        <v>6.9470353678658114E-2</v>
      </c>
      <c r="L352" s="29">
        <v>0</v>
      </c>
      <c r="M352" s="29">
        <v>0</v>
      </c>
      <c r="N352" s="29">
        <v>5.3046035204249156E-3</v>
      </c>
      <c r="O352" s="29">
        <v>7.4774957199083031E-2</v>
      </c>
    </row>
    <row r="353" spans="1:15" x14ac:dyDescent="0.25">
      <c r="A353" t="str">
        <f t="shared" si="5"/>
        <v>LDBOND43174</v>
      </c>
      <c r="B353" s="3" t="s">
        <v>11</v>
      </c>
      <c r="C353" s="3" t="s">
        <v>12</v>
      </c>
      <c r="D353" s="4">
        <v>43174</v>
      </c>
      <c r="E353" s="3" t="s">
        <v>13</v>
      </c>
      <c r="F353" s="29">
        <v>1.0700190428549372</v>
      </c>
      <c r="G353" s="29">
        <v>0</v>
      </c>
      <c r="H353" s="29">
        <v>0</v>
      </c>
      <c r="I353" s="29">
        <v>9.54030337849959E-2</v>
      </c>
      <c r="J353" s="29">
        <v>1.165422076639933</v>
      </c>
      <c r="K353" s="29">
        <v>0.56635048575564928</v>
      </c>
      <c r="L353" s="29">
        <v>0</v>
      </c>
      <c r="M353" s="29">
        <v>0</v>
      </c>
      <c r="N353" s="29">
        <v>9.4744564600751785E-2</v>
      </c>
      <c r="O353" s="29">
        <v>0.66109505035640104</v>
      </c>
    </row>
    <row r="354" spans="1:15" x14ac:dyDescent="0.25">
      <c r="A354" t="str">
        <f t="shared" si="5"/>
        <v>LDCPO243174</v>
      </c>
      <c r="B354" s="3" t="s">
        <v>14</v>
      </c>
      <c r="C354" s="3" t="s">
        <v>15</v>
      </c>
      <c r="D354" s="4">
        <v>43174</v>
      </c>
      <c r="E354" s="3" t="s">
        <v>16</v>
      </c>
      <c r="F354" s="29">
        <v>2.2500750909770746</v>
      </c>
      <c r="G354" s="29">
        <v>0</v>
      </c>
      <c r="H354" s="29">
        <v>0</v>
      </c>
      <c r="I354" s="29">
        <v>0.28801877144271126</v>
      </c>
      <c r="J354" s="29">
        <v>2.5380938624197857</v>
      </c>
      <c r="K354" s="29">
        <v>1.7500806983801982</v>
      </c>
      <c r="L354" s="29">
        <v>0</v>
      </c>
      <c r="M354" s="29">
        <v>0</v>
      </c>
      <c r="N354" s="29">
        <v>0.28796183783085189</v>
      </c>
      <c r="O354" s="29">
        <v>2.0380425362110501</v>
      </c>
    </row>
    <row r="355" spans="1:15" x14ac:dyDescent="0.25">
      <c r="A355" t="str">
        <f t="shared" si="5"/>
        <v>LDDAF143174</v>
      </c>
      <c r="B355" s="3" t="s">
        <v>17</v>
      </c>
      <c r="C355" s="3" t="s">
        <v>18</v>
      </c>
      <c r="D355" s="4">
        <v>43174</v>
      </c>
      <c r="E355" s="5" t="s">
        <v>19</v>
      </c>
      <c r="F355" s="29">
        <v>2.2500855715011765</v>
      </c>
      <c r="G355" s="29">
        <v>0</v>
      </c>
      <c r="H355" s="29">
        <v>0</v>
      </c>
      <c r="I355" s="29">
        <v>0.17461175099660092</v>
      </c>
      <c r="J355" s="29">
        <v>2.4246973224977775</v>
      </c>
      <c r="K355" s="29">
        <v>1.0800129748399971</v>
      </c>
      <c r="L355" s="29">
        <v>0</v>
      </c>
      <c r="M355" s="29">
        <v>0</v>
      </c>
      <c r="N355" s="29">
        <v>0.17460606562945069</v>
      </c>
      <c r="O355" s="29">
        <v>1.2546190404694477</v>
      </c>
    </row>
    <row r="356" spans="1:15" x14ac:dyDescent="0.25">
      <c r="A356" t="str">
        <f t="shared" si="5"/>
        <v>LDDAF243174</v>
      </c>
      <c r="B356" s="3" t="s">
        <v>20</v>
      </c>
      <c r="C356" s="3" t="s">
        <v>21</v>
      </c>
      <c r="D356" s="4">
        <v>43174</v>
      </c>
      <c r="E356" s="3" t="s">
        <v>22</v>
      </c>
      <c r="F356" s="29">
        <v>2.2500914162717631</v>
      </c>
      <c r="G356" s="29">
        <v>0</v>
      </c>
      <c r="H356" s="29">
        <v>0</v>
      </c>
      <c r="I356" s="29">
        <v>0.19801470296927129</v>
      </c>
      <c r="J356" s="29">
        <v>2.4481061192410345</v>
      </c>
      <c r="K356" s="29">
        <v>1.2200087190210629</v>
      </c>
      <c r="L356" s="29">
        <v>0</v>
      </c>
      <c r="M356" s="29">
        <v>0</v>
      </c>
      <c r="N356" s="29">
        <v>0.19800607026749303</v>
      </c>
      <c r="O356" s="29">
        <v>1.418014789288556</v>
      </c>
    </row>
    <row r="357" spans="1:15" x14ac:dyDescent="0.25">
      <c r="A357" t="str">
        <f t="shared" si="5"/>
        <v>LDDAF343174</v>
      </c>
      <c r="B357" s="3" t="s">
        <v>23</v>
      </c>
      <c r="C357" s="3" t="s">
        <v>24</v>
      </c>
      <c r="D357" s="4">
        <v>43174</v>
      </c>
      <c r="E357" s="3" t="s">
        <v>25</v>
      </c>
      <c r="F357" s="29">
        <v>2.2500857435672379</v>
      </c>
      <c r="G357" s="29">
        <v>0</v>
      </c>
      <c r="H357" s="29">
        <v>0</v>
      </c>
      <c r="I357" s="29">
        <v>0.19621630228049122</v>
      </c>
      <c r="J357" s="29">
        <v>2.4463020458477289</v>
      </c>
      <c r="K357" s="29">
        <v>1.2300201343572192</v>
      </c>
      <c r="L357" s="29">
        <v>0</v>
      </c>
      <c r="M357" s="29">
        <v>0</v>
      </c>
      <c r="N357" s="29">
        <v>0.19620276293278982</v>
      </c>
      <c r="O357" s="29">
        <v>1.4262228972900091</v>
      </c>
    </row>
    <row r="358" spans="1:15" x14ac:dyDescent="0.25">
      <c r="A358" t="str">
        <f t="shared" si="5"/>
        <v>LDGETF43174</v>
      </c>
      <c r="B358" s="3" t="s">
        <v>26</v>
      </c>
      <c r="C358" s="3" t="s">
        <v>27</v>
      </c>
      <c r="D358" s="4">
        <v>43174</v>
      </c>
      <c r="E358" s="3" t="s">
        <v>97</v>
      </c>
      <c r="F358" s="29">
        <v>0.25000096277312445</v>
      </c>
      <c r="G358" s="29">
        <v>0</v>
      </c>
      <c r="H358" s="29">
        <v>0</v>
      </c>
      <c r="I358" s="29">
        <v>2.7000293221742071E-2</v>
      </c>
      <c r="J358" s="29">
        <v>0.27700125599486652</v>
      </c>
      <c r="K358" s="29">
        <v>0</v>
      </c>
      <c r="L358" s="29">
        <v>0</v>
      </c>
      <c r="M358" s="29">
        <v>0</v>
      </c>
      <c r="N358" s="29">
        <v>0</v>
      </c>
      <c r="O358" s="29">
        <v>0</v>
      </c>
    </row>
    <row r="359" spans="1:15" x14ac:dyDescent="0.25">
      <c r="A359" t="str">
        <f t="shared" si="5"/>
        <v>LDGSEC43174</v>
      </c>
      <c r="B359" s="3" t="s">
        <v>29</v>
      </c>
      <c r="C359" s="3" t="s">
        <v>30</v>
      </c>
      <c r="D359" s="4">
        <v>43174</v>
      </c>
      <c r="E359" s="3" t="s">
        <v>31</v>
      </c>
      <c r="F359" s="29">
        <v>2.2500993101823301</v>
      </c>
      <c r="G359" s="29">
        <v>0</v>
      </c>
      <c r="H359" s="29">
        <v>0.2</v>
      </c>
      <c r="I359" s="29">
        <v>0.27542016776695144</v>
      </c>
      <c r="J359" s="29">
        <v>2.7255194779492817</v>
      </c>
      <c r="K359" s="29">
        <v>1.3471707461812725</v>
      </c>
      <c r="L359" s="29">
        <v>0</v>
      </c>
      <c r="M359" s="29">
        <v>0.2</v>
      </c>
      <c r="N359" s="29">
        <v>0.27130013525840202</v>
      </c>
      <c r="O359" s="29">
        <v>1.8184708814396746</v>
      </c>
    </row>
    <row r="360" spans="1:15" x14ac:dyDescent="0.25">
      <c r="A360" t="str">
        <f t="shared" si="5"/>
        <v>LDINPF43174</v>
      </c>
      <c r="B360" s="3" t="s">
        <v>32</v>
      </c>
      <c r="C360" s="3" t="s">
        <v>33</v>
      </c>
      <c r="D360" s="4">
        <v>43174</v>
      </c>
      <c r="E360" s="3" t="s">
        <v>34</v>
      </c>
      <c r="F360" s="29">
        <v>1.1300520322120833</v>
      </c>
      <c r="G360" s="29">
        <v>0</v>
      </c>
      <c r="H360" s="29">
        <v>0</v>
      </c>
      <c r="I360" s="29">
        <v>6.8403752775613599E-2</v>
      </c>
      <c r="J360" s="29">
        <v>1.1984557849876969</v>
      </c>
      <c r="K360" s="29">
        <v>0.47761722785128297</v>
      </c>
      <c r="L360" s="29">
        <v>0</v>
      </c>
      <c r="M360" s="29">
        <v>0</v>
      </c>
      <c r="N360" s="29">
        <v>6.7971056002504707E-2</v>
      </c>
      <c r="O360" s="29">
        <v>0.54558828385378766</v>
      </c>
    </row>
    <row r="361" spans="1:15" x14ac:dyDescent="0.25">
      <c r="A361" t="str">
        <f t="shared" si="5"/>
        <v>LDMIPF43174</v>
      </c>
      <c r="B361" s="3" t="s">
        <v>35</v>
      </c>
      <c r="C361" s="3" t="s">
        <v>36</v>
      </c>
      <c r="D361" s="4">
        <v>43174</v>
      </c>
      <c r="E361" s="3" t="s">
        <v>37</v>
      </c>
      <c r="F361" s="29">
        <v>2.2369790758796357</v>
      </c>
      <c r="G361" s="29">
        <v>-1.3106275939576046</v>
      </c>
      <c r="H361" s="29">
        <v>0.2</v>
      </c>
      <c r="I361" s="29">
        <v>0.32706749053714701</v>
      </c>
      <c r="J361" s="29">
        <v>1.4534189724591782</v>
      </c>
      <c r="K361" s="29">
        <v>1.5379014928475818</v>
      </c>
      <c r="L361" s="29">
        <v>0</v>
      </c>
      <c r="M361" s="29">
        <v>0.2</v>
      </c>
      <c r="N361" s="29">
        <v>0.3020465728300164</v>
      </c>
      <c r="O361" s="29">
        <v>2.0399480656775983</v>
      </c>
    </row>
    <row r="362" spans="1:15" x14ac:dyDescent="0.25">
      <c r="A362" t="str">
        <f t="shared" si="5"/>
        <v>LDSAPF43174</v>
      </c>
      <c r="B362" s="3" t="s">
        <v>38</v>
      </c>
      <c r="C362" s="3" t="s">
        <v>39</v>
      </c>
      <c r="D362" s="4">
        <v>43174</v>
      </c>
      <c r="E362" s="3" t="s">
        <v>40</v>
      </c>
      <c r="F362" s="29">
        <v>0.80003076057539801</v>
      </c>
      <c r="G362" s="29">
        <v>0</v>
      </c>
      <c r="H362" s="29">
        <v>0</v>
      </c>
      <c r="I362" s="29">
        <v>3.9601920904552987E-2</v>
      </c>
      <c r="J362" s="29">
        <v>0.83963268147995096</v>
      </c>
      <c r="K362" s="29">
        <v>0.26511259575388463</v>
      </c>
      <c r="L362" s="29">
        <v>0</v>
      </c>
      <c r="M362" s="29">
        <v>0</v>
      </c>
      <c r="N362" s="29">
        <v>3.8720164819648267E-2</v>
      </c>
      <c r="O362" s="29">
        <v>0.30383276057353292</v>
      </c>
    </row>
    <row r="363" spans="1:15" x14ac:dyDescent="0.25">
      <c r="A363" t="str">
        <f t="shared" si="5"/>
        <v>LEBALF43174</v>
      </c>
      <c r="B363" s="3" t="s">
        <v>41</v>
      </c>
      <c r="C363" s="3" t="s">
        <v>42</v>
      </c>
      <c r="D363" s="4">
        <v>43174</v>
      </c>
      <c r="E363" s="3" t="s">
        <v>43</v>
      </c>
      <c r="F363" s="29">
        <v>2.3247933510868384</v>
      </c>
      <c r="G363" s="29">
        <v>0</v>
      </c>
      <c r="H363" s="29">
        <v>0.2</v>
      </c>
      <c r="I363" s="29">
        <v>5.8455366558935559E-2</v>
      </c>
      <c r="J363" s="29">
        <v>2.5832487176457741</v>
      </c>
      <c r="K363" s="29">
        <v>0.32283715564374532</v>
      </c>
      <c r="L363" s="29">
        <v>0</v>
      </c>
      <c r="M363" s="29">
        <v>0.2</v>
      </c>
      <c r="N363" s="29">
        <v>5.8111193311505736E-2</v>
      </c>
      <c r="O363" s="29">
        <v>0.58094834895525105</v>
      </c>
    </row>
    <row r="364" spans="1:15" x14ac:dyDescent="0.25">
      <c r="A364" t="str">
        <f t="shared" si="5"/>
        <v>LEBFSF43174</v>
      </c>
      <c r="B364" s="3" t="s">
        <v>44</v>
      </c>
      <c r="C364" s="3" t="s">
        <v>45</v>
      </c>
      <c r="D364" s="4">
        <v>43174</v>
      </c>
      <c r="E364" s="3" t="s">
        <v>46</v>
      </c>
      <c r="F364" s="29">
        <v>2.5001206623957195</v>
      </c>
      <c r="G364" s="29">
        <v>0</v>
      </c>
      <c r="H364" s="29">
        <v>0.2</v>
      </c>
      <c r="I364" s="29">
        <v>0.21961803013842593</v>
      </c>
      <c r="J364" s="29">
        <v>2.9197386925341458</v>
      </c>
      <c r="K364" s="29">
        <v>1.0367288558641019</v>
      </c>
      <c r="L364" s="29">
        <v>0</v>
      </c>
      <c r="M364" s="29">
        <v>0.2</v>
      </c>
      <c r="N364" s="29">
        <v>0.20821477286413148</v>
      </c>
      <c r="O364" s="29">
        <v>1.4449436287282333</v>
      </c>
    </row>
    <row r="365" spans="1:15" x14ac:dyDescent="0.25">
      <c r="A365" t="str">
        <f t="shared" si="5"/>
        <v>LECHID43174</v>
      </c>
      <c r="B365" s="3" t="s">
        <v>47</v>
      </c>
      <c r="C365" s="3" t="s">
        <v>48</v>
      </c>
      <c r="D365" s="4">
        <v>43174</v>
      </c>
      <c r="E365" s="3" t="s">
        <v>49</v>
      </c>
      <c r="F365" s="29">
        <v>2.4756810954867206</v>
      </c>
      <c r="G365" s="29">
        <v>0</v>
      </c>
      <c r="H365" s="29">
        <v>0</v>
      </c>
      <c r="I365" s="29">
        <v>0.26922121109440417</v>
      </c>
      <c r="J365" s="29">
        <v>2.7449023065811247</v>
      </c>
      <c r="K365" s="29">
        <v>1.4777533589726413</v>
      </c>
      <c r="L365" s="29">
        <v>0</v>
      </c>
      <c r="M365" s="29">
        <v>0</v>
      </c>
      <c r="N365" s="29">
        <v>0.25163654496611554</v>
      </c>
      <c r="O365" s="29">
        <v>1.7293899039387568</v>
      </c>
    </row>
    <row r="366" spans="1:15" x14ac:dyDescent="0.25">
      <c r="A366" t="str">
        <f t="shared" si="5"/>
        <v>LEEQTF43174</v>
      </c>
      <c r="B366" s="3" t="s">
        <v>50</v>
      </c>
      <c r="C366" s="3" t="s">
        <v>51</v>
      </c>
      <c r="D366" s="4">
        <v>43174</v>
      </c>
      <c r="E366" s="3" t="s">
        <v>52</v>
      </c>
      <c r="F366" s="29">
        <v>2.3221225143170883</v>
      </c>
      <c r="G366" s="29">
        <v>0</v>
      </c>
      <c r="H366" s="29">
        <v>0.2</v>
      </c>
      <c r="I366" s="29">
        <v>0.28838366510845176</v>
      </c>
      <c r="J366" s="29">
        <v>2.8105061794255404</v>
      </c>
      <c r="K366" s="29">
        <v>1.4603676816321653</v>
      </c>
      <c r="L366" s="29">
        <v>0</v>
      </c>
      <c r="M366" s="29">
        <v>0.2</v>
      </c>
      <c r="N366" s="29">
        <v>0.28627582341470431</v>
      </c>
      <c r="O366" s="29">
        <v>1.9466435050468696</v>
      </c>
    </row>
    <row r="367" spans="1:15" x14ac:dyDescent="0.25">
      <c r="A367" t="str">
        <f t="shared" si="5"/>
        <v>LEGROW43174</v>
      </c>
      <c r="B367" s="3" t="s">
        <v>53</v>
      </c>
      <c r="C367" s="3" t="s">
        <v>54</v>
      </c>
      <c r="D367" s="4">
        <v>43174</v>
      </c>
      <c r="E367" s="3" t="s">
        <v>55</v>
      </c>
      <c r="F367" s="29">
        <v>2.3537697551737153</v>
      </c>
      <c r="G367" s="29">
        <v>0</v>
      </c>
      <c r="H367" s="29">
        <v>0.2</v>
      </c>
      <c r="I367" s="29">
        <v>0.27607948663126208</v>
      </c>
      <c r="J367" s="29">
        <v>2.8298492418049777</v>
      </c>
      <c r="K367" s="29">
        <v>1.398159655475016</v>
      </c>
      <c r="L367" s="29">
        <v>0</v>
      </c>
      <c r="M367" s="29">
        <v>0.2</v>
      </c>
      <c r="N367" s="29">
        <v>0.27327956771080203</v>
      </c>
      <c r="O367" s="29">
        <v>1.8714392231858179</v>
      </c>
    </row>
    <row r="368" spans="1:15" x14ac:dyDescent="0.25">
      <c r="A368" t="str">
        <f t="shared" si="5"/>
        <v>LEINFA43174</v>
      </c>
      <c r="B368" s="3" t="s">
        <v>56</v>
      </c>
      <c r="C368" s="3" t="s">
        <v>57</v>
      </c>
      <c r="D368" s="4">
        <v>43174</v>
      </c>
      <c r="E368" s="3" t="s">
        <v>58</v>
      </c>
      <c r="F368" s="29">
        <v>2.5001235799662425</v>
      </c>
      <c r="G368" s="29">
        <v>0</v>
      </c>
      <c r="H368" s="29">
        <v>0.2</v>
      </c>
      <c r="I368" s="29">
        <v>0.25382105414476386</v>
      </c>
      <c r="J368" s="29">
        <v>2.9539446341110063</v>
      </c>
      <c r="K368" s="29">
        <v>1.2132599366638002</v>
      </c>
      <c r="L368" s="29">
        <v>0</v>
      </c>
      <c r="M368" s="29">
        <v>0.2</v>
      </c>
      <c r="N368" s="29">
        <v>0.24179819261919452</v>
      </c>
      <c r="O368" s="29">
        <v>1.6550581292829947</v>
      </c>
    </row>
    <row r="369" spans="1:15" x14ac:dyDescent="0.25">
      <c r="A369" t="str">
        <f t="shared" si="5"/>
        <v>LEINNF43174</v>
      </c>
      <c r="B369" s="3" t="s">
        <v>59</v>
      </c>
      <c r="C369" s="3" t="s">
        <v>60</v>
      </c>
      <c r="D369" s="4">
        <v>43174</v>
      </c>
      <c r="E369" s="3" t="s">
        <v>93</v>
      </c>
      <c r="F369" s="29">
        <v>1.2000270228336889</v>
      </c>
      <c r="G369" s="29">
        <v>0</v>
      </c>
      <c r="H369" s="29">
        <v>0</v>
      </c>
      <c r="I369" s="29">
        <v>4.5001414581429013E-2</v>
      </c>
      <c r="J369" s="29">
        <v>1.2450284374151179</v>
      </c>
      <c r="K369" s="29">
        <v>0.64443599729394641</v>
      </c>
      <c r="L369" s="29">
        <v>0</v>
      </c>
      <c r="M369" s="29">
        <v>0</v>
      </c>
      <c r="N369" s="29">
        <v>4.3997874351750704E-2</v>
      </c>
      <c r="O369" s="29">
        <v>0.68843387164569714</v>
      </c>
    </row>
    <row r="370" spans="1:15" x14ac:dyDescent="0.25">
      <c r="A370" t="str">
        <f t="shared" si="5"/>
        <v>LEINSX43174</v>
      </c>
      <c r="B370" s="3" t="s">
        <v>61</v>
      </c>
      <c r="C370" s="3" t="s">
        <v>62</v>
      </c>
      <c r="D370" s="4">
        <v>43174</v>
      </c>
      <c r="E370" s="3" t="s">
        <v>92</v>
      </c>
      <c r="F370" s="29">
        <v>1.7000594851162218</v>
      </c>
      <c r="G370" s="29">
        <v>0</v>
      </c>
      <c r="H370" s="29">
        <v>0</v>
      </c>
      <c r="I370" s="29">
        <v>0.12600642947192711</v>
      </c>
      <c r="J370" s="29">
        <v>1.826065914588149</v>
      </c>
      <c r="K370" s="29">
        <v>1.1378841360511782</v>
      </c>
      <c r="L370" s="29">
        <v>0</v>
      </c>
      <c r="M370" s="29">
        <v>0</v>
      </c>
      <c r="N370" s="29">
        <v>0.11481212362378912</v>
      </c>
      <c r="O370" s="29">
        <v>1.2526962596749673</v>
      </c>
    </row>
    <row r="371" spans="1:15" x14ac:dyDescent="0.25">
      <c r="A371" t="str">
        <f t="shared" si="5"/>
        <v>LEMIDF43174</v>
      </c>
      <c r="B371" s="3" t="s">
        <v>63</v>
      </c>
      <c r="C371" s="3" t="s">
        <v>64</v>
      </c>
      <c r="D371" s="4">
        <v>43174</v>
      </c>
      <c r="E371" s="3" t="s">
        <v>65</v>
      </c>
      <c r="F371" s="29">
        <v>2.3389758557486493</v>
      </c>
      <c r="G371" s="29">
        <v>0</v>
      </c>
      <c r="H371" s="29">
        <v>0.2</v>
      </c>
      <c r="I371" s="29">
        <v>6.1008216981921236E-2</v>
      </c>
      <c r="J371" s="29">
        <v>2.5999840727305705</v>
      </c>
      <c r="K371" s="29">
        <v>0.32948210072130718</v>
      </c>
      <c r="L371" s="29">
        <v>0</v>
      </c>
      <c r="M371" s="29">
        <v>0.2</v>
      </c>
      <c r="N371" s="29">
        <v>5.9307398097200988E-2</v>
      </c>
      <c r="O371" s="29">
        <v>0.58878949881850817</v>
      </c>
    </row>
    <row r="372" spans="1:15" x14ac:dyDescent="0.25">
      <c r="A372" t="str">
        <f t="shared" si="5"/>
        <v>LET10043174</v>
      </c>
      <c r="B372" s="3" t="s">
        <v>66</v>
      </c>
      <c r="C372" s="3" t="s">
        <v>67</v>
      </c>
      <c r="D372" s="4">
        <v>43174</v>
      </c>
      <c r="E372" s="3" t="s">
        <v>98</v>
      </c>
      <c r="F372" s="29">
        <v>0.24987770168421042</v>
      </c>
      <c r="G372" s="29">
        <v>0</v>
      </c>
      <c r="H372" s="29">
        <v>0</v>
      </c>
      <c r="I372" s="29">
        <v>8.9777801750399802E-3</v>
      </c>
      <c r="J372" s="29">
        <v>0.25885548185925039</v>
      </c>
      <c r="K372" s="29">
        <v>0</v>
      </c>
      <c r="L372" s="29">
        <v>0</v>
      </c>
      <c r="M372" s="29">
        <v>0</v>
      </c>
      <c r="N372" s="29">
        <v>0</v>
      </c>
      <c r="O372" s="29">
        <v>0</v>
      </c>
    </row>
    <row r="373" spans="1:15" x14ac:dyDescent="0.25">
      <c r="A373" t="str">
        <f t="shared" si="5"/>
        <v>LETAXP43174</v>
      </c>
      <c r="B373" s="3" t="s">
        <v>69</v>
      </c>
      <c r="C373" s="3" t="s">
        <v>70</v>
      </c>
      <c r="D373" s="4">
        <v>43174</v>
      </c>
      <c r="E373" s="3" t="s">
        <v>71</v>
      </c>
      <c r="F373" s="29">
        <v>2.4088945981127985</v>
      </c>
      <c r="G373" s="29">
        <v>0</v>
      </c>
      <c r="H373" s="29">
        <v>0</v>
      </c>
      <c r="I373" s="29">
        <v>0.25720118718083956</v>
      </c>
      <c r="J373" s="29">
        <v>2.666095785293638</v>
      </c>
      <c r="K373" s="29">
        <v>1.4343943315365886</v>
      </c>
      <c r="L373" s="29">
        <v>0</v>
      </c>
      <c r="M373" s="29">
        <v>0</v>
      </c>
      <c r="N373" s="29">
        <v>0.24380102331270204</v>
      </c>
      <c r="O373" s="29">
        <v>1.6781953548492905</v>
      </c>
    </row>
    <row r="374" spans="1:15" x14ac:dyDescent="0.25">
      <c r="A374" t="str">
        <f t="shared" si="5"/>
        <v>LETF5043174</v>
      </c>
      <c r="B374" s="3" t="s">
        <v>72</v>
      </c>
      <c r="C374" s="3" t="s">
        <v>73</v>
      </c>
      <c r="D374" s="4">
        <v>43174</v>
      </c>
      <c r="E374" s="3" t="s">
        <v>99</v>
      </c>
      <c r="F374" s="29">
        <v>9.9985195896004408E-2</v>
      </c>
      <c r="G374" s="29">
        <v>0</v>
      </c>
      <c r="H374" s="29">
        <v>0</v>
      </c>
      <c r="I374" s="29">
        <v>1.7972405847284005E-3</v>
      </c>
      <c r="J374" s="29">
        <v>0.1017824364807328</v>
      </c>
      <c r="K374" s="29">
        <v>0</v>
      </c>
      <c r="L374" s="29">
        <v>0</v>
      </c>
      <c r="M374" s="29">
        <v>0</v>
      </c>
      <c r="N374" s="29">
        <v>0</v>
      </c>
      <c r="O374" s="29">
        <v>0</v>
      </c>
    </row>
    <row r="375" spans="1:15" x14ac:dyDescent="0.25">
      <c r="A375" t="str">
        <f t="shared" si="5"/>
        <v>LETFSX43174</v>
      </c>
      <c r="B375" s="3" t="s">
        <v>75</v>
      </c>
      <c r="C375" s="3" t="s">
        <v>76</v>
      </c>
      <c r="D375" s="4">
        <v>43174</v>
      </c>
      <c r="E375" s="3" t="s">
        <v>100</v>
      </c>
      <c r="F375" s="29">
        <v>0.10000043942150956</v>
      </c>
      <c r="G375" s="29">
        <v>0</v>
      </c>
      <c r="H375" s="29">
        <v>0</v>
      </c>
      <c r="I375" s="29">
        <v>0</v>
      </c>
      <c r="J375" s="29">
        <v>0.10000043942150956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</row>
    <row r="376" spans="1:15" x14ac:dyDescent="0.25">
      <c r="A376" t="str">
        <f t="shared" si="5"/>
        <v>LEULIS43174</v>
      </c>
      <c r="B376" s="3" t="s">
        <v>78</v>
      </c>
      <c r="C376" s="3" t="s">
        <v>79</v>
      </c>
      <c r="D376" s="4">
        <v>43174</v>
      </c>
      <c r="E376" s="3" t="s">
        <v>80</v>
      </c>
      <c r="F376" s="29">
        <v>2.3494410901361231</v>
      </c>
      <c r="G376" s="29">
        <v>0</v>
      </c>
      <c r="H376" s="29">
        <v>0</v>
      </c>
      <c r="I376" s="29">
        <v>0.24829974412984443</v>
      </c>
      <c r="J376" s="29">
        <v>2.5977408342659674</v>
      </c>
      <c r="K376" s="29">
        <v>1.2711473279664205</v>
      </c>
      <c r="L376" s="29">
        <v>0</v>
      </c>
      <c r="M376" s="29">
        <v>0</v>
      </c>
      <c r="N376" s="29">
        <v>0.21621150500944378</v>
      </c>
      <c r="O376" s="29">
        <v>1.4873588329758642</v>
      </c>
    </row>
    <row r="377" spans="1:15" x14ac:dyDescent="0.25">
      <c r="A377" t="str">
        <f t="shared" si="5"/>
        <v>LLIQDF43174</v>
      </c>
      <c r="B377" s="3" t="s">
        <v>81</v>
      </c>
      <c r="C377" s="3" t="s">
        <v>82</v>
      </c>
      <c r="D377" s="4">
        <v>43174</v>
      </c>
      <c r="E377" s="3" t="s">
        <v>83</v>
      </c>
      <c r="F377" s="29">
        <v>0.20947585755057477</v>
      </c>
      <c r="G377" s="29">
        <v>0</v>
      </c>
      <c r="H377" s="29">
        <v>0</v>
      </c>
      <c r="I377" s="29">
        <v>5.3039152360188878E-3</v>
      </c>
      <c r="J377" s="29">
        <v>0.21477977278659366</v>
      </c>
      <c r="K377" s="29">
        <v>6.9361049795286525E-2</v>
      </c>
      <c r="L377" s="29">
        <v>0</v>
      </c>
      <c r="M377" s="29">
        <v>0</v>
      </c>
      <c r="N377" s="29">
        <v>5.2849108320130005E-3</v>
      </c>
      <c r="O377" s="29">
        <v>7.4645960627299529E-2</v>
      </c>
    </row>
    <row r="378" spans="1:15" x14ac:dyDescent="0.25">
      <c r="A378" t="str">
        <f t="shared" si="5"/>
        <v>LDBOND43175</v>
      </c>
      <c r="B378" s="3" t="s">
        <v>11</v>
      </c>
      <c r="C378" s="3" t="s">
        <v>12</v>
      </c>
      <c r="D378" s="4">
        <v>43175</v>
      </c>
      <c r="E378" s="3" t="s">
        <v>13</v>
      </c>
      <c r="F378" s="29">
        <v>1.0700191878891101</v>
      </c>
      <c r="G378" s="29">
        <v>0</v>
      </c>
      <c r="H378" s="29">
        <v>0</v>
      </c>
      <c r="I378" s="29">
        <v>9.5402824377092077E-2</v>
      </c>
      <c r="J378" s="29">
        <v>1.1654220122662022</v>
      </c>
      <c r="K378" s="29">
        <v>0.56635365450165953</v>
      </c>
      <c r="L378" s="29">
        <v>0</v>
      </c>
      <c r="M378" s="29">
        <v>0</v>
      </c>
      <c r="N378" s="29">
        <v>9.4745312291346723E-2</v>
      </c>
      <c r="O378" s="29">
        <v>0.66109896679300628</v>
      </c>
    </row>
    <row r="379" spans="1:15" x14ac:dyDescent="0.25">
      <c r="A379" t="str">
        <f t="shared" si="5"/>
        <v>LDCPO243175</v>
      </c>
      <c r="B379" s="3" t="s">
        <v>14</v>
      </c>
      <c r="C379" s="3" t="s">
        <v>15</v>
      </c>
      <c r="D379" s="4">
        <v>43175</v>
      </c>
      <c r="E379" s="3" t="s">
        <v>16</v>
      </c>
      <c r="F379" s="29">
        <v>2.2500809523433238</v>
      </c>
      <c r="G379" s="29">
        <v>0</v>
      </c>
      <c r="H379" s="29">
        <v>0</v>
      </c>
      <c r="I379" s="29">
        <v>0.2880179007293604</v>
      </c>
      <c r="J379" s="29">
        <v>2.5380988530726842</v>
      </c>
      <c r="K379" s="29">
        <v>1.7500751817593683</v>
      </c>
      <c r="L379" s="29">
        <v>0</v>
      </c>
      <c r="M379" s="29">
        <v>0</v>
      </c>
      <c r="N379" s="29">
        <v>0.28807174118458684</v>
      </c>
      <c r="O379" s="29">
        <v>2.0381469229439553</v>
      </c>
    </row>
    <row r="380" spans="1:15" x14ac:dyDescent="0.25">
      <c r="A380" t="str">
        <f t="shared" si="5"/>
        <v>LDDAF143175</v>
      </c>
      <c r="B380" s="3" t="s">
        <v>17</v>
      </c>
      <c r="C380" s="3" t="s">
        <v>18</v>
      </c>
      <c r="D380" s="4">
        <v>43175</v>
      </c>
      <c r="E380" s="5" t="s">
        <v>19</v>
      </c>
      <c r="F380" s="29">
        <v>2.2500864218801211</v>
      </c>
      <c r="G380" s="29">
        <v>0</v>
      </c>
      <c r="H380" s="29">
        <v>0</v>
      </c>
      <c r="I380" s="29">
        <v>0.1746108799012949</v>
      </c>
      <c r="J380" s="29">
        <v>2.424697301781416</v>
      </c>
      <c r="K380" s="29">
        <v>1.0800111269178252</v>
      </c>
      <c r="L380" s="29">
        <v>0</v>
      </c>
      <c r="M380" s="29">
        <v>0</v>
      </c>
      <c r="N380" s="29">
        <v>0.17460787182949083</v>
      </c>
      <c r="O380" s="29">
        <v>1.254618998747316</v>
      </c>
    </row>
    <row r="381" spans="1:15" x14ac:dyDescent="0.25">
      <c r="A381" t="str">
        <f t="shared" si="5"/>
        <v>LDDAF243175</v>
      </c>
      <c r="B381" s="3" t="s">
        <v>20</v>
      </c>
      <c r="C381" s="3" t="s">
        <v>21</v>
      </c>
      <c r="D381" s="4">
        <v>43175</v>
      </c>
      <c r="E381" s="3" t="s">
        <v>22</v>
      </c>
      <c r="F381" s="29">
        <v>2.2500890699316121</v>
      </c>
      <c r="G381" s="29">
        <v>0</v>
      </c>
      <c r="H381" s="29">
        <v>0</v>
      </c>
      <c r="I381" s="29">
        <v>0.1980126729337878</v>
      </c>
      <c r="J381" s="29">
        <v>2.4481017428653997</v>
      </c>
      <c r="K381" s="29">
        <v>1.2200115938711711</v>
      </c>
      <c r="L381" s="29">
        <v>0</v>
      </c>
      <c r="M381" s="29">
        <v>0</v>
      </c>
      <c r="N381" s="29">
        <v>0.19800638376635252</v>
      </c>
      <c r="O381" s="29">
        <v>1.4180179776375237</v>
      </c>
    </row>
    <row r="382" spans="1:15" x14ac:dyDescent="0.25">
      <c r="A382" t="str">
        <f t="shared" si="5"/>
        <v>LDDAF343175</v>
      </c>
      <c r="B382" s="3" t="s">
        <v>23</v>
      </c>
      <c r="C382" s="3" t="s">
        <v>24</v>
      </c>
      <c r="D382" s="4">
        <v>43175</v>
      </c>
      <c r="E382" s="3" t="s">
        <v>25</v>
      </c>
      <c r="F382" s="29">
        <v>2.2500855378754636</v>
      </c>
      <c r="G382" s="29">
        <v>0</v>
      </c>
      <c r="H382" s="29">
        <v>0</v>
      </c>
      <c r="I382" s="29">
        <v>0.19621167395265265</v>
      </c>
      <c r="J382" s="29">
        <v>2.4462972118281163</v>
      </c>
      <c r="K382" s="29">
        <v>1.2300185003697135</v>
      </c>
      <c r="L382" s="29">
        <v>0</v>
      </c>
      <c r="M382" s="29">
        <v>0</v>
      </c>
      <c r="N382" s="29">
        <v>0.19620869872619748</v>
      </c>
      <c r="O382" s="29">
        <v>1.426227199095911</v>
      </c>
    </row>
    <row r="383" spans="1:15" x14ac:dyDescent="0.25">
      <c r="A383" t="str">
        <f t="shared" si="5"/>
        <v>LDGETF43175</v>
      </c>
      <c r="B383" s="3" t="s">
        <v>26</v>
      </c>
      <c r="C383" s="3" t="s">
        <v>27</v>
      </c>
      <c r="D383" s="4">
        <v>43175</v>
      </c>
      <c r="E383" s="3" t="s">
        <v>97</v>
      </c>
      <c r="F383" s="29">
        <v>0.25000056650699215</v>
      </c>
      <c r="G383" s="29">
        <v>0</v>
      </c>
      <c r="H383" s="29">
        <v>0</v>
      </c>
      <c r="I383" s="29">
        <v>2.7000678128168597E-2</v>
      </c>
      <c r="J383" s="29">
        <v>0.27700124463516074</v>
      </c>
      <c r="K383" s="29">
        <v>0</v>
      </c>
      <c r="L383" s="29">
        <v>0</v>
      </c>
      <c r="M383" s="29">
        <v>0</v>
      </c>
      <c r="N383" s="29">
        <v>0</v>
      </c>
      <c r="O383" s="29">
        <v>0</v>
      </c>
    </row>
    <row r="384" spans="1:15" x14ac:dyDescent="0.25">
      <c r="A384" t="str">
        <f t="shared" si="5"/>
        <v>LDGSEC43175</v>
      </c>
      <c r="B384" s="3" t="s">
        <v>29</v>
      </c>
      <c r="C384" s="3" t="s">
        <v>30</v>
      </c>
      <c r="D384" s="4">
        <v>43175</v>
      </c>
      <c r="E384" s="3" t="s">
        <v>31</v>
      </c>
      <c r="F384" s="29">
        <v>2.2500987506637005</v>
      </c>
      <c r="G384" s="29">
        <v>0</v>
      </c>
      <c r="H384" s="29">
        <v>0.2</v>
      </c>
      <c r="I384" s="29">
        <v>0.27541819372909637</v>
      </c>
      <c r="J384" s="29">
        <v>2.7255169443927971</v>
      </c>
      <c r="K384" s="29">
        <v>1.3472010390509377</v>
      </c>
      <c r="L384" s="29">
        <v>0</v>
      </c>
      <c r="M384" s="29">
        <v>0.2</v>
      </c>
      <c r="N384" s="29">
        <v>0.27130674479492023</v>
      </c>
      <c r="O384" s="29">
        <v>1.8185077838458579</v>
      </c>
    </row>
    <row r="385" spans="1:15" x14ac:dyDescent="0.25">
      <c r="A385" t="str">
        <f t="shared" si="5"/>
        <v>LDINPF43175</v>
      </c>
      <c r="B385" s="3" t="s">
        <v>32</v>
      </c>
      <c r="C385" s="3" t="s">
        <v>33</v>
      </c>
      <c r="D385" s="4">
        <v>43175</v>
      </c>
      <c r="E385" s="3" t="s">
        <v>34</v>
      </c>
      <c r="F385" s="29">
        <v>1.1300681780146904</v>
      </c>
      <c r="G385" s="29">
        <v>0</v>
      </c>
      <c r="H385" s="29">
        <v>0</v>
      </c>
      <c r="I385" s="29">
        <v>6.8405073666530244E-2</v>
      </c>
      <c r="J385" s="29">
        <v>1.1984732516812207</v>
      </c>
      <c r="K385" s="29">
        <v>0.47759501741139865</v>
      </c>
      <c r="L385" s="29">
        <v>0</v>
      </c>
      <c r="M385" s="29">
        <v>0</v>
      </c>
      <c r="N385" s="29">
        <v>6.7966741262428965E-2</v>
      </c>
      <c r="O385" s="29">
        <v>0.54556175867382761</v>
      </c>
    </row>
    <row r="386" spans="1:15" x14ac:dyDescent="0.25">
      <c r="A386" t="str">
        <f t="shared" si="5"/>
        <v>LDMIPF43175</v>
      </c>
      <c r="B386" s="3" t="s">
        <v>35</v>
      </c>
      <c r="C386" s="3" t="s">
        <v>36</v>
      </c>
      <c r="D386" s="4">
        <v>43175</v>
      </c>
      <c r="E386" s="3" t="s">
        <v>37</v>
      </c>
      <c r="F386" s="29">
        <v>2.2371589437434842</v>
      </c>
      <c r="G386" s="29">
        <v>-1.3114393040688324</v>
      </c>
      <c r="H386" s="29">
        <v>0.2</v>
      </c>
      <c r="I386" s="29">
        <v>0.32709994061473613</v>
      </c>
      <c r="J386" s="29">
        <v>1.452819580289388</v>
      </c>
      <c r="K386" s="29">
        <v>1.5376889550670954</v>
      </c>
      <c r="L386" s="29">
        <v>0</v>
      </c>
      <c r="M386" s="29">
        <v>0.2</v>
      </c>
      <c r="N386" s="29">
        <v>0.30200237292486026</v>
      </c>
      <c r="O386" s="29">
        <v>2.0396913279919557</v>
      </c>
    </row>
    <row r="387" spans="1:15" x14ac:dyDescent="0.25">
      <c r="A387" t="str">
        <f t="shared" si="5"/>
        <v>LDSAPF43175</v>
      </c>
      <c r="B387" s="3" t="s">
        <v>38</v>
      </c>
      <c r="C387" s="3" t="s">
        <v>39</v>
      </c>
      <c r="D387" s="4">
        <v>43175</v>
      </c>
      <c r="E387" s="3" t="s">
        <v>40</v>
      </c>
      <c r="F387" s="29">
        <v>0.800057647949589</v>
      </c>
      <c r="G387" s="29">
        <v>0</v>
      </c>
      <c r="H387" s="29">
        <v>0</v>
      </c>
      <c r="I387" s="29">
        <v>3.9603240388272204E-2</v>
      </c>
      <c r="J387" s="29">
        <v>0.83966088833786123</v>
      </c>
      <c r="K387" s="29">
        <v>0.26499836988934328</v>
      </c>
      <c r="L387" s="29">
        <v>0</v>
      </c>
      <c r="M387" s="29">
        <v>0</v>
      </c>
      <c r="N387" s="29">
        <v>3.8699373245843473E-2</v>
      </c>
      <c r="O387" s="29">
        <v>0.30369774313518677</v>
      </c>
    </row>
    <row r="388" spans="1:15" x14ac:dyDescent="0.25">
      <c r="A388" t="str">
        <f t="shared" ref="A388:A451" si="6">C388&amp;D388</f>
        <v>LEBALF43175</v>
      </c>
      <c r="B388" s="3" t="s">
        <v>41</v>
      </c>
      <c r="C388" s="3" t="s">
        <v>42</v>
      </c>
      <c r="D388" s="4">
        <v>43175</v>
      </c>
      <c r="E388" s="3" t="s">
        <v>43</v>
      </c>
      <c r="F388" s="29">
        <v>2.3252824835542998</v>
      </c>
      <c r="G388" s="29">
        <v>0</v>
      </c>
      <c r="H388" s="29">
        <v>0.2</v>
      </c>
      <c r="I388" s="29">
        <v>5.8543675611682153E-2</v>
      </c>
      <c r="J388" s="29">
        <v>2.5838261591659819</v>
      </c>
      <c r="K388" s="29">
        <v>0.32331557471814659</v>
      </c>
      <c r="L388" s="29">
        <v>0</v>
      </c>
      <c r="M388" s="29">
        <v>0.2</v>
      </c>
      <c r="N388" s="29">
        <v>5.8195991534501536E-2</v>
      </c>
      <c r="O388" s="29">
        <v>0.5815115662526481</v>
      </c>
    </row>
    <row r="389" spans="1:15" x14ac:dyDescent="0.25">
      <c r="A389" t="str">
        <f t="shared" si="6"/>
        <v>LEBFSF43175</v>
      </c>
      <c r="B389" s="3" t="s">
        <v>44</v>
      </c>
      <c r="C389" s="3" t="s">
        <v>45</v>
      </c>
      <c r="D389" s="4">
        <v>43175</v>
      </c>
      <c r="E389" s="3" t="s">
        <v>46</v>
      </c>
      <c r="F389" s="29">
        <v>2.5001209051876239</v>
      </c>
      <c r="G389" s="29">
        <v>0</v>
      </c>
      <c r="H389" s="29">
        <v>0.2</v>
      </c>
      <c r="I389" s="29">
        <v>0.21961771014163128</v>
      </c>
      <c r="J389" s="29">
        <v>2.9197386153292553</v>
      </c>
      <c r="K389" s="29">
        <v>1.0364518278549915</v>
      </c>
      <c r="L389" s="29">
        <v>0</v>
      </c>
      <c r="M389" s="29">
        <v>0.2</v>
      </c>
      <c r="N389" s="29">
        <v>0.20817354144467773</v>
      </c>
      <c r="O389" s="29">
        <v>1.4446253692996691</v>
      </c>
    </row>
    <row r="390" spans="1:15" x14ac:dyDescent="0.25">
      <c r="A390" t="str">
        <f t="shared" si="6"/>
        <v>LECHID43175</v>
      </c>
      <c r="B390" s="3" t="s">
        <v>47</v>
      </c>
      <c r="C390" s="3" t="s">
        <v>48</v>
      </c>
      <c r="D390" s="4">
        <v>43175</v>
      </c>
      <c r="E390" s="3" t="s">
        <v>49</v>
      </c>
      <c r="F390" s="29">
        <v>2.4754786696161242</v>
      </c>
      <c r="G390" s="29">
        <v>0</v>
      </c>
      <c r="H390" s="29">
        <v>0</v>
      </c>
      <c r="I390" s="29">
        <v>0.26918667215324416</v>
      </c>
      <c r="J390" s="29">
        <v>2.7446653417693683</v>
      </c>
      <c r="K390" s="29">
        <v>1.4767977978454396</v>
      </c>
      <c r="L390" s="29">
        <v>0</v>
      </c>
      <c r="M390" s="29">
        <v>0</v>
      </c>
      <c r="N390" s="29">
        <v>0.25144089797739977</v>
      </c>
      <c r="O390" s="29">
        <v>1.7282386958228395</v>
      </c>
    </row>
    <row r="391" spans="1:15" x14ac:dyDescent="0.25">
      <c r="A391" t="str">
        <f t="shared" si="6"/>
        <v>LEEQTF43175</v>
      </c>
      <c r="B391" s="3" t="s">
        <v>50</v>
      </c>
      <c r="C391" s="3" t="s">
        <v>51</v>
      </c>
      <c r="D391" s="4">
        <v>43175</v>
      </c>
      <c r="E391" s="3" t="s">
        <v>52</v>
      </c>
      <c r="F391" s="29">
        <v>2.3229759702472044</v>
      </c>
      <c r="G391" s="29">
        <v>0</v>
      </c>
      <c r="H391" s="29">
        <v>0.2</v>
      </c>
      <c r="I391" s="29">
        <v>0.2885372319059723</v>
      </c>
      <c r="J391" s="29">
        <v>2.811513202153177</v>
      </c>
      <c r="K391" s="29">
        <v>1.4611236026568368</v>
      </c>
      <c r="L391" s="29">
        <v>0</v>
      </c>
      <c r="M391" s="29">
        <v>0.2</v>
      </c>
      <c r="N391" s="29">
        <v>0.28641195495223026</v>
      </c>
      <c r="O391" s="29">
        <v>1.9475355576090672</v>
      </c>
    </row>
    <row r="392" spans="1:15" x14ac:dyDescent="0.25">
      <c r="A392" t="str">
        <f t="shared" si="6"/>
        <v>LEGROW43175</v>
      </c>
      <c r="B392" s="3" t="s">
        <v>53</v>
      </c>
      <c r="C392" s="3" t="s">
        <v>54</v>
      </c>
      <c r="D392" s="4">
        <v>43175</v>
      </c>
      <c r="E392" s="3" t="s">
        <v>55</v>
      </c>
      <c r="F392" s="29">
        <v>2.3564977415534099</v>
      </c>
      <c r="G392" s="29">
        <v>0</v>
      </c>
      <c r="H392" s="29">
        <v>0.2</v>
      </c>
      <c r="I392" s="29">
        <v>0.27643885522895478</v>
      </c>
      <c r="J392" s="29">
        <v>2.832936596782365</v>
      </c>
      <c r="K392" s="29">
        <v>1.3991270099542936</v>
      </c>
      <c r="L392" s="29">
        <v>0</v>
      </c>
      <c r="M392" s="29">
        <v>0.2</v>
      </c>
      <c r="N392" s="29">
        <v>0.27345102064503451</v>
      </c>
      <c r="O392" s="29">
        <v>1.872578030599328</v>
      </c>
    </row>
    <row r="393" spans="1:15" x14ac:dyDescent="0.25">
      <c r="A393" t="str">
        <f t="shared" si="6"/>
        <v>LEINFA43175</v>
      </c>
      <c r="B393" s="3" t="s">
        <v>56</v>
      </c>
      <c r="C393" s="3" t="s">
        <v>57</v>
      </c>
      <c r="D393" s="4">
        <v>43175</v>
      </c>
      <c r="E393" s="3" t="s">
        <v>58</v>
      </c>
      <c r="F393" s="29">
        <v>2.5001232439044028</v>
      </c>
      <c r="G393" s="29">
        <v>0</v>
      </c>
      <c r="H393" s="29">
        <v>0.2</v>
      </c>
      <c r="I393" s="29">
        <v>0.25382055302376166</v>
      </c>
      <c r="J393" s="29">
        <v>2.9539437969281646</v>
      </c>
      <c r="K393" s="29">
        <v>1.212451998054312</v>
      </c>
      <c r="L393" s="29">
        <v>0</v>
      </c>
      <c r="M393" s="29">
        <v>0.2</v>
      </c>
      <c r="N393" s="29">
        <v>0.24165511234763939</v>
      </c>
      <c r="O393" s="29">
        <v>1.6541071104019514</v>
      </c>
    </row>
    <row r="394" spans="1:15" x14ac:dyDescent="0.25">
      <c r="A394" t="str">
        <f t="shared" si="6"/>
        <v>LEINNF43175</v>
      </c>
      <c r="B394" s="3" t="s">
        <v>59</v>
      </c>
      <c r="C394" s="3" t="s">
        <v>60</v>
      </c>
      <c r="D394" s="4">
        <v>43175</v>
      </c>
      <c r="E394" s="3" t="s">
        <v>93</v>
      </c>
      <c r="F394" s="29">
        <v>1.2000274051074666</v>
      </c>
      <c r="G394" s="29">
        <v>0</v>
      </c>
      <c r="H394" s="29">
        <v>0</v>
      </c>
      <c r="I394" s="29">
        <v>4.5001072887850997E-2</v>
      </c>
      <c r="J394" s="29">
        <v>1.2450284779953176</v>
      </c>
      <c r="K394" s="29">
        <v>0.64438064651123639</v>
      </c>
      <c r="L394" s="29">
        <v>0</v>
      </c>
      <c r="M394" s="29">
        <v>0</v>
      </c>
      <c r="N394" s="29">
        <v>4.3985999100419081E-2</v>
      </c>
      <c r="O394" s="29">
        <v>0.6883666456116555</v>
      </c>
    </row>
    <row r="395" spans="1:15" x14ac:dyDescent="0.25">
      <c r="A395" t="str">
        <f t="shared" si="6"/>
        <v>LEINSX43175</v>
      </c>
      <c r="B395" s="3" t="s">
        <v>61</v>
      </c>
      <c r="C395" s="3" t="s">
        <v>62</v>
      </c>
      <c r="D395" s="4">
        <v>43175</v>
      </c>
      <c r="E395" s="3" t="s">
        <v>92</v>
      </c>
      <c r="F395" s="29">
        <v>1.7000597631317254</v>
      </c>
      <c r="G395" s="29">
        <v>0</v>
      </c>
      <c r="H395" s="29">
        <v>0</v>
      </c>
      <c r="I395" s="29">
        <v>0.1260052619356565</v>
      </c>
      <c r="J395" s="29">
        <v>1.8260650250673818</v>
      </c>
      <c r="K395" s="29">
        <v>1.1373333167461077</v>
      </c>
      <c r="L395" s="29">
        <v>0</v>
      </c>
      <c r="M395" s="29">
        <v>0</v>
      </c>
      <c r="N395" s="29">
        <v>0.11471623589869152</v>
      </c>
      <c r="O395" s="29">
        <v>1.2520495526447992</v>
      </c>
    </row>
    <row r="396" spans="1:15" x14ac:dyDescent="0.25">
      <c r="A396" t="str">
        <f t="shared" si="6"/>
        <v>LEMIDF43175</v>
      </c>
      <c r="B396" s="3" t="s">
        <v>63</v>
      </c>
      <c r="C396" s="3" t="s">
        <v>64</v>
      </c>
      <c r="D396" s="4">
        <v>43175</v>
      </c>
      <c r="E396" s="3" t="s">
        <v>65</v>
      </c>
      <c r="F396" s="29">
        <v>2.3392149792527626</v>
      </c>
      <c r="G396" s="29">
        <v>0</v>
      </c>
      <c r="H396" s="29">
        <v>0.2</v>
      </c>
      <c r="I396" s="29">
        <v>6.1051236049876799E-2</v>
      </c>
      <c r="J396" s="29">
        <v>2.6002662153026397</v>
      </c>
      <c r="K396" s="29">
        <v>0.32965341709763901</v>
      </c>
      <c r="L396" s="29">
        <v>0</v>
      </c>
      <c r="M396" s="29">
        <v>0.2</v>
      </c>
      <c r="N396" s="29">
        <v>5.9338535195816181E-2</v>
      </c>
      <c r="O396" s="29">
        <v>0.58899195229345525</v>
      </c>
    </row>
    <row r="397" spans="1:15" x14ac:dyDescent="0.25">
      <c r="A397" t="str">
        <f t="shared" si="6"/>
        <v>LET10043175</v>
      </c>
      <c r="B397" s="3" t="s">
        <v>66</v>
      </c>
      <c r="C397" s="3" t="s">
        <v>67</v>
      </c>
      <c r="D397" s="4">
        <v>43175</v>
      </c>
      <c r="E397" s="3" t="s">
        <v>98</v>
      </c>
      <c r="F397" s="29">
        <v>0.24987655995261959</v>
      </c>
      <c r="G397" s="29">
        <v>0</v>
      </c>
      <c r="H397" s="29">
        <v>0</v>
      </c>
      <c r="I397" s="29">
        <v>8.9774881679310411E-3</v>
      </c>
      <c r="J397" s="29">
        <v>0.25885404812055063</v>
      </c>
      <c r="K397" s="29">
        <v>0</v>
      </c>
      <c r="L397" s="29">
        <v>0</v>
      </c>
      <c r="M397" s="29">
        <v>0</v>
      </c>
      <c r="N397" s="29">
        <v>0</v>
      </c>
      <c r="O397" s="29">
        <v>0</v>
      </c>
    </row>
    <row r="398" spans="1:15" x14ac:dyDescent="0.25">
      <c r="A398" t="str">
        <f t="shared" si="6"/>
        <v>LETAXP43175</v>
      </c>
      <c r="B398" s="3" t="s">
        <v>69</v>
      </c>
      <c r="C398" s="3" t="s">
        <v>70</v>
      </c>
      <c r="D398" s="4">
        <v>43175</v>
      </c>
      <c r="E398" s="3" t="s">
        <v>71</v>
      </c>
      <c r="F398" s="29">
        <v>2.4203328015272496</v>
      </c>
      <c r="G398" s="29">
        <v>0</v>
      </c>
      <c r="H398" s="29">
        <v>0</v>
      </c>
      <c r="I398" s="29">
        <v>0.2584828723145538</v>
      </c>
      <c r="J398" s="29">
        <v>2.6788156738418034</v>
      </c>
      <c r="K398" s="29">
        <v>1.4381896824362266</v>
      </c>
      <c r="L398" s="29">
        <v>0</v>
      </c>
      <c r="M398" s="29">
        <v>0</v>
      </c>
      <c r="N398" s="29">
        <v>0.24446269876523466</v>
      </c>
      <c r="O398" s="29">
        <v>1.6826523812014613</v>
      </c>
    </row>
    <row r="399" spans="1:15" x14ac:dyDescent="0.25">
      <c r="A399" t="str">
        <f t="shared" si="6"/>
        <v>LETF5043175</v>
      </c>
      <c r="B399" s="3" t="s">
        <v>72</v>
      </c>
      <c r="C399" s="3" t="s">
        <v>73</v>
      </c>
      <c r="D399" s="4">
        <v>43175</v>
      </c>
      <c r="E399" s="3" t="s">
        <v>99</v>
      </c>
      <c r="F399" s="29">
        <v>9.9985016445915093E-2</v>
      </c>
      <c r="G399" s="29">
        <v>0</v>
      </c>
      <c r="H399" s="29">
        <v>0</v>
      </c>
      <c r="I399" s="29">
        <v>1.7971703960007973E-3</v>
      </c>
      <c r="J399" s="29">
        <v>0.10178218684191589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</row>
    <row r="400" spans="1:15" x14ac:dyDescent="0.25">
      <c r="A400" t="str">
        <f t="shared" si="6"/>
        <v>LETFSX43175</v>
      </c>
      <c r="B400" s="3" t="s">
        <v>75</v>
      </c>
      <c r="C400" s="3" t="s">
        <v>76</v>
      </c>
      <c r="D400" s="4">
        <v>43175</v>
      </c>
      <c r="E400" s="3" t="s">
        <v>100</v>
      </c>
      <c r="F400" s="29">
        <v>0.10000020496489408</v>
      </c>
      <c r="G400" s="29">
        <v>0</v>
      </c>
      <c r="H400" s="29">
        <v>0</v>
      </c>
      <c r="I400" s="29">
        <v>0</v>
      </c>
      <c r="J400" s="29">
        <v>0.10000020496489408</v>
      </c>
      <c r="K400" s="29">
        <v>0</v>
      </c>
      <c r="L400" s="29">
        <v>0</v>
      </c>
      <c r="M400" s="29">
        <v>0</v>
      </c>
      <c r="N400" s="29">
        <v>0</v>
      </c>
      <c r="O400" s="29">
        <v>0</v>
      </c>
    </row>
    <row r="401" spans="1:15" x14ac:dyDescent="0.25">
      <c r="A401" t="str">
        <f t="shared" si="6"/>
        <v>LEULIS43175</v>
      </c>
      <c r="B401" s="3" t="s">
        <v>78</v>
      </c>
      <c r="C401" s="3" t="s">
        <v>79</v>
      </c>
      <c r="D401" s="4">
        <v>43175</v>
      </c>
      <c r="E401" s="3" t="s">
        <v>80</v>
      </c>
      <c r="F401" s="29">
        <v>2.3494467820178762</v>
      </c>
      <c r="G401" s="29">
        <v>0</v>
      </c>
      <c r="H401" s="29">
        <v>0</v>
      </c>
      <c r="I401" s="29">
        <v>0.24830060824082389</v>
      </c>
      <c r="J401" s="29">
        <v>2.5977473902587001</v>
      </c>
      <c r="K401" s="29">
        <v>1.2721006123614957</v>
      </c>
      <c r="L401" s="29">
        <v>0</v>
      </c>
      <c r="M401" s="29">
        <v>0</v>
      </c>
      <c r="N401" s="29">
        <v>0.21638005192631829</v>
      </c>
      <c r="O401" s="29">
        <v>1.4884806642878141</v>
      </c>
    </row>
    <row r="402" spans="1:15" x14ac:dyDescent="0.25">
      <c r="A402" t="str">
        <f t="shared" si="6"/>
        <v>LLIQDF43175</v>
      </c>
      <c r="B402" s="3" t="s">
        <v>81</v>
      </c>
      <c r="C402" s="3" t="s">
        <v>82</v>
      </c>
      <c r="D402" s="4">
        <v>43175</v>
      </c>
      <c r="E402" s="3" t="s">
        <v>83</v>
      </c>
      <c r="F402" s="29">
        <v>0.20946737092991241</v>
      </c>
      <c r="G402" s="29">
        <v>0</v>
      </c>
      <c r="H402" s="29">
        <v>0</v>
      </c>
      <c r="I402" s="29">
        <v>5.3020278091441084E-3</v>
      </c>
      <c r="J402" s="29">
        <v>0.21476939873905651</v>
      </c>
      <c r="K402" s="29">
        <v>6.9344419939023946E-2</v>
      </c>
      <c r="L402" s="29">
        <v>0</v>
      </c>
      <c r="M402" s="29">
        <v>0</v>
      </c>
      <c r="N402" s="29">
        <v>5.2819272368421375E-3</v>
      </c>
      <c r="O402" s="29">
        <v>7.4626347175866081E-2</v>
      </c>
    </row>
    <row r="403" spans="1:15" x14ac:dyDescent="0.25">
      <c r="A403" t="str">
        <f t="shared" si="6"/>
        <v>LDBOND43176</v>
      </c>
      <c r="B403" s="3" t="s">
        <v>11</v>
      </c>
      <c r="C403" s="3" t="s">
        <v>12</v>
      </c>
      <c r="D403" s="4">
        <v>43176</v>
      </c>
      <c r="E403" s="3" t="s">
        <v>13</v>
      </c>
      <c r="F403" s="29">
        <v>1.070019003252719</v>
      </c>
      <c r="G403" s="29">
        <v>0</v>
      </c>
      <c r="H403" s="29">
        <v>0</v>
      </c>
      <c r="I403" s="29">
        <v>9.5403079235957519E-2</v>
      </c>
      <c r="J403" s="29">
        <v>1.1654220824886765</v>
      </c>
      <c r="K403" s="29">
        <v>0.56634546675407049</v>
      </c>
      <c r="L403" s="29">
        <v>0</v>
      </c>
      <c r="M403" s="29">
        <v>0</v>
      </c>
      <c r="N403" s="29">
        <v>9.4743389125851535E-2</v>
      </c>
      <c r="O403" s="29">
        <v>0.66108885587992205</v>
      </c>
    </row>
    <row r="404" spans="1:15" x14ac:dyDescent="0.25">
      <c r="A404" t="str">
        <f t="shared" si="6"/>
        <v>LDCPO243176</v>
      </c>
      <c r="B404" s="3" t="s">
        <v>14</v>
      </c>
      <c r="C404" s="3" t="s">
        <v>15</v>
      </c>
      <c r="D404" s="4">
        <v>43176</v>
      </c>
      <c r="E404" s="3" t="s">
        <v>16</v>
      </c>
      <c r="F404" s="29">
        <v>2.2500776568163161</v>
      </c>
      <c r="G404" s="29">
        <v>0</v>
      </c>
      <c r="H404" s="29">
        <v>0</v>
      </c>
      <c r="I404" s="29">
        <v>0.28801661693497099</v>
      </c>
      <c r="J404" s="29">
        <v>2.538094273751287</v>
      </c>
      <c r="K404" s="29">
        <v>1.7501466932267455</v>
      </c>
      <c r="L404" s="29">
        <v>0</v>
      </c>
      <c r="M404" s="29">
        <v>0</v>
      </c>
      <c r="N404" s="29">
        <v>0.28805112522585224</v>
      </c>
      <c r="O404" s="29">
        <v>2.038197818452598</v>
      </c>
    </row>
    <row r="405" spans="1:15" x14ac:dyDescent="0.25">
      <c r="A405" t="str">
        <f t="shared" si="6"/>
        <v>LDDAF143176</v>
      </c>
      <c r="B405" s="3" t="s">
        <v>17</v>
      </c>
      <c r="C405" s="3" t="s">
        <v>18</v>
      </c>
      <c r="D405" s="4">
        <v>43176</v>
      </c>
      <c r="E405" s="5" t="s">
        <v>19</v>
      </c>
      <c r="F405" s="29">
        <v>2.2500859832894351</v>
      </c>
      <c r="G405" s="29">
        <v>0</v>
      </c>
      <c r="H405" s="29">
        <v>0</v>
      </c>
      <c r="I405" s="29">
        <v>0.17461049586058872</v>
      </c>
      <c r="J405" s="29">
        <v>2.4246964791500236</v>
      </c>
      <c r="K405" s="29">
        <v>1.0800102910754279</v>
      </c>
      <c r="L405" s="29">
        <v>0</v>
      </c>
      <c r="M405" s="29">
        <v>0</v>
      </c>
      <c r="N405" s="29">
        <v>0.1746065258534335</v>
      </c>
      <c r="O405" s="29">
        <v>1.2546168169288614</v>
      </c>
    </row>
    <row r="406" spans="1:15" x14ac:dyDescent="0.25">
      <c r="A406" t="str">
        <f t="shared" si="6"/>
        <v>LDDAF243176</v>
      </c>
      <c r="B406" s="3" t="s">
        <v>20</v>
      </c>
      <c r="C406" s="3" t="s">
        <v>21</v>
      </c>
      <c r="D406" s="4">
        <v>43176</v>
      </c>
      <c r="E406" s="3" t="s">
        <v>22</v>
      </c>
      <c r="F406" s="29">
        <v>2.2500902726756893</v>
      </c>
      <c r="G406" s="29">
        <v>0</v>
      </c>
      <c r="H406" s="29">
        <v>0</v>
      </c>
      <c r="I406" s="29">
        <v>0.19801400640714603</v>
      </c>
      <c r="J406" s="29">
        <v>2.4481042790828353</v>
      </c>
      <c r="K406" s="29">
        <v>1.2200113021216819</v>
      </c>
      <c r="L406" s="29">
        <v>0</v>
      </c>
      <c r="M406" s="29">
        <v>0</v>
      </c>
      <c r="N406" s="29">
        <v>0.19800748194025336</v>
      </c>
      <c r="O406" s="29">
        <v>1.4180187840619352</v>
      </c>
    </row>
    <row r="407" spans="1:15" x14ac:dyDescent="0.25">
      <c r="A407" t="str">
        <f t="shared" si="6"/>
        <v>LDDAF343176</v>
      </c>
      <c r="B407" s="3" t="s">
        <v>23</v>
      </c>
      <c r="C407" s="3" t="s">
        <v>24</v>
      </c>
      <c r="D407" s="4">
        <v>43176</v>
      </c>
      <c r="E407" s="3" t="s">
        <v>25</v>
      </c>
      <c r="F407" s="29">
        <v>2.2500885805697131</v>
      </c>
      <c r="G407" s="29">
        <v>0</v>
      </c>
      <c r="H407" s="29">
        <v>0</v>
      </c>
      <c r="I407" s="29">
        <v>0.19621429955063588</v>
      </c>
      <c r="J407" s="29">
        <v>2.4463028801203488</v>
      </c>
      <c r="K407" s="29">
        <v>1.2300193244037692</v>
      </c>
      <c r="L407" s="29">
        <v>0</v>
      </c>
      <c r="M407" s="29">
        <v>0</v>
      </c>
      <c r="N407" s="29">
        <v>0.19620888088762861</v>
      </c>
      <c r="O407" s="29">
        <v>1.4262282052913977</v>
      </c>
    </row>
    <row r="408" spans="1:15" x14ac:dyDescent="0.25">
      <c r="A408" t="str">
        <f t="shared" si="6"/>
        <v>LDGETF43176</v>
      </c>
      <c r="B408" s="3" t="s">
        <v>26</v>
      </c>
      <c r="C408" s="3" t="s">
        <v>27</v>
      </c>
      <c r="D408" s="4">
        <v>43176</v>
      </c>
      <c r="E408" s="3" t="s">
        <v>97</v>
      </c>
      <c r="F408" s="29">
        <v>0.25000061880520136</v>
      </c>
      <c r="G408" s="29">
        <v>0</v>
      </c>
      <c r="H408" s="29">
        <v>0</v>
      </c>
      <c r="I408" s="29">
        <v>2.7000381450761706E-2</v>
      </c>
      <c r="J408" s="29">
        <v>0.27700100025596308</v>
      </c>
      <c r="K408" s="29">
        <v>0</v>
      </c>
      <c r="L408" s="29">
        <v>0</v>
      </c>
      <c r="M408" s="29">
        <v>0</v>
      </c>
      <c r="N408" s="29">
        <v>0</v>
      </c>
      <c r="O408" s="29">
        <v>0</v>
      </c>
    </row>
    <row r="409" spans="1:15" x14ac:dyDescent="0.25">
      <c r="A409" t="str">
        <f t="shared" si="6"/>
        <v>LDGSEC43176</v>
      </c>
      <c r="B409" s="3" t="s">
        <v>29</v>
      </c>
      <c r="C409" s="3" t="s">
        <v>30</v>
      </c>
      <c r="D409" s="4">
        <v>43176</v>
      </c>
      <c r="E409" s="3" t="s">
        <v>31</v>
      </c>
      <c r="F409" s="29">
        <v>2.2500991722875319</v>
      </c>
      <c r="G409" s="29">
        <v>0</v>
      </c>
      <c r="H409" s="29">
        <v>0.2</v>
      </c>
      <c r="I409" s="29">
        <v>0.27542010850179716</v>
      </c>
      <c r="J409" s="29">
        <v>2.7255192807893294</v>
      </c>
      <c r="K409" s="29">
        <v>1.3471160312111174</v>
      </c>
      <c r="L409" s="29">
        <v>0</v>
      </c>
      <c r="M409" s="29">
        <v>0.2</v>
      </c>
      <c r="N409" s="29">
        <v>0.27128838681530254</v>
      </c>
      <c r="O409" s="29">
        <v>1.8184044180264198</v>
      </c>
    </row>
    <row r="410" spans="1:15" x14ac:dyDescent="0.25">
      <c r="A410" t="str">
        <f t="shared" si="6"/>
        <v>LDINPF43176</v>
      </c>
      <c r="B410" s="3" t="s">
        <v>32</v>
      </c>
      <c r="C410" s="3" t="s">
        <v>33</v>
      </c>
      <c r="D410" s="4">
        <v>43176</v>
      </c>
      <c r="E410" s="3" t="s">
        <v>34</v>
      </c>
      <c r="F410" s="29">
        <v>1.130020400149734</v>
      </c>
      <c r="G410" s="29">
        <v>0</v>
      </c>
      <c r="H410" s="29">
        <v>0</v>
      </c>
      <c r="I410" s="29">
        <v>6.8401892814500001E-2</v>
      </c>
      <c r="J410" s="29">
        <v>1.1984222929642341</v>
      </c>
      <c r="K410" s="29">
        <v>0.47760835488372277</v>
      </c>
      <c r="L410" s="29">
        <v>0</v>
      </c>
      <c r="M410" s="29">
        <v>0</v>
      </c>
      <c r="N410" s="29">
        <v>6.7969950433644427E-2</v>
      </c>
      <c r="O410" s="29">
        <v>0.54557830531736717</v>
      </c>
    </row>
    <row r="411" spans="1:15" x14ac:dyDescent="0.25">
      <c r="A411" t="str">
        <f t="shared" si="6"/>
        <v>LDMIPF43176</v>
      </c>
      <c r="B411" s="3" t="s">
        <v>35</v>
      </c>
      <c r="C411" s="3" t="s">
        <v>36</v>
      </c>
      <c r="D411" s="4">
        <v>43176</v>
      </c>
      <c r="E411" s="3" t="s">
        <v>37</v>
      </c>
      <c r="F411" s="29">
        <v>2.2370959326666719</v>
      </c>
      <c r="G411" s="29">
        <v>-1.3110728093378079</v>
      </c>
      <c r="H411" s="29">
        <v>0.2</v>
      </c>
      <c r="I411" s="29">
        <v>0.32708869202698382</v>
      </c>
      <c r="J411" s="29">
        <v>1.4531118153558478</v>
      </c>
      <c r="K411" s="29">
        <v>1.5378223670700415</v>
      </c>
      <c r="L411" s="29">
        <v>0</v>
      </c>
      <c r="M411" s="29">
        <v>0.2</v>
      </c>
      <c r="N411" s="29">
        <v>0.30202401002135387</v>
      </c>
      <c r="O411" s="29">
        <v>2.0398463770913953</v>
      </c>
    </row>
    <row r="412" spans="1:15" x14ac:dyDescent="0.25">
      <c r="A412" t="str">
        <f t="shared" si="6"/>
        <v>LDSAPF43176</v>
      </c>
      <c r="B412" s="3" t="s">
        <v>38</v>
      </c>
      <c r="C412" s="3" t="s">
        <v>39</v>
      </c>
      <c r="D412" s="4">
        <v>43176</v>
      </c>
      <c r="E412" s="3" t="s">
        <v>40</v>
      </c>
      <c r="F412" s="29">
        <v>0.80000940171530488</v>
      </c>
      <c r="G412" s="29">
        <v>0</v>
      </c>
      <c r="H412" s="29">
        <v>0</v>
      </c>
      <c r="I412" s="29">
        <v>3.9600923585301012E-2</v>
      </c>
      <c r="J412" s="29">
        <v>0.83961032530060586</v>
      </c>
      <c r="K412" s="29">
        <v>0.2650424950394929</v>
      </c>
      <c r="L412" s="29">
        <v>0</v>
      </c>
      <c r="M412" s="29">
        <v>0</v>
      </c>
      <c r="N412" s="29">
        <v>3.8707746839180789E-2</v>
      </c>
      <c r="O412" s="29">
        <v>0.30375024187867367</v>
      </c>
    </row>
    <row r="413" spans="1:15" x14ac:dyDescent="0.25">
      <c r="A413" t="str">
        <f t="shared" si="6"/>
        <v>LEBALF43176</v>
      </c>
      <c r="B413" s="3" t="s">
        <v>41</v>
      </c>
      <c r="C413" s="3" t="s">
        <v>42</v>
      </c>
      <c r="D413" s="4">
        <v>43176</v>
      </c>
      <c r="E413" s="3" t="s">
        <v>43</v>
      </c>
      <c r="F413" s="29">
        <v>2.3251673503577082</v>
      </c>
      <c r="G413" s="29">
        <v>0</v>
      </c>
      <c r="H413" s="29">
        <v>0.2</v>
      </c>
      <c r="I413" s="29">
        <v>5.8522677666403192E-2</v>
      </c>
      <c r="J413" s="29">
        <v>2.5836900280241117</v>
      </c>
      <c r="K413" s="29">
        <v>0.32321608553492803</v>
      </c>
      <c r="L413" s="29">
        <v>0</v>
      </c>
      <c r="M413" s="29">
        <v>0.2</v>
      </c>
      <c r="N413" s="29">
        <v>5.817893262141513E-2</v>
      </c>
      <c r="O413" s="29">
        <v>0.5813950181563432</v>
      </c>
    </row>
    <row r="414" spans="1:15" x14ac:dyDescent="0.25">
      <c r="A414" t="str">
        <f t="shared" si="6"/>
        <v>LEBFSF43176</v>
      </c>
      <c r="B414" s="3" t="s">
        <v>44</v>
      </c>
      <c r="C414" s="3" t="s">
        <v>45</v>
      </c>
      <c r="D414" s="4">
        <v>43176</v>
      </c>
      <c r="E414" s="3" t="s">
        <v>46</v>
      </c>
      <c r="F414" s="29">
        <v>2.5001186887194979</v>
      </c>
      <c r="G414" s="29">
        <v>0</v>
      </c>
      <c r="H414" s="29">
        <v>0.2</v>
      </c>
      <c r="I414" s="29">
        <v>0.21961704067160556</v>
      </c>
      <c r="J414" s="29">
        <v>2.9197357293911037</v>
      </c>
      <c r="K414" s="29">
        <v>1.0369448861320989</v>
      </c>
      <c r="L414" s="29">
        <v>0</v>
      </c>
      <c r="M414" s="29">
        <v>0.2</v>
      </c>
      <c r="N414" s="29">
        <v>0.20825840822502389</v>
      </c>
      <c r="O414" s="29">
        <v>1.4452032943571227</v>
      </c>
    </row>
    <row r="415" spans="1:15" x14ac:dyDescent="0.25">
      <c r="A415" t="str">
        <f t="shared" si="6"/>
        <v>LECHID43176</v>
      </c>
      <c r="B415" s="3" t="s">
        <v>47</v>
      </c>
      <c r="C415" s="3" t="s">
        <v>48</v>
      </c>
      <c r="D415" s="4">
        <v>43176</v>
      </c>
      <c r="E415" s="3" t="s">
        <v>49</v>
      </c>
      <c r="F415" s="29">
        <v>2.4753974828797394</v>
      </c>
      <c r="G415" s="29">
        <v>0</v>
      </c>
      <c r="H415" s="29">
        <v>0</v>
      </c>
      <c r="I415" s="29">
        <v>0.26917227662320858</v>
      </c>
      <c r="J415" s="29">
        <v>2.7445697595029479</v>
      </c>
      <c r="K415" s="29">
        <v>1.4776392088177064</v>
      </c>
      <c r="L415" s="29">
        <v>0</v>
      </c>
      <c r="M415" s="29">
        <v>0</v>
      </c>
      <c r="N415" s="29">
        <v>0.25159426647110039</v>
      </c>
      <c r="O415" s="29">
        <v>1.7292334752888068</v>
      </c>
    </row>
    <row r="416" spans="1:15" x14ac:dyDescent="0.25">
      <c r="A416" t="str">
        <f t="shared" si="6"/>
        <v>LEEQTF43176</v>
      </c>
      <c r="B416" s="3" t="s">
        <v>50</v>
      </c>
      <c r="C416" s="3" t="s">
        <v>51</v>
      </c>
      <c r="D416" s="4">
        <v>43176</v>
      </c>
      <c r="E416" s="3" t="s">
        <v>52</v>
      </c>
      <c r="F416" s="29">
        <v>2.3230005071124817</v>
      </c>
      <c r="G416" s="29">
        <v>0</v>
      </c>
      <c r="H416" s="29">
        <v>0.2</v>
      </c>
      <c r="I416" s="29">
        <v>0.28854153772996333</v>
      </c>
      <c r="J416" s="29">
        <v>2.8115420448424451</v>
      </c>
      <c r="K416" s="29">
        <v>1.4612924596823726</v>
      </c>
      <c r="L416" s="29">
        <v>0</v>
      </c>
      <c r="M416" s="29">
        <v>0.2</v>
      </c>
      <c r="N416" s="29">
        <v>0.28644255039755151</v>
      </c>
      <c r="O416" s="29">
        <v>1.9477350100799242</v>
      </c>
    </row>
    <row r="417" spans="1:15" x14ac:dyDescent="0.25">
      <c r="A417" t="str">
        <f t="shared" si="6"/>
        <v>LEGROW43176</v>
      </c>
      <c r="B417" s="3" t="s">
        <v>53</v>
      </c>
      <c r="C417" s="3" t="s">
        <v>54</v>
      </c>
      <c r="D417" s="4">
        <v>43176</v>
      </c>
      <c r="E417" s="3" t="s">
        <v>55</v>
      </c>
      <c r="F417" s="29">
        <v>2.3546468302558035</v>
      </c>
      <c r="G417" s="29">
        <v>0</v>
      </c>
      <c r="H417" s="29">
        <v>0.2</v>
      </c>
      <c r="I417" s="29">
        <v>0.27623723238747605</v>
      </c>
      <c r="J417" s="29">
        <v>2.8308840626432796</v>
      </c>
      <c r="K417" s="29">
        <v>1.3990860789368851</v>
      </c>
      <c r="L417" s="29">
        <v>0</v>
      </c>
      <c r="M417" s="29">
        <v>0.2</v>
      </c>
      <c r="N417" s="29">
        <v>0.27344554795736231</v>
      </c>
      <c r="O417" s="29">
        <v>1.8725316268942473</v>
      </c>
    </row>
    <row r="418" spans="1:15" x14ac:dyDescent="0.25">
      <c r="A418" t="str">
        <f t="shared" si="6"/>
        <v>LEINFA43176</v>
      </c>
      <c r="B418" s="3" t="s">
        <v>56</v>
      </c>
      <c r="C418" s="3" t="s">
        <v>57</v>
      </c>
      <c r="D418" s="4">
        <v>43176</v>
      </c>
      <c r="E418" s="3" t="s">
        <v>58</v>
      </c>
      <c r="F418" s="29">
        <v>2.5001226729232942</v>
      </c>
      <c r="G418" s="29">
        <v>0</v>
      </c>
      <c r="H418" s="29">
        <v>0.2</v>
      </c>
      <c r="I418" s="29">
        <v>0.25382078944747444</v>
      </c>
      <c r="J418" s="29">
        <v>2.953943462370769</v>
      </c>
      <c r="K418" s="29">
        <v>1.2132793388861993</v>
      </c>
      <c r="L418" s="29">
        <v>0</v>
      </c>
      <c r="M418" s="29">
        <v>0.2</v>
      </c>
      <c r="N418" s="29">
        <v>0.2417941658254136</v>
      </c>
      <c r="O418" s="29">
        <v>1.655073504711613</v>
      </c>
    </row>
    <row r="419" spans="1:15" x14ac:dyDescent="0.25">
      <c r="A419" t="str">
        <f t="shared" si="6"/>
        <v>LEINNF43176</v>
      </c>
      <c r="B419" s="3" t="s">
        <v>59</v>
      </c>
      <c r="C419" s="3" t="s">
        <v>60</v>
      </c>
      <c r="D419" s="4">
        <v>43176</v>
      </c>
      <c r="E419" s="3" t="s">
        <v>93</v>
      </c>
      <c r="F419" s="29">
        <v>1.2000228843237257</v>
      </c>
      <c r="G419" s="29">
        <v>0</v>
      </c>
      <c r="H419" s="29">
        <v>0</v>
      </c>
      <c r="I419" s="29">
        <v>4.5005876295646646E-2</v>
      </c>
      <c r="J419" s="29">
        <v>1.2450287606193724</v>
      </c>
      <c r="K419" s="29">
        <v>0.64447531989476747</v>
      </c>
      <c r="L419" s="29">
        <v>0</v>
      </c>
      <c r="M419" s="29">
        <v>0</v>
      </c>
      <c r="N419" s="29">
        <v>4.4006199035815749E-2</v>
      </c>
      <c r="O419" s="29">
        <v>0.68848151893058318</v>
      </c>
    </row>
    <row r="420" spans="1:15" x14ac:dyDescent="0.25">
      <c r="A420" t="str">
        <f t="shared" si="6"/>
        <v>LEINSX43176</v>
      </c>
      <c r="B420" s="3" t="s">
        <v>61</v>
      </c>
      <c r="C420" s="3" t="s">
        <v>62</v>
      </c>
      <c r="D420" s="4">
        <v>43176</v>
      </c>
      <c r="E420" s="3" t="s">
        <v>92</v>
      </c>
      <c r="F420" s="29">
        <v>1.7000607910453314</v>
      </c>
      <c r="G420" s="29">
        <v>0</v>
      </c>
      <c r="H420" s="29">
        <v>0</v>
      </c>
      <c r="I420" s="29">
        <v>0.12600471501520541</v>
      </c>
      <c r="J420" s="29">
        <v>1.8260655060605369</v>
      </c>
      <c r="K420" s="29">
        <v>1.1383010817756658</v>
      </c>
      <c r="L420" s="29">
        <v>0</v>
      </c>
      <c r="M420" s="29">
        <v>0</v>
      </c>
      <c r="N420" s="29">
        <v>0.11490754994635327</v>
      </c>
      <c r="O420" s="29">
        <v>1.253208631722019</v>
      </c>
    </row>
    <row r="421" spans="1:15" x14ac:dyDescent="0.25">
      <c r="A421" t="str">
        <f t="shared" si="6"/>
        <v>LEMIDF43176</v>
      </c>
      <c r="B421" s="3" t="s">
        <v>63</v>
      </c>
      <c r="C421" s="3" t="s">
        <v>64</v>
      </c>
      <c r="D421" s="4">
        <v>43176</v>
      </c>
      <c r="E421" s="3" t="s">
        <v>65</v>
      </c>
      <c r="F421" s="29">
        <v>2.3390360946039848</v>
      </c>
      <c r="G421" s="29">
        <v>0</v>
      </c>
      <c r="H421" s="29">
        <v>0.2</v>
      </c>
      <c r="I421" s="29">
        <v>6.1019162847144877E-2</v>
      </c>
      <c r="J421" s="29">
        <v>2.60005525745113</v>
      </c>
      <c r="K421" s="29">
        <v>0.32956811563119376</v>
      </c>
      <c r="L421" s="29">
        <v>0</v>
      </c>
      <c r="M421" s="29">
        <v>0.2</v>
      </c>
      <c r="N421" s="29">
        <v>5.9321691919430028E-2</v>
      </c>
      <c r="O421" s="29">
        <v>0.58888980755062381</v>
      </c>
    </row>
    <row r="422" spans="1:15" x14ac:dyDescent="0.25">
      <c r="A422" t="str">
        <f t="shared" si="6"/>
        <v>LET10043176</v>
      </c>
      <c r="B422" s="3" t="s">
        <v>66</v>
      </c>
      <c r="C422" s="3" t="s">
        <v>67</v>
      </c>
      <c r="D422" s="4">
        <v>43176</v>
      </c>
      <c r="E422" s="3" t="s">
        <v>98</v>
      </c>
      <c r="F422" s="29">
        <v>0.24987823582540003</v>
      </c>
      <c r="G422" s="29">
        <v>0</v>
      </c>
      <c r="H422" s="29">
        <v>0</v>
      </c>
      <c r="I422" s="29">
        <v>8.9778029159775681E-3</v>
      </c>
      <c r="J422" s="29">
        <v>0.25885603874137758</v>
      </c>
      <c r="K422" s="29">
        <v>0</v>
      </c>
      <c r="L422" s="29">
        <v>0</v>
      </c>
      <c r="M422" s="29">
        <v>0</v>
      </c>
      <c r="N422" s="29">
        <v>0</v>
      </c>
      <c r="O422" s="29">
        <v>0</v>
      </c>
    </row>
    <row r="423" spans="1:15" x14ac:dyDescent="0.25">
      <c r="A423" t="str">
        <f t="shared" si="6"/>
        <v>LETAXP43176</v>
      </c>
      <c r="B423" s="3" t="s">
        <v>69</v>
      </c>
      <c r="C423" s="3" t="s">
        <v>70</v>
      </c>
      <c r="D423" s="4">
        <v>43176</v>
      </c>
      <c r="E423" s="3" t="s">
        <v>71</v>
      </c>
      <c r="F423" s="29">
        <v>2.4099172586965469</v>
      </c>
      <c r="G423" s="29">
        <v>0</v>
      </c>
      <c r="H423" s="29">
        <v>0</v>
      </c>
      <c r="I423" s="29">
        <v>0.25738534960588177</v>
      </c>
      <c r="J423" s="29">
        <v>2.6673026083024287</v>
      </c>
      <c r="K423" s="29">
        <v>1.4363426059804185</v>
      </c>
      <c r="L423" s="29">
        <v>0</v>
      </c>
      <c r="M423" s="29">
        <v>0</v>
      </c>
      <c r="N423" s="29">
        <v>0.24414966498769453</v>
      </c>
      <c r="O423" s="29">
        <v>1.6804922709681129</v>
      </c>
    </row>
    <row r="424" spans="1:15" x14ac:dyDescent="0.25">
      <c r="A424" t="str">
        <f t="shared" si="6"/>
        <v>LETF5043176</v>
      </c>
      <c r="B424" s="3" t="s">
        <v>72</v>
      </c>
      <c r="C424" s="3" t="s">
        <v>73</v>
      </c>
      <c r="D424" s="4">
        <v>43176</v>
      </c>
      <c r="E424" s="3" t="s">
        <v>99</v>
      </c>
      <c r="F424" s="29">
        <v>9.9985342013972939E-2</v>
      </c>
      <c r="G424" s="29">
        <v>0</v>
      </c>
      <c r="H424" s="29">
        <v>0</v>
      </c>
      <c r="I424" s="29">
        <v>1.7973390470864381E-3</v>
      </c>
      <c r="J424" s="29">
        <v>0.10178268106105938</v>
      </c>
      <c r="K424" s="29">
        <v>0</v>
      </c>
      <c r="L424" s="29">
        <v>0</v>
      </c>
      <c r="M424" s="29">
        <v>0</v>
      </c>
      <c r="N424" s="29">
        <v>0</v>
      </c>
      <c r="O424" s="29">
        <v>0</v>
      </c>
    </row>
    <row r="425" spans="1:15" x14ac:dyDescent="0.25">
      <c r="A425" t="str">
        <f t="shared" si="6"/>
        <v>LETFSX43176</v>
      </c>
      <c r="B425" s="3" t="s">
        <v>75</v>
      </c>
      <c r="C425" s="3" t="s">
        <v>76</v>
      </c>
      <c r="D425" s="4">
        <v>43176</v>
      </c>
      <c r="E425" s="3" t="s">
        <v>100</v>
      </c>
      <c r="F425" s="29">
        <v>0.10000023824685658</v>
      </c>
      <c r="G425" s="29">
        <v>0</v>
      </c>
      <c r="H425" s="29">
        <v>0</v>
      </c>
      <c r="I425" s="29">
        <v>0</v>
      </c>
      <c r="J425" s="29">
        <v>0.10000023824685658</v>
      </c>
      <c r="K425" s="29">
        <v>0</v>
      </c>
      <c r="L425" s="29">
        <v>0</v>
      </c>
      <c r="M425" s="29">
        <v>0</v>
      </c>
      <c r="N425" s="29">
        <v>0</v>
      </c>
      <c r="O425" s="29">
        <v>0</v>
      </c>
    </row>
    <row r="426" spans="1:15" x14ac:dyDescent="0.25">
      <c r="A426" t="str">
        <f t="shared" si="6"/>
        <v>LEULIS43176</v>
      </c>
      <c r="B426" s="3" t="s">
        <v>78</v>
      </c>
      <c r="C426" s="3" t="s">
        <v>79</v>
      </c>
      <c r="D426" s="4">
        <v>43176</v>
      </c>
      <c r="E426" s="3" t="s">
        <v>80</v>
      </c>
      <c r="F426" s="29">
        <v>2.3495006634748812</v>
      </c>
      <c r="G426" s="29">
        <v>0</v>
      </c>
      <c r="H426" s="29">
        <v>0</v>
      </c>
      <c r="I426" s="29">
        <v>0.2483103455714552</v>
      </c>
      <c r="J426" s="29">
        <v>2.5978110090463362</v>
      </c>
      <c r="K426" s="29">
        <v>1.2733183879813783</v>
      </c>
      <c r="L426" s="29">
        <v>0</v>
      </c>
      <c r="M426" s="29">
        <v>0</v>
      </c>
      <c r="N426" s="29">
        <v>0.21660108413436877</v>
      </c>
      <c r="O426" s="29">
        <v>1.4899194721157472</v>
      </c>
    </row>
    <row r="427" spans="1:15" x14ac:dyDescent="0.25">
      <c r="A427" t="str">
        <f t="shared" si="6"/>
        <v>LLIQDF43176</v>
      </c>
      <c r="B427" s="3" t="s">
        <v>81</v>
      </c>
      <c r="C427" s="3" t="s">
        <v>82</v>
      </c>
      <c r="D427" s="4">
        <v>43176</v>
      </c>
      <c r="E427" s="3" t="s">
        <v>83</v>
      </c>
      <c r="F427" s="29">
        <v>0.20946323929965449</v>
      </c>
      <c r="G427" s="29">
        <v>0</v>
      </c>
      <c r="H427" s="29">
        <v>0</v>
      </c>
      <c r="I427" s="29">
        <v>5.3019253207291202E-3</v>
      </c>
      <c r="J427" s="29">
        <v>0.21476516462038361</v>
      </c>
      <c r="K427" s="29">
        <v>6.9344222373646139E-2</v>
      </c>
      <c r="L427" s="29">
        <v>0</v>
      </c>
      <c r="M427" s="29">
        <v>0</v>
      </c>
      <c r="N427" s="29">
        <v>5.2819009984575206E-3</v>
      </c>
      <c r="O427" s="29">
        <v>7.4626123372103656E-2</v>
      </c>
    </row>
    <row r="428" spans="1:15" x14ac:dyDescent="0.25">
      <c r="A428" t="str">
        <f t="shared" si="6"/>
        <v>LDBOND43177</v>
      </c>
      <c r="B428" s="3" t="s">
        <v>11</v>
      </c>
      <c r="C428" s="3" t="s">
        <v>12</v>
      </c>
      <c r="D428" s="4">
        <v>43177</v>
      </c>
      <c r="E428" s="3" t="s">
        <v>13</v>
      </c>
      <c r="F428" s="29">
        <v>1.0700188859403288</v>
      </c>
      <c r="G428" s="29">
        <v>0</v>
      </c>
      <c r="H428" s="29">
        <v>0</v>
      </c>
      <c r="I428" s="29">
        <v>9.5403003403973827E-2</v>
      </c>
      <c r="J428" s="29">
        <v>1.1654218893443027</v>
      </c>
      <c r="K428" s="29">
        <v>0.5663466375720676</v>
      </c>
      <c r="L428" s="29">
        <v>0</v>
      </c>
      <c r="M428" s="29">
        <v>0</v>
      </c>
      <c r="N428" s="29">
        <v>9.4743938705882255E-2</v>
      </c>
      <c r="O428" s="29">
        <v>0.66109057627794987</v>
      </c>
    </row>
    <row r="429" spans="1:15" x14ac:dyDescent="0.25">
      <c r="A429" t="str">
        <f t="shared" si="6"/>
        <v>LDCPO243177</v>
      </c>
      <c r="B429" s="3" t="s">
        <v>14</v>
      </c>
      <c r="C429" s="3" t="s">
        <v>15</v>
      </c>
      <c r="D429" s="4">
        <v>43177</v>
      </c>
      <c r="E429" s="3" t="s">
        <v>16</v>
      </c>
      <c r="F429" s="29">
        <v>2.2500762727647214</v>
      </c>
      <c r="G429" s="29">
        <v>0</v>
      </c>
      <c r="H429" s="29">
        <v>0</v>
      </c>
      <c r="I429" s="29">
        <v>0.28801917766814961</v>
      </c>
      <c r="J429" s="29">
        <v>2.5380954504328712</v>
      </c>
      <c r="K429" s="29">
        <v>1.7501198092325574</v>
      </c>
      <c r="L429" s="29">
        <v>0</v>
      </c>
      <c r="M429" s="29">
        <v>0</v>
      </c>
      <c r="N429" s="29">
        <v>0.28803050988887235</v>
      </c>
      <c r="O429" s="29">
        <v>2.0381503191214296</v>
      </c>
    </row>
    <row r="430" spans="1:15" x14ac:dyDescent="0.25">
      <c r="A430" t="str">
        <f t="shared" si="6"/>
        <v>LDDAF143177</v>
      </c>
      <c r="B430" s="3" t="s">
        <v>17</v>
      </c>
      <c r="C430" s="3" t="s">
        <v>18</v>
      </c>
      <c r="D430" s="4">
        <v>43177</v>
      </c>
      <c r="E430" s="5" t="s">
        <v>19</v>
      </c>
      <c r="F430" s="29">
        <v>2.2500852448628468</v>
      </c>
      <c r="G430" s="29">
        <v>0</v>
      </c>
      <c r="H430" s="29">
        <v>0</v>
      </c>
      <c r="I430" s="29">
        <v>0.17461215523955706</v>
      </c>
      <c r="J430" s="29">
        <v>2.4246974001024038</v>
      </c>
      <c r="K430" s="29">
        <v>1.0800114343904381</v>
      </c>
      <c r="L430" s="29">
        <v>0</v>
      </c>
      <c r="M430" s="29">
        <v>0</v>
      </c>
      <c r="N430" s="29">
        <v>0.17460515587887146</v>
      </c>
      <c r="O430" s="29">
        <v>1.2546165902693096</v>
      </c>
    </row>
    <row r="431" spans="1:15" x14ac:dyDescent="0.25">
      <c r="A431" t="str">
        <f t="shared" si="6"/>
        <v>LDDAF243177</v>
      </c>
      <c r="B431" s="3" t="s">
        <v>20</v>
      </c>
      <c r="C431" s="3" t="s">
        <v>21</v>
      </c>
      <c r="D431" s="4">
        <v>43177</v>
      </c>
      <c r="E431" s="3" t="s">
        <v>22</v>
      </c>
      <c r="F431" s="29">
        <v>2.2500877343684049</v>
      </c>
      <c r="G431" s="29">
        <v>0</v>
      </c>
      <c r="H431" s="29">
        <v>0</v>
      </c>
      <c r="I431" s="29">
        <v>0.1980120635186145</v>
      </c>
      <c r="J431" s="29">
        <v>2.4480997978870196</v>
      </c>
      <c r="K431" s="29">
        <v>1.2200178974216669</v>
      </c>
      <c r="L431" s="29">
        <v>0</v>
      </c>
      <c r="M431" s="29">
        <v>0</v>
      </c>
      <c r="N431" s="29">
        <v>0.19800853411282496</v>
      </c>
      <c r="O431" s="29">
        <v>1.4180264315344919</v>
      </c>
    </row>
    <row r="432" spans="1:15" x14ac:dyDescent="0.25">
      <c r="A432" t="str">
        <f t="shared" si="6"/>
        <v>LDDAF343177</v>
      </c>
      <c r="B432" s="3" t="s">
        <v>23</v>
      </c>
      <c r="C432" s="3" t="s">
        <v>24</v>
      </c>
      <c r="D432" s="4">
        <v>43177</v>
      </c>
      <c r="E432" s="3" t="s">
        <v>25</v>
      </c>
      <c r="F432" s="29">
        <v>2.2500868261702878</v>
      </c>
      <c r="G432" s="29">
        <v>0</v>
      </c>
      <c r="H432" s="29">
        <v>0</v>
      </c>
      <c r="I432" s="29">
        <v>0.19621232134638422</v>
      </c>
      <c r="J432" s="29">
        <v>2.446299147516672</v>
      </c>
      <c r="K432" s="29">
        <v>1.2300158291911854</v>
      </c>
      <c r="L432" s="29">
        <v>0</v>
      </c>
      <c r="M432" s="29">
        <v>0</v>
      </c>
      <c r="N432" s="29">
        <v>0.19620904376686038</v>
      </c>
      <c r="O432" s="29">
        <v>1.4262248729580458</v>
      </c>
    </row>
    <row r="433" spans="1:15" x14ac:dyDescent="0.25">
      <c r="A433" t="str">
        <f t="shared" si="6"/>
        <v>LDGETF43177</v>
      </c>
      <c r="B433" s="3" t="s">
        <v>26</v>
      </c>
      <c r="C433" s="3" t="s">
        <v>27</v>
      </c>
      <c r="D433" s="4">
        <v>43177</v>
      </c>
      <c r="E433" s="3" t="s">
        <v>97</v>
      </c>
      <c r="F433" s="29">
        <v>0.25000119616564587</v>
      </c>
      <c r="G433" s="29">
        <v>0</v>
      </c>
      <c r="H433" s="29">
        <v>0</v>
      </c>
      <c r="I433" s="29">
        <v>2.7000085727485499E-2</v>
      </c>
      <c r="J433" s="29">
        <v>0.27700128189313139</v>
      </c>
      <c r="K433" s="29">
        <v>0</v>
      </c>
      <c r="L433" s="29">
        <v>0</v>
      </c>
      <c r="M433" s="29">
        <v>0</v>
      </c>
      <c r="N433" s="29">
        <v>0</v>
      </c>
      <c r="O433" s="29">
        <v>0</v>
      </c>
    </row>
    <row r="434" spans="1:15" x14ac:dyDescent="0.25">
      <c r="A434" t="str">
        <f t="shared" si="6"/>
        <v>LDGSEC43177</v>
      </c>
      <c r="B434" s="3" t="s">
        <v>29</v>
      </c>
      <c r="C434" s="3" t="s">
        <v>30</v>
      </c>
      <c r="D434" s="4">
        <v>43177</v>
      </c>
      <c r="E434" s="3" t="s">
        <v>31</v>
      </c>
      <c r="F434" s="29">
        <v>2.2500992742404304</v>
      </c>
      <c r="G434" s="29">
        <v>0</v>
      </c>
      <c r="H434" s="29">
        <v>0.2</v>
      </c>
      <c r="I434" s="29">
        <v>0.27541963528146929</v>
      </c>
      <c r="J434" s="29">
        <v>2.7255189095218997</v>
      </c>
      <c r="K434" s="29">
        <v>1.3471181474716614</v>
      </c>
      <c r="L434" s="29">
        <v>0</v>
      </c>
      <c r="M434" s="29">
        <v>0.2</v>
      </c>
      <c r="N434" s="29">
        <v>0.27128966336010263</v>
      </c>
      <c r="O434" s="29">
        <v>1.8184078108317641</v>
      </c>
    </row>
    <row r="435" spans="1:15" x14ac:dyDescent="0.25">
      <c r="A435" t="str">
        <f t="shared" si="6"/>
        <v>LDINPF43177</v>
      </c>
      <c r="B435" s="3" t="s">
        <v>32</v>
      </c>
      <c r="C435" s="3" t="s">
        <v>33</v>
      </c>
      <c r="D435" s="4">
        <v>43177</v>
      </c>
      <c r="E435" s="3" t="s">
        <v>34</v>
      </c>
      <c r="F435" s="29">
        <v>1.1300214168732574</v>
      </c>
      <c r="G435" s="29">
        <v>0</v>
      </c>
      <c r="H435" s="29">
        <v>0</v>
      </c>
      <c r="I435" s="29">
        <v>6.8402212010931218E-2</v>
      </c>
      <c r="J435" s="29">
        <v>1.1984236288841887</v>
      </c>
      <c r="K435" s="29">
        <v>0.47760814628196363</v>
      </c>
      <c r="L435" s="29">
        <v>0</v>
      </c>
      <c r="M435" s="29">
        <v>0</v>
      </c>
      <c r="N435" s="29">
        <v>6.7969963577930975E-2</v>
      </c>
      <c r="O435" s="29">
        <v>0.54557810985989463</v>
      </c>
    </row>
    <row r="436" spans="1:15" x14ac:dyDescent="0.25">
      <c r="A436" t="str">
        <f t="shared" si="6"/>
        <v>LDMIPF43177</v>
      </c>
      <c r="B436" s="3" t="s">
        <v>35</v>
      </c>
      <c r="C436" s="3" t="s">
        <v>36</v>
      </c>
      <c r="D436" s="4">
        <v>43177</v>
      </c>
      <c r="E436" s="3" t="s">
        <v>37</v>
      </c>
      <c r="F436" s="29">
        <v>2.2370679777743754</v>
      </c>
      <c r="G436" s="29">
        <v>-1.3109159191747579</v>
      </c>
      <c r="H436" s="29">
        <v>0.2</v>
      </c>
      <c r="I436" s="29">
        <v>0.32708251097183355</v>
      </c>
      <c r="J436" s="29">
        <v>1.453234569571451</v>
      </c>
      <c r="K436" s="29">
        <v>1.5378066148738627</v>
      </c>
      <c r="L436" s="29">
        <v>0</v>
      </c>
      <c r="M436" s="29">
        <v>0.2</v>
      </c>
      <c r="N436" s="29">
        <v>0.30202922809009386</v>
      </c>
      <c r="O436" s="29">
        <v>2.0398358429639565</v>
      </c>
    </row>
    <row r="437" spans="1:15" x14ac:dyDescent="0.25">
      <c r="A437" t="str">
        <f t="shared" si="6"/>
        <v>LDSAPF43177</v>
      </c>
      <c r="B437" s="3" t="s">
        <v>38</v>
      </c>
      <c r="C437" s="3" t="s">
        <v>39</v>
      </c>
      <c r="D437" s="4">
        <v>43177</v>
      </c>
      <c r="E437" s="3" t="s">
        <v>40</v>
      </c>
      <c r="F437" s="29">
        <v>0.800009442853997</v>
      </c>
      <c r="G437" s="29">
        <v>0</v>
      </c>
      <c r="H437" s="29">
        <v>0</v>
      </c>
      <c r="I437" s="29">
        <v>3.9600848389849071E-2</v>
      </c>
      <c r="J437" s="29">
        <v>0.83961029124384612</v>
      </c>
      <c r="K437" s="29">
        <v>0.26504340644730789</v>
      </c>
      <c r="L437" s="29">
        <v>0</v>
      </c>
      <c r="M437" s="29">
        <v>0</v>
      </c>
      <c r="N437" s="29">
        <v>3.8707999943470482E-2</v>
      </c>
      <c r="O437" s="29">
        <v>0.30375140639077836</v>
      </c>
    </row>
    <row r="438" spans="1:15" x14ac:dyDescent="0.25">
      <c r="A438" t="str">
        <f t="shared" si="6"/>
        <v>LEBALF43177</v>
      </c>
      <c r="B438" s="3" t="s">
        <v>41</v>
      </c>
      <c r="C438" s="3" t="s">
        <v>42</v>
      </c>
      <c r="D438" s="4">
        <v>43177</v>
      </c>
      <c r="E438" s="3" t="s">
        <v>43</v>
      </c>
      <c r="F438" s="29">
        <v>2.3251675006086314</v>
      </c>
      <c r="G438" s="29">
        <v>0</v>
      </c>
      <c r="H438" s="29">
        <v>0.2</v>
      </c>
      <c r="I438" s="29">
        <v>5.852269744833867E-2</v>
      </c>
      <c r="J438" s="29">
        <v>2.5836901980569702</v>
      </c>
      <c r="K438" s="29">
        <v>0.32321594169313778</v>
      </c>
      <c r="L438" s="29">
        <v>0</v>
      </c>
      <c r="M438" s="29">
        <v>0.2</v>
      </c>
      <c r="N438" s="29">
        <v>5.8179069719802738E-2</v>
      </c>
      <c r="O438" s="29">
        <v>0.58139501141294048</v>
      </c>
    </row>
    <row r="439" spans="1:15" x14ac:dyDescent="0.25">
      <c r="A439" t="str">
        <f t="shared" si="6"/>
        <v>LEBFSF43177</v>
      </c>
      <c r="B439" s="3" t="s">
        <v>44</v>
      </c>
      <c r="C439" s="3" t="s">
        <v>45</v>
      </c>
      <c r="D439" s="4">
        <v>43177</v>
      </c>
      <c r="E439" s="3" t="s">
        <v>46</v>
      </c>
      <c r="F439" s="29">
        <v>2.5001202718761197</v>
      </c>
      <c r="G439" s="29">
        <v>0</v>
      </c>
      <c r="H439" s="29">
        <v>0.2</v>
      </c>
      <c r="I439" s="29">
        <v>0.21961751647110511</v>
      </c>
      <c r="J439" s="29">
        <v>2.9197377883472249</v>
      </c>
      <c r="K439" s="29">
        <v>1.0369381846606691</v>
      </c>
      <c r="L439" s="29">
        <v>0</v>
      </c>
      <c r="M439" s="29">
        <v>0.2</v>
      </c>
      <c r="N439" s="29">
        <v>0.20825593039873266</v>
      </c>
      <c r="O439" s="29">
        <v>1.4451941150594017</v>
      </c>
    </row>
    <row r="440" spans="1:15" x14ac:dyDescent="0.25">
      <c r="A440" t="str">
        <f t="shared" si="6"/>
        <v>LECHID43177</v>
      </c>
      <c r="B440" s="3" t="s">
        <v>47</v>
      </c>
      <c r="C440" s="3" t="s">
        <v>48</v>
      </c>
      <c r="D440" s="4">
        <v>43177</v>
      </c>
      <c r="E440" s="3" t="s">
        <v>49</v>
      </c>
      <c r="F440" s="29">
        <v>2.4753904166876595</v>
      </c>
      <c r="G440" s="29">
        <v>0</v>
      </c>
      <c r="H440" s="29">
        <v>0</v>
      </c>
      <c r="I440" s="29">
        <v>0.26917417070509786</v>
      </c>
      <c r="J440" s="29">
        <v>2.7445645873927571</v>
      </c>
      <c r="K440" s="29">
        <v>1.4776338473601995</v>
      </c>
      <c r="L440" s="29">
        <v>0</v>
      </c>
      <c r="M440" s="29">
        <v>0</v>
      </c>
      <c r="N440" s="29">
        <v>0.25159335358792795</v>
      </c>
      <c r="O440" s="29">
        <v>1.7292272009481275</v>
      </c>
    </row>
    <row r="441" spans="1:15" x14ac:dyDescent="0.25">
      <c r="A441" t="str">
        <f t="shared" si="6"/>
        <v>LEEQTF43177</v>
      </c>
      <c r="B441" s="3" t="s">
        <v>50</v>
      </c>
      <c r="C441" s="3" t="s">
        <v>51</v>
      </c>
      <c r="D441" s="4">
        <v>43177</v>
      </c>
      <c r="E441" s="3" t="s">
        <v>52</v>
      </c>
      <c r="F441" s="29">
        <v>2.3230052729872175</v>
      </c>
      <c r="G441" s="29">
        <v>0</v>
      </c>
      <c r="H441" s="29">
        <v>0.2</v>
      </c>
      <c r="I441" s="29">
        <v>0.28854273766244271</v>
      </c>
      <c r="J441" s="29">
        <v>2.8115480106496604</v>
      </c>
      <c r="K441" s="29">
        <v>1.4612967408028483</v>
      </c>
      <c r="L441" s="29">
        <v>0</v>
      </c>
      <c r="M441" s="29">
        <v>0.2</v>
      </c>
      <c r="N441" s="29">
        <v>0.28644280522045668</v>
      </c>
      <c r="O441" s="29">
        <v>1.9477395460233049</v>
      </c>
    </row>
    <row r="442" spans="1:15" x14ac:dyDescent="0.25">
      <c r="A442" t="str">
        <f t="shared" si="6"/>
        <v>LEGROW43177</v>
      </c>
      <c r="B442" s="3" t="s">
        <v>53</v>
      </c>
      <c r="C442" s="3" t="s">
        <v>54</v>
      </c>
      <c r="D442" s="4">
        <v>43177</v>
      </c>
      <c r="E442" s="3" t="s">
        <v>55</v>
      </c>
      <c r="F442" s="29">
        <v>2.3546537461543768</v>
      </c>
      <c r="G442" s="29">
        <v>0</v>
      </c>
      <c r="H442" s="29">
        <v>0.2</v>
      </c>
      <c r="I442" s="29">
        <v>0.27623840797201382</v>
      </c>
      <c r="J442" s="29">
        <v>2.8308921541263907</v>
      </c>
      <c r="K442" s="29">
        <v>1.3990919536526563</v>
      </c>
      <c r="L442" s="29">
        <v>0</v>
      </c>
      <c r="M442" s="29">
        <v>0.2</v>
      </c>
      <c r="N442" s="29">
        <v>0.27344664980137712</v>
      </c>
      <c r="O442" s="29">
        <v>1.8725386034540334</v>
      </c>
    </row>
    <row r="443" spans="1:15" x14ac:dyDescent="0.25">
      <c r="A443" t="str">
        <f t="shared" si="6"/>
        <v>LEINFA43177</v>
      </c>
      <c r="B443" s="3" t="s">
        <v>56</v>
      </c>
      <c r="C443" s="3" t="s">
        <v>57</v>
      </c>
      <c r="D443" s="4">
        <v>43177</v>
      </c>
      <c r="E443" s="3" t="s">
        <v>58</v>
      </c>
      <c r="F443" s="29">
        <v>2.500123693183093</v>
      </c>
      <c r="G443" s="29">
        <v>0</v>
      </c>
      <c r="H443" s="29">
        <v>0.2</v>
      </c>
      <c r="I443" s="29">
        <v>0.25382065321804581</v>
      </c>
      <c r="J443" s="29">
        <v>2.9539443464011388</v>
      </c>
      <c r="K443" s="29">
        <v>1.2132757543074528</v>
      </c>
      <c r="L443" s="29">
        <v>0</v>
      </c>
      <c r="M443" s="29">
        <v>0.2</v>
      </c>
      <c r="N443" s="29">
        <v>0.24179699100825963</v>
      </c>
      <c r="O443" s="29">
        <v>1.6550727453157124</v>
      </c>
    </row>
    <row r="444" spans="1:15" x14ac:dyDescent="0.25">
      <c r="A444" t="str">
        <f t="shared" si="6"/>
        <v>LEINNF43177</v>
      </c>
      <c r="B444" s="3" t="s">
        <v>59</v>
      </c>
      <c r="C444" s="3" t="s">
        <v>60</v>
      </c>
      <c r="D444" s="4">
        <v>43177</v>
      </c>
      <c r="E444" s="3" t="s">
        <v>93</v>
      </c>
      <c r="F444" s="29">
        <v>1.2000263463000889</v>
      </c>
      <c r="G444" s="29">
        <v>0</v>
      </c>
      <c r="H444" s="29">
        <v>0</v>
      </c>
      <c r="I444" s="29">
        <v>4.5000128998097327E-2</v>
      </c>
      <c r="J444" s="29">
        <v>1.2450264752981861</v>
      </c>
      <c r="K444" s="29">
        <v>0.64447684555874185</v>
      </c>
      <c r="L444" s="29">
        <v>0</v>
      </c>
      <c r="M444" s="29">
        <v>0</v>
      </c>
      <c r="N444" s="29">
        <v>4.4006981313057823E-2</v>
      </c>
      <c r="O444" s="29">
        <v>0.68848382687179965</v>
      </c>
    </row>
    <row r="445" spans="1:15" x14ac:dyDescent="0.25">
      <c r="A445" t="str">
        <f t="shared" si="6"/>
        <v>LEINSX43177</v>
      </c>
      <c r="B445" s="3" t="s">
        <v>61</v>
      </c>
      <c r="C445" s="3" t="s">
        <v>62</v>
      </c>
      <c r="D445" s="4">
        <v>43177</v>
      </c>
      <c r="E445" s="3" t="s">
        <v>92</v>
      </c>
      <c r="F445" s="29">
        <v>1.7000603170884092</v>
      </c>
      <c r="G445" s="29">
        <v>0</v>
      </c>
      <c r="H445" s="29">
        <v>0</v>
      </c>
      <c r="I445" s="29">
        <v>0.12600444391787335</v>
      </c>
      <c r="J445" s="29">
        <v>1.8260647610062826</v>
      </c>
      <c r="K445" s="29">
        <v>1.1382951811850464</v>
      </c>
      <c r="L445" s="29">
        <v>0</v>
      </c>
      <c r="M445" s="29">
        <v>0</v>
      </c>
      <c r="N445" s="29">
        <v>0.1149113998467501</v>
      </c>
      <c r="O445" s="29">
        <v>1.2532065810317965</v>
      </c>
    </row>
    <row r="446" spans="1:15" x14ac:dyDescent="0.25">
      <c r="A446" t="str">
        <f t="shared" si="6"/>
        <v>LEMIDF43177</v>
      </c>
      <c r="B446" s="3" t="s">
        <v>63</v>
      </c>
      <c r="C446" s="3" t="s">
        <v>64</v>
      </c>
      <c r="D446" s="4">
        <v>43177</v>
      </c>
      <c r="E446" s="3" t="s">
        <v>65</v>
      </c>
      <c r="F446" s="29">
        <v>2.3390407640319535</v>
      </c>
      <c r="G446" s="29">
        <v>0</v>
      </c>
      <c r="H446" s="29">
        <v>0.2</v>
      </c>
      <c r="I446" s="29">
        <v>6.1019651775901136E-2</v>
      </c>
      <c r="J446" s="29">
        <v>2.6000604158078549</v>
      </c>
      <c r="K446" s="29">
        <v>0.32957228076604511</v>
      </c>
      <c r="L446" s="29">
        <v>0</v>
      </c>
      <c r="M446" s="29">
        <v>0.2</v>
      </c>
      <c r="N446" s="29">
        <v>5.9323618069587712E-2</v>
      </c>
      <c r="O446" s="29">
        <v>0.58889589883563287</v>
      </c>
    </row>
    <row r="447" spans="1:15" x14ac:dyDescent="0.25">
      <c r="A447" t="str">
        <f t="shared" si="6"/>
        <v>LET10043177</v>
      </c>
      <c r="B447" s="3" t="s">
        <v>66</v>
      </c>
      <c r="C447" s="3" t="s">
        <v>67</v>
      </c>
      <c r="D447" s="4">
        <v>43177</v>
      </c>
      <c r="E447" s="3" t="s">
        <v>98</v>
      </c>
      <c r="F447" s="29">
        <v>0.24987838446616206</v>
      </c>
      <c r="G447" s="29">
        <v>0</v>
      </c>
      <c r="H447" s="29">
        <v>0</v>
      </c>
      <c r="I447" s="29">
        <v>8.977863128107914E-3</v>
      </c>
      <c r="J447" s="29">
        <v>0.25885624759426995</v>
      </c>
      <c r="K447" s="29">
        <v>0</v>
      </c>
      <c r="L447" s="29">
        <v>0</v>
      </c>
      <c r="M447" s="29">
        <v>0</v>
      </c>
      <c r="N447" s="29">
        <v>0</v>
      </c>
      <c r="O447" s="29">
        <v>0</v>
      </c>
    </row>
    <row r="448" spans="1:15" x14ac:dyDescent="0.25">
      <c r="A448" t="str">
        <f t="shared" si="6"/>
        <v>LETAXP43177</v>
      </c>
      <c r="B448" s="3" t="s">
        <v>69</v>
      </c>
      <c r="C448" s="3" t="s">
        <v>70</v>
      </c>
      <c r="D448" s="4">
        <v>43177</v>
      </c>
      <c r="E448" s="3" t="s">
        <v>71</v>
      </c>
      <c r="F448" s="29">
        <v>2.4099283723058837</v>
      </c>
      <c r="G448" s="29">
        <v>0</v>
      </c>
      <c r="H448" s="29">
        <v>0</v>
      </c>
      <c r="I448" s="29">
        <v>0.25738744290013371</v>
      </c>
      <c r="J448" s="29">
        <v>2.6673158152060177</v>
      </c>
      <c r="K448" s="29">
        <v>1.4363507639414967</v>
      </c>
      <c r="L448" s="29">
        <v>0</v>
      </c>
      <c r="M448" s="29">
        <v>0</v>
      </c>
      <c r="N448" s="29">
        <v>0.2441504618929351</v>
      </c>
      <c r="O448" s="29">
        <v>1.6805012258344318</v>
      </c>
    </row>
    <row r="449" spans="1:15" x14ac:dyDescent="0.25">
      <c r="A449" t="str">
        <f t="shared" si="6"/>
        <v>LETF5043177</v>
      </c>
      <c r="B449" s="3" t="s">
        <v>72</v>
      </c>
      <c r="C449" s="3" t="s">
        <v>73</v>
      </c>
      <c r="D449" s="4">
        <v>43177</v>
      </c>
      <c r="E449" s="3" t="s">
        <v>99</v>
      </c>
      <c r="F449" s="29">
        <v>9.998542116650623E-2</v>
      </c>
      <c r="G449" s="29">
        <v>0</v>
      </c>
      <c r="H449" s="29">
        <v>0</v>
      </c>
      <c r="I449" s="29">
        <v>1.7973434229634527E-3</v>
      </c>
      <c r="J449" s="29">
        <v>0.10178276458946968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</row>
    <row r="450" spans="1:15" x14ac:dyDescent="0.25">
      <c r="A450" t="str">
        <f t="shared" si="6"/>
        <v>LETFSX43177</v>
      </c>
      <c r="B450" s="3" t="s">
        <v>75</v>
      </c>
      <c r="C450" s="3" t="s">
        <v>76</v>
      </c>
      <c r="D450" s="4">
        <v>43177</v>
      </c>
      <c r="E450" s="3" t="s">
        <v>100</v>
      </c>
      <c r="F450" s="29">
        <v>0.10000027152686007</v>
      </c>
      <c r="G450" s="29">
        <v>0</v>
      </c>
      <c r="H450" s="29">
        <v>0</v>
      </c>
      <c r="I450" s="29">
        <v>0</v>
      </c>
      <c r="J450" s="29">
        <v>0.10000027152686007</v>
      </c>
      <c r="K450" s="29">
        <v>0</v>
      </c>
      <c r="L450" s="29">
        <v>0</v>
      </c>
      <c r="M450" s="29">
        <v>0</v>
      </c>
      <c r="N450" s="29">
        <v>0</v>
      </c>
      <c r="O450" s="29">
        <v>0</v>
      </c>
    </row>
    <row r="451" spans="1:15" x14ac:dyDescent="0.25">
      <c r="A451" t="str">
        <f t="shared" si="6"/>
        <v>LEULIS43177</v>
      </c>
      <c r="B451" s="3" t="s">
        <v>78</v>
      </c>
      <c r="C451" s="3" t="s">
        <v>79</v>
      </c>
      <c r="D451" s="4">
        <v>43177</v>
      </c>
      <c r="E451" s="3" t="s">
        <v>80</v>
      </c>
      <c r="F451" s="29">
        <v>2.3495038392112071</v>
      </c>
      <c r="G451" s="29">
        <v>0</v>
      </c>
      <c r="H451" s="29">
        <v>0</v>
      </c>
      <c r="I451" s="29">
        <v>0.24831100888087601</v>
      </c>
      <c r="J451" s="29">
        <v>2.5978148480920833</v>
      </c>
      <c r="K451" s="29">
        <v>1.2733211732140466</v>
      </c>
      <c r="L451" s="29">
        <v>0</v>
      </c>
      <c r="M451" s="29">
        <v>0</v>
      </c>
      <c r="N451" s="29">
        <v>0.21660155792350214</v>
      </c>
      <c r="O451" s="29">
        <v>1.4899227311375487</v>
      </c>
    </row>
    <row r="452" spans="1:15" x14ac:dyDescent="0.25">
      <c r="A452" t="str">
        <f t="shared" ref="A452" si="7">C452&amp;D452</f>
        <v>LLIQDF43177</v>
      </c>
      <c r="B452" s="3" t="s">
        <v>81</v>
      </c>
      <c r="C452" s="3" t="s">
        <v>82</v>
      </c>
      <c r="D452" s="4">
        <v>43177</v>
      </c>
      <c r="E452" s="3" t="s">
        <v>83</v>
      </c>
      <c r="F452" s="29">
        <v>0.20946324432962685</v>
      </c>
      <c r="G452" s="29">
        <v>0</v>
      </c>
      <c r="H452" s="29">
        <v>0</v>
      </c>
      <c r="I452" s="29">
        <v>5.3019320662492401E-3</v>
      </c>
      <c r="J452" s="29">
        <v>0.21476517639587608</v>
      </c>
      <c r="K452" s="29">
        <v>6.9344223844848826E-2</v>
      </c>
      <c r="L452" s="29">
        <v>0</v>
      </c>
      <c r="M452" s="29">
        <v>0</v>
      </c>
      <c r="N452" s="29">
        <v>5.2819016130578019E-3</v>
      </c>
      <c r="O452" s="29">
        <v>7.4626125457906631E-2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16" sqref="B16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1.0700189284544503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9.540284934561738E-2</v>
      </c>
      <c r="F16" s="28">
        <f>IFERROR(+VLOOKUP("LDBOND"&amp;A16,'Main File'!A:O,10,0),0)</f>
        <v>1.1654217778000677</v>
      </c>
      <c r="G16" s="28">
        <f>IFERROR(+VLOOKUP("LDBOND"&amp;A16,'Main File'!A:O,11,0),0)</f>
        <v>0.56639649508338474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9.475288937701043E-2</v>
      </c>
      <c r="K16" s="28">
        <f>IFERROR(+VLOOKUP("LDBOND"&amp;A16,'Main File'!A:O,15,0),0)</f>
        <v>0.66114938446039517</v>
      </c>
    </row>
    <row r="17" spans="1:11" x14ac:dyDescent="0.25">
      <c r="A17" s="9">
        <f t="shared" si="0"/>
        <v>43173</v>
      </c>
      <c r="B17" s="28">
        <f>IFERROR(+VLOOKUP("LDBOND"&amp;A17,'Main File'!A:O,6,0),0)</f>
        <v>1.0700191441528875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9.5403014195691929E-2</v>
      </c>
      <c r="F17" s="28">
        <f>IFERROR(+VLOOKUP("LDBOND"&amp;A17,'Main File'!A:O,10,0),0)</f>
        <v>1.1654221583485793</v>
      </c>
      <c r="G17" s="28">
        <f>IFERROR(+VLOOKUP("LDBOND"&amp;A17,'Main File'!A:O,11,0),0)</f>
        <v>0.5663442172529416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9.4743270564048729E-2</v>
      </c>
      <c r="K17" s="28">
        <f>IFERROR(+VLOOKUP("LDBOND"&amp;A17,'Main File'!A:O,15,0),0)</f>
        <v>0.66108748781699034</v>
      </c>
    </row>
    <row r="18" spans="1:11" x14ac:dyDescent="0.25">
      <c r="A18" s="9">
        <f t="shared" si="0"/>
        <v>43174</v>
      </c>
      <c r="B18" s="28">
        <f>IFERROR(+VLOOKUP("LDBOND"&amp;A18,'Main File'!A:O,6,0),0)</f>
        <v>1.0700190428549372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9.54030337849959E-2</v>
      </c>
      <c r="F18" s="28">
        <f>IFERROR(+VLOOKUP("LDBOND"&amp;A18,'Main File'!A:O,10,0),0)</f>
        <v>1.165422076639933</v>
      </c>
      <c r="G18" s="28">
        <f>IFERROR(+VLOOKUP("LDBOND"&amp;A18,'Main File'!A:O,11,0),0)</f>
        <v>0.56635048575564928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9.4744564600751785E-2</v>
      </c>
      <c r="K18" s="28">
        <f>IFERROR(+VLOOKUP("LDBOND"&amp;A18,'Main File'!A:O,15,0),0)</f>
        <v>0.66109505035640104</v>
      </c>
    </row>
    <row r="19" spans="1:11" x14ac:dyDescent="0.25">
      <c r="A19" s="9">
        <f t="shared" si="0"/>
        <v>43175</v>
      </c>
      <c r="B19" s="28">
        <f>IFERROR(+VLOOKUP("LDBOND"&amp;A19,'Main File'!A:O,6,0),0)</f>
        <v>1.0700191878891101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9.5402824377092077E-2</v>
      </c>
      <c r="F19" s="28">
        <f>IFERROR(+VLOOKUP("LDBOND"&amp;A19,'Main File'!A:O,10,0),0)</f>
        <v>1.1654220122662022</v>
      </c>
      <c r="G19" s="28">
        <f>IFERROR(+VLOOKUP("LDBOND"&amp;A19,'Main File'!A:O,11,0),0)</f>
        <v>0.56635365450165953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9.4745312291346723E-2</v>
      </c>
      <c r="K19" s="28">
        <f>IFERROR(+VLOOKUP("LDBOND"&amp;A19,'Main File'!A:O,15,0),0)</f>
        <v>0.66109896679300628</v>
      </c>
    </row>
    <row r="20" spans="1:11" x14ac:dyDescent="0.25">
      <c r="A20" s="9">
        <f t="shared" si="0"/>
        <v>43176</v>
      </c>
      <c r="B20" s="28">
        <f>IFERROR(+VLOOKUP("LDBOND"&amp;A20,'Main File'!A:O,6,0),0)</f>
        <v>1.070019003252719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9.5403079235957519E-2</v>
      </c>
      <c r="F20" s="28">
        <f>IFERROR(+VLOOKUP("LDBOND"&amp;A20,'Main File'!A:O,10,0),0)</f>
        <v>1.1654220824886765</v>
      </c>
      <c r="G20" s="28">
        <f>IFERROR(+VLOOKUP("LDBOND"&amp;A20,'Main File'!A:O,11,0),0)</f>
        <v>0.56634546675407049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9.4743389125851535E-2</v>
      </c>
      <c r="K20" s="28">
        <f>IFERROR(+VLOOKUP("LDBOND"&amp;A20,'Main File'!A:O,15,0),0)</f>
        <v>0.66108885587992205</v>
      </c>
    </row>
    <row r="21" spans="1:11" x14ac:dyDescent="0.25">
      <c r="A21" s="9">
        <f t="shared" si="0"/>
        <v>43177</v>
      </c>
      <c r="B21" s="28">
        <f>IFERROR(+VLOOKUP("LDBOND"&amp;A21,'Main File'!A:O,6,0),0)</f>
        <v>1.0700188859403288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9.5403003403973827E-2</v>
      </c>
      <c r="F21" s="28">
        <f>IFERROR(+VLOOKUP("LDBOND"&amp;A21,'Main File'!A:O,10,0),0)</f>
        <v>1.1654218893443027</v>
      </c>
      <c r="G21" s="28">
        <f>IFERROR(+VLOOKUP("LDBOND"&amp;A21,'Main File'!A:O,11,0),0)</f>
        <v>0.5663466375720676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9.4743938705882255E-2</v>
      </c>
      <c r="K21" s="28">
        <f>IFERROR(+VLOOKUP("LDBOND"&amp;A21,'Main File'!A:O,15,0),0)</f>
        <v>0.66109057627794987</v>
      </c>
    </row>
    <row r="22" spans="1:11" x14ac:dyDescent="0.25">
      <c r="A22" s="9">
        <f t="shared" si="0"/>
        <v>43178</v>
      </c>
      <c r="B22" s="28">
        <f>IFERROR(+VLOOKUP("LDBOND"&amp;A22,'Main File'!A:O,6,0),0)</f>
        <v>0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0</v>
      </c>
      <c r="F22" s="28">
        <f>IFERROR(+VLOOKUP("LDBOND"&amp;A22,'Main File'!A:O,10,0),0)</f>
        <v>0</v>
      </c>
      <c r="G22" s="28">
        <f>IFERROR(+VLOOKUP("LDBOND"&amp;A22,'Main File'!A:O,11,0),0)</f>
        <v>0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0</v>
      </c>
      <c r="K22" s="28">
        <f>IFERROR(+VLOOKUP("LDBOND"&amp;A22,'Main File'!A:O,15,0),0)</f>
        <v>0</v>
      </c>
    </row>
    <row r="23" spans="1:11" x14ac:dyDescent="0.25">
      <c r="A23" s="9">
        <f t="shared" si="0"/>
        <v>43179</v>
      </c>
      <c r="B23" s="28">
        <f>IFERROR(+VLOOKUP("LDBOND"&amp;A23,'Main File'!A:O,6,0),0)</f>
        <v>0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0</v>
      </c>
      <c r="F23" s="28">
        <f>IFERROR(+VLOOKUP("LDBOND"&amp;A23,'Main File'!A:O,10,0),0)</f>
        <v>0</v>
      </c>
      <c r="G23" s="28">
        <f>IFERROR(+VLOOKUP("LDBOND"&amp;A23,'Main File'!A:O,11,0),0)</f>
        <v>0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0</v>
      </c>
      <c r="K23" s="28">
        <f>IFERROR(+VLOOKUP("LDBOND"&amp;A23,'Main File'!A:O,15,0),0)</f>
        <v>0</v>
      </c>
    </row>
    <row r="24" spans="1:11" x14ac:dyDescent="0.25">
      <c r="A24" s="9">
        <f t="shared" si="0"/>
        <v>43180</v>
      </c>
      <c r="B24" s="28">
        <f>IFERROR(+VLOOKUP("LDBOND"&amp;A24,'Main File'!A:O,6,0),0)</f>
        <v>0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0</v>
      </c>
      <c r="F24" s="28">
        <f>IFERROR(+VLOOKUP("LDBOND"&amp;A24,'Main File'!A:O,10,0),0)</f>
        <v>0</v>
      </c>
      <c r="G24" s="28">
        <f>IFERROR(+VLOOKUP("LDBOND"&amp;A24,'Main File'!A:O,11,0),0)</f>
        <v>0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0</v>
      </c>
      <c r="K24" s="28">
        <f>IFERROR(+VLOOKUP("LDBOND"&amp;A24,'Main File'!A:O,15,0),0)</f>
        <v>0</v>
      </c>
    </row>
    <row r="25" spans="1:11" x14ac:dyDescent="0.25">
      <c r="A25" s="9">
        <f t="shared" si="0"/>
        <v>43181</v>
      </c>
      <c r="B25" s="28">
        <f>IFERROR(+VLOOKUP("LDBOND"&amp;A25,'Main File'!A:O,6,0),0)</f>
        <v>0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0</v>
      </c>
      <c r="F25" s="28">
        <f>IFERROR(+VLOOKUP("LDBOND"&amp;A25,'Main File'!A:O,10,0),0)</f>
        <v>0</v>
      </c>
      <c r="G25" s="28">
        <f>IFERROR(+VLOOKUP("LDBOND"&amp;A25,'Main File'!A:O,11,0),0)</f>
        <v>0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0</v>
      </c>
      <c r="K25" s="28">
        <f>IFERROR(+VLOOKUP("LDBOND"&amp;A25,'Main File'!A:O,15,0),0)</f>
        <v>0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2.2500792170154558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0.28801600864139743</v>
      </c>
      <c r="F16" s="28">
        <f>IFERROR(+VLOOKUP("LDCPO2"&amp;A16,'Main File'!A:O,10,0),0)</f>
        <v>2.5380952256568534</v>
      </c>
      <c r="G16" s="28">
        <f>IFERROR(+VLOOKUP("LDCPO2"&amp;A16,'Main File'!A:O,11,0),0)</f>
        <v>1.7500196317253862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0.28806745790584054</v>
      </c>
      <c r="K16" s="28">
        <f>IFERROR(+VLOOKUP("LDCPO2"&amp;A16,'Main File'!A:O,15,0),0)</f>
        <v>2.0380870896312269</v>
      </c>
    </row>
    <row r="17" spans="1:11" x14ac:dyDescent="0.25">
      <c r="A17" s="9">
        <f t="shared" si="0"/>
        <v>43173</v>
      </c>
      <c r="B17" s="28">
        <f>IFERROR(+VLOOKUP("LDCPO2"&amp;A17,'Main File'!A:O,6,0),0)</f>
        <v>2.250080671620855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0.28801622642793401</v>
      </c>
      <c r="F17" s="28">
        <f>IFERROR(+VLOOKUP("LDCPO2"&amp;A17,'Main File'!A:O,10,0),0)</f>
        <v>2.538096898048789</v>
      </c>
      <c r="G17" s="28">
        <f>IFERROR(+VLOOKUP("LDCPO2"&amp;A17,'Main File'!A:O,11,0),0)</f>
        <v>1.7500572097071052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0.2881059931982724</v>
      </c>
      <c r="K17" s="28">
        <f>IFERROR(+VLOOKUP("LDCPO2"&amp;A17,'Main File'!A:O,15,0),0)</f>
        <v>2.0381632029053778</v>
      </c>
    </row>
    <row r="18" spans="1:11" x14ac:dyDescent="0.25">
      <c r="A18" s="9">
        <f t="shared" si="0"/>
        <v>43174</v>
      </c>
      <c r="B18" s="28">
        <f>IFERROR(+VLOOKUP("LDCPO2"&amp;A18,'Main File'!A:O,6,0),0)</f>
        <v>2.2500750909770746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0.28801877144271126</v>
      </c>
      <c r="F18" s="28">
        <f>IFERROR(+VLOOKUP("LDCPO2"&amp;A18,'Main File'!A:O,10,0),0)</f>
        <v>2.5380938624197857</v>
      </c>
      <c r="G18" s="28">
        <f>IFERROR(+VLOOKUP("LDCPO2"&amp;A18,'Main File'!A:O,11,0),0)</f>
        <v>1.7500806983801982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0.28796183783085189</v>
      </c>
      <c r="K18" s="28">
        <f>IFERROR(+VLOOKUP("LDCPO2"&amp;A18,'Main File'!A:O,15,0),0)</f>
        <v>2.0380425362110501</v>
      </c>
    </row>
    <row r="19" spans="1:11" x14ac:dyDescent="0.25">
      <c r="A19" s="9">
        <f t="shared" si="0"/>
        <v>43175</v>
      </c>
      <c r="B19" s="28">
        <f>IFERROR(+VLOOKUP("LDCPO2"&amp;A19,'Main File'!A:O,6,0),0)</f>
        <v>2.2500809523433238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0.2880179007293604</v>
      </c>
      <c r="F19" s="28">
        <f>IFERROR(+VLOOKUP("LDCPO2"&amp;A19,'Main File'!A:O,10,0),0)</f>
        <v>2.5380988530726842</v>
      </c>
      <c r="G19" s="28">
        <f>IFERROR(+VLOOKUP("LDCPO2"&amp;A19,'Main File'!A:O,11,0),0)</f>
        <v>1.7500751817593683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0.28807174118458684</v>
      </c>
      <c r="K19" s="28">
        <f>IFERROR(+VLOOKUP("LDCPO2"&amp;A19,'Main File'!A:O,15,0),0)</f>
        <v>2.0381469229439553</v>
      </c>
    </row>
    <row r="20" spans="1:11" x14ac:dyDescent="0.25">
      <c r="A20" s="9">
        <f t="shared" si="0"/>
        <v>43176</v>
      </c>
      <c r="B20" s="28">
        <f>IFERROR(+VLOOKUP("LDCPO2"&amp;A20,'Main File'!A:O,6,0),0)</f>
        <v>2.2500776568163161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0.28801661693497099</v>
      </c>
      <c r="F20" s="28">
        <f>IFERROR(+VLOOKUP("LDCPO2"&amp;A20,'Main File'!A:O,10,0),0)</f>
        <v>2.538094273751287</v>
      </c>
      <c r="G20" s="28">
        <f>IFERROR(+VLOOKUP("LDCPO2"&amp;A20,'Main File'!A:O,11,0),0)</f>
        <v>1.7501466932267455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0.28805112522585224</v>
      </c>
      <c r="K20" s="28">
        <f>IFERROR(+VLOOKUP("LDCPO2"&amp;A20,'Main File'!A:O,15,0),0)</f>
        <v>2.038197818452598</v>
      </c>
    </row>
    <row r="21" spans="1:11" x14ac:dyDescent="0.25">
      <c r="A21" s="9">
        <f t="shared" si="0"/>
        <v>43177</v>
      </c>
      <c r="B21" s="28">
        <f>IFERROR(+VLOOKUP("LDCPO2"&amp;A21,'Main File'!A:O,6,0),0)</f>
        <v>2.2500762727647214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0.28801917766814961</v>
      </c>
      <c r="F21" s="28">
        <f>IFERROR(+VLOOKUP("LDCPO2"&amp;A21,'Main File'!A:O,10,0),0)</f>
        <v>2.5380954504328712</v>
      </c>
      <c r="G21" s="28">
        <f>IFERROR(+VLOOKUP("LDCPO2"&amp;A21,'Main File'!A:O,11,0),0)</f>
        <v>1.7501198092325574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0.28803050988887235</v>
      </c>
      <c r="K21" s="28">
        <f>IFERROR(+VLOOKUP("LDCPO2"&amp;A21,'Main File'!A:O,15,0),0)</f>
        <v>2.0381503191214296</v>
      </c>
    </row>
    <row r="22" spans="1:11" x14ac:dyDescent="0.25">
      <c r="A22" s="9">
        <f t="shared" si="0"/>
        <v>43178</v>
      </c>
      <c r="B22" s="28">
        <f>IFERROR(+VLOOKUP("LDCPO2"&amp;A22,'Main File'!A:O,6,0),0)</f>
        <v>0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</v>
      </c>
      <c r="F22" s="28">
        <f>IFERROR(+VLOOKUP("LDCPO2"&amp;A22,'Main File'!A:O,10,0),0)</f>
        <v>0</v>
      </c>
      <c r="G22" s="28">
        <f>IFERROR(+VLOOKUP("LDCPO2"&amp;A22,'Main File'!A:O,11,0),0)</f>
        <v>0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</v>
      </c>
      <c r="K22" s="28">
        <f>IFERROR(+VLOOKUP("LDCPO2"&amp;A22,'Main File'!A:O,15,0),0)</f>
        <v>0</v>
      </c>
    </row>
    <row r="23" spans="1:11" x14ac:dyDescent="0.25">
      <c r="A23" s="9">
        <f t="shared" si="0"/>
        <v>43179</v>
      </c>
      <c r="B23" s="28">
        <f>IFERROR(+VLOOKUP("LDCPO2"&amp;A23,'Main File'!A:O,6,0),0)</f>
        <v>0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</v>
      </c>
      <c r="F23" s="28">
        <f>IFERROR(+VLOOKUP("LDCPO2"&amp;A23,'Main File'!A:O,10,0),0)</f>
        <v>0</v>
      </c>
      <c r="G23" s="28">
        <f>IFERROR(+VLOOKUP("LDCPO2"&amp;A23,'Main File'!A:O,11,0),0)</f>
        <v>0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</v>
      </c>
      <c r="K23" s="28">
        <f>IFERROR(+VLOOKUP("LDCPO2"&amp;A23,'Main File'!A:O,15,0),0)</f>
        <v>0</v>
      </c>
    </row>
    <row r="24" spans="1:11" x14ac:dyDescent="0.25">
      <c r="A24" s="9">
        <f t="shared" si="0"/>
        <v>43180</v>
      </c>
      <c r="B24" s="28">
        <f>IFERROR(+VLOOKUP("LDCPO2"&amp;A24,'Main File'!A:O,6,0),0)</f>
        <v>0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0</v>
      </c>
      <c r="F24" s="28">
        <f>IFERROR(+VLOOKUP("LDCPO2"&amp;A24,'Main File'!A:O,10,0),0)</f>
        <v>0</v>
      </c>
      <c r="G24" s="28">
        <f>IFERROR(+VLOOKUP("LDCPO2"&amp;A24,'Main File'!A:O,11,0),0)</f>
        <v>0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0</v>
      </c>
      <c r="K24" s="28">
        <f>IFERROR(+VLOOKUP("LDCPO2"&amp;A24,'Main File'!A:O,15,0),0)</f>
        <v>0</v>
      </c>
    </row>
    <row r="25" spans="1:11" x14ac:dyDescent="0.25">
      <c r="A25" s="9">
        <f t="shared" si="0"/>
        <v>43181</v>
      </c>
      <c r="B25" s="28">
        <f>IFERROR(+VLOOKUP("LDCPO2"&amp;A25,'Main File'!A:O,6,0),0)</f>
        <v>0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</v>
      </c>
      <c r="F25" s="28">
        <f>IFERROR(+VLOOKUP("LDCPO2"&amp;A25,'Main File'!A:O,10,0),0)</f>
        <v>0</v>
      </c>
      <c r="G25" s="28">
        <f>IFERROR(+VLOOKUP("LDCPO2"&amp;A25,'Main File'!A:O,11,0),0)</f>
        <v>0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</v>
      </c>
      <c r="K25" s="28">
        <f>IFERROR(+VLOOKUP("LDCPO2"&amp;A25,'Main File'!A:O,15,0),0)</f>
        <v>0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2.2500858026005508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0.17461311230167514</v>
      </c>
      <c r="F16" s="28">
        <f>IFERROR(+VLOOKUP("LDDAF1"&amp;A16,'Main File'!A:O,10,0),0)</f>
        <v>2.4246989149022258</v>
      </c>
      <c r="G16" s="28">
        <f>IFERROR(+VLOOKUP("LDDAF1"&amp;A16,'Main File'!A:O,11,0),0)</f>
        <v>1.0800099236121896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0.1746025237395275</v>
      </c>
      <c r="K16" s="28">
        <f>IFERROR(+VLOOKUP("LDDAF1"&amp;A16,'Main File'!A:O,15,0),0)</f>
        <v>1.2546124473517171</v>
      </c>
    </row>
    <row r="17" spans="1:11" x14ac:dyDescent="0.25">
      <c r="A17" s="9">
        <f t="shared" si="0"/>
        <v>43173</v>
      </c>
      <c r="B17" s="28">
        <f>IFERROR(+VLOOKUP("LDDAF1"&amp;A17,'Main File'!A:O,6,0),0)</f>
        <v>2.250085196950129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0.17461119100602673</v>
      </c>
      <c r="F17" s="28">
        <f>IFERROR(+VLOOKUP("LDDAF1"&amp;A17,'Main File'!A:O,10,0),0)</f>
        <v>2.4246963879561556</v>
      </c>
      <c r="G17" s="28">
        <f>IFERROR(+VLOOKUP("LDDAF1"&amp;A17,'Main File'!A:O,11,0),0)</f>
        <v>1.0800120765863879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0.17460499609100674</v>
      </c>
      <c r="K17" s="28">
        <f>IFERROR(+VLOOKUP("LDDAF1"&amp;A17,'Main File'!A:O,15,0),0)</f>
        <v>1.2546170726773946</v>
      </c>
    </row>
    <row r="18" spans="1:11" x14ac:dyDescent="0.25">
      <c r="A18" s="9">
        <f t="shared" si="0"/>
        <v>43174</v>
      </c>
      <c r="B18" s="28">
        <f>IFERROR(+VLOOKUP("LDDAF1"&amp;A18,'Main File'!A:O,6,0),0)</f>
        <v>2.2500855715011765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0.17461175099660092</v>
      </c>
      <c r="F18" s="28">
        <f>IFERROR(+VLOOKUP("LDDAF1"&amp;A18,'Main File'!A:O,10,0),0)</f>
        <v>2.4246973224977775</v>
      </c>
      <c r="G18" s="28">
        <f>IFERROR(+VLOOKUP("LDDAF1"&amp;A18,'Main File'!A:O,11,0),0)</f>
        <v>1.0800129748399971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0.17460606562945069</v>
      </c>
      <c r="K18" s="28">
        <f>IFERROR(+VLOOKUP("LDDAF1"&amp;A18,'Main File'!A:O,15,0),0)</f>
        <v>1.2546190404694477</v>
      </c>
    </row>
    <row r="19" spans="1:11" x14ac:dyDescent="0.25">
      <c r="A19" s="9">
        <f t="shared" si="0"/>
        <v>43175</v>
      </c>
      <c r="B19" s="28">
        <f>IFERROR(+VLOOKUP("LDDAF1"&amp;A19,'Main File'!A:O,6,0),0)</f>
        <v>2.2500864218801211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0.1746108799012949</v>
      </c>
      <c r="F19" s="28">
        <f>IFERROR(+VLOOKUP("LDDAF1"&amp;A19,'Main File'!A:O,10,0),0)</f>
        <v>2.424697301781416</v>
      </c>
      <c r="G19" s="28">
        <f>IFERROR(+VLOOKUP("LDDAF1"&amp;A19,'Main File'!A:O,11,0),0)</f>
        <v>1.0800111269178252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0.17460787182949083</v>
      </c>
      <c r="K19" s="28">
        <f>IFERROR(+VLOOKUP("LDDAF1"&amp;A19,'Main File'!A:O,15,0),0)</f>
        <v>1.254618998747316</v>
      </c>
    </row>
    <row r="20" spans="1:11" x14ac:dyDescent="0.25">
      <c r="A20" s="9">
        <f t="shared" si="0"/>
        <v>43176</v>
      </c>
      <c r="B20" s="28">
        <f>IFERROR(+VLOOKUP("LDDAF1"&amp;A20,'Main File'!A:O,6,0),0)</f>
        <v>2.2500859832894351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0.17461049586058872</v>
      </c>
      <c r="F20" s="28">
        <f>IFERROR(+VLOOKUP("LDDAF1"&amp;A20,'Main File'!A:O,10,0),0)</f>
        <v>2.4246964791500236</v>
      </c>
      <c r="G20" s="28">
        <f>IFERROR(+VLOOKUP("LDDAF1"&amp;A20,'Main File'!A:O,11,0),0)</f>
        <v>1.0800102910754279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0.1746065258534335</v>
      </c>
      <c r="K20" s="28">
        <f>IFERROR(+VLOOKUP("LDDAF1"&amp;A20,'Main File'!A:O,15,0),0)</f>
        <v>1.2546168169288614</v>
      </c>
    </row>
    <row r="21" spans="1:11" x14ac:dyDescent="0.25">
      <c r="A21" s="9">
        <f t="shared" si="0"/>
        <v>43177</v>
      </c>
      <c r="B21" s="28">
        <f>IFERROR(+VLOOKUP("LDDAF1"&amp;A21,'Main File'!A:O,6,0),0)</f>
        <v>2.2500852448628468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0.17461215523955706</v>
      </c>
      <c r="F21" s="28">
        <f>IFERROR(+VLOOKUP("LDDAF1"&amp;A21,'Main File'!A:O,10,0),0)</f>
        <v>2.4246974001024038</v>
      </c>
      <c r="G21" s="28">
        <f>IFERROR(+VLOOKUP("LDDAF1"&amp;A21,'Main File'!A:O,11,0),0)</f>
        <v>1.0800114343904381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0.17460515587887146</v>
      </c>
      <c r="K21" s="28">
        <f>IFERROR(+VLOOKUP("LDDAF1"&amp;A21,'Main File'!A:O,15,0),0)</f>
        <v>1.2546165902693096</v>
      </c>
    </row>
    <row r="22" spans="1:11" x14ac:dyDescent="0.25">
      <c r="A22" s="9">
        <f t="shared" si="0"/>
        <v>43178</v>
      </c>
      <c r="B22" s="28">
        <f>IFERROR(+VLOOKUP("LDDAF1"&amp;A22,'Main File'!A:O,6,0),0)</f>
        <v>0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</v>
      </c>
      <c r="F22" s="28">
        <f>IFERROR(+VLOOKUP("LDDAF1"&amp;A22,'Main File'!A:O,10,0),0)</f>
        <v>0</v>
      </c>
      <c r="G22" s="28">
        <f>IFERROR(+VLOOKUP("LDDAF1"&amp;A22,'Main File'!A:O,11,0),0)</f>
        <v>0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</v>
      </c>
      <c r="K22" s="28">
        <f>IFERROR(+VLOOKUP("LDDAF1"&amp;A22,'Main File'!A:O,15,0),0)</f>
        <v>0</v>
      </c>
    </row>
    <row r="23" spans="1:11" x14ac:dyDescent="0.25">
      <c r="A23" s="9">
        <f t="shared" si="0"/>
        <v>43179</v>
      </c>
      <c r="B23" s="28">
        <f>IFERROR(+VLOOKUP("LDDAF1"&amp;A23,'Main File'!A:O,6,0),0)</f>
        <v>0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</v>
      </c>
      <c r="F23" s="28">
        <f>IFERROR(+VLOOKUP("LDDAF1"&amp;A23,'Main File'!A:O,10,0),0)</f>
        <v>0</v>
      </c>
      <c r="G23" s="28">
        <f>IFERROR(+VLOOKUP("LDDAF1"&amp;A23,'Main File'!A:O,11,0),0)</f>
        <v>0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</v>
      </c>
      <c r="K23" s="28">
        <f>IFERROR(+VLOOKUP("LDDAF1"&amp;A23,'Main File'!A:O,15,0),0)</f>
        <v>0</v>
      </c>
    </row>
    <row r="24" spans="1:11" x14ac:dyDescent="0.25">
      <c r="A24" s="9">
        <f t="shared" si="0"/>
        <v>43180</v>
      </c>
      <c r="B24" s="28">
        <f>IFERROR(+VLOOKUP("LDDAF1"&amp;A24,'Main File'!A:O,6,0),0)</f>
        <v>0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</v>
      </c>
      <c r="F24" s="28">
        <f>IFERROR(+VLOOKUP("LDDAF1"&amp;A24,'Main File'!A:O,10,0),0)</f>
        <v>0</v>
      </c>
      <c r="G24" s="28">
        <f>IFERROR(+VLOOKUP("LDDAF1"&amp;A24,'Main File'!A:O,11,0),0)</f>
        <v>0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</v>
      </c>
      <c r="K24" s="28">
        <f>IFERROR(+VLOOKUP("LDDAF1"&amp;A24,'Main File'!A:O,15,0),0)</f>
        <v>0</v>
      </c>
    </row>
    <row r="25" spans="1:11" x14ac:dyDescent="0.25">
      <c r="A25" s="9">
        <f t="shared" si="0"/>
        <v>43181</v>
      </c>
      <c r="B25" s="28">
        <f>IFERROR(+VLOOKUP("LDDAF1"&amp;A25,'Main File'!A:O,6,0),0)</f>
        <v>0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</v>
      </c>
      <c r="F25" s="28">
        <f>IFERROR(+VLOOKUP("LDDAF1"&amp;A25,'Main File'!A:O,10,0),0)</f>
        <v>0</v>
      </c>
      <c r="G25" s="28">
        <f>IFERROR(+VLOOKUP("LDDAF1"&amp;A25,'Main File'!A:O,11,0),0)</f>
        <v>0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</v>
      </c>
      <c r="K25" s="28">
        <f>IFERROR(+VLOOKUP("LDDAF1"&amp;A25,'Main File'!A:O,15,0),0)</f>
        <v>0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2.2500912228784262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0.19801209646525039</v>
      </c>
      <c r="F16" s="28">
        <f>IFERROR(+VLOOKUP("LDDAF2"&amp;A16,'Main File'!A:O,10,0),0)</f>
        <v>2.4481033193436765</v>
      </c>
      <c r="G16" s="28">
        <f>IFERROR(+VLOOKUP("LDDAF2"&amp;A16,'Main File'!A:O,11,0),0)</f>
        <v>1.2200127911241807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0.19801172452369112</v>
      </c>
      <c r="K16" s="28">
        <f>IFERROR(+VLOOKUP("LDDAF2"&amp;A16,'Main File'!A:O,15,0),0)</f>
        <v>1.4180245156478719</v>
      </c>
    </row>
    <row r="17" spans="1:11" x14ac:dyDescent="0.25">
      <c r="A17" s="9">
        <f t="shared" si="0"/>
        <v>43173</v>
      </c>
      <c r="B17" s="28">
        <f>IFERROR(+VLOOKUP("LDDAF2"&amp;A17,'Main File'!A:O,6,0),0)</f>
        <v>2.25008960264159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0.19801076851258451</v>
      </c>
      <c r="F17" s="28">
        <f>IFERROR(+VLOOKUP("LDDAF2"&amp;A17,'Main File'!A:O,10,0),0)</f>
        <v>2.4481003711541747</v>
      </c>
      <c r="G17" s="28">
        <f>IFERROR(+VLOOKUP("LDDAF2"&amp;A17,'Main File'!A:O,11,0),0)</f>
        <v>1.2200099730595917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0.19801044489998754</v>
      </c>
      <c r="K17" s="28">
        <f>IFERROR(+VLOOKUP("LDDAF2"&amp;A17,'Main File'!A:O,15,0),0)</f>
        <v>1.4180204179595792</v>
      </c>
    </row>
    <row r="18" spans="1:11" x14ac:dyDescent="0.25">
      <c r="A18" s="9">
        <f t="shared" si="0"/>
        <v>43174</v>
      </c>
      <c r="B18" s="28">
        <f>IFERROR(+VLOOKUP("LDDAF2"&amp;A18,'Main File'!A:O,6,0),0)</f>
        <v>2.2500914162717631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0.19801470296927129</v>
      </c>
      <c r="F18" s="28">
        <f>IFERROR(+VLOOKUP("LDDAF2"&amp;A18,'Main File'!A:O,10,0),0)</f>
        <v>2.4481061192410345</v>
      </c>
      <c r="G18" s="28">
        <f>IFERROR(+VLOOKUP("LDDAF2"&amp;A18,'Main File'!A:O,11,0),0)</f>
        <v>1.2200087190210629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0.19800607026749303</v>
      </c>
      <c r="K18" s="28">
        <f>IFERROR(+VLOOKUP("LDDAF2"&amp;A18,'Main File'!A:O,15,0),0)</f>
        <v>1.418014789288556</v>
      </c>
    </row>
    <row r="19" spans="1:11" x14ac:dyDescent="0.25">
      <c r="A19" s="9">
        <f t="shared" si="0"/>
        <v>43175</v>
      </c>
      <c r="B19" s="28">
        <f>IFERROR(+VLOOKUP("LDDAF2"&amp;A19,'Main File'!A:O,6,0),0)</f>
        <v>2.2500890699316121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0.1980126729337878</v>
      </c>
      <c r="F19" s="28">
        <f>IFERROR(+VLOOKUP("LDDAF2"&amp;A19,'Main File'!A:O,10,0),0)</f>
        <v>2.4481017428653997</v>
      </c>
      <c r="G19" s="28">
        <f>IFERROR(+VLOOKUP("LDDAF2"&amp;A19,'Main File'!A:O,11,0),0)</f>
        <v>1.2200115938711711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0.19800638376635252</v>
      </c>
      <c r="K19" s="28">
        <f>IFERROR(+VLOOKUP("LDDAF2"&amp;A19,'Main File'!A:O,15,0),0)</f>
        <v>1.4180179776375237</v>
      </c>
    </row>
    <row r="20" spans="1:11" x14ac:dyDescent="0.25">
      <c r="A20" s="9">
        <f t="shared" si="0"/>
        <v>43176</v>
      </c>
      <c r="B20" s="28">
        <f>IFERROR(+VLOOKUP("LDDAF2"&amp;A20,'Main File'!A:O,6,0),0)</f>
        <v>2.2500902726756893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0.19801400640714603</v>
      </c>
      <c r="F20" s="28">
        <f>IFERROR(+VLOOKUP("LDDAF2"&amp;A20,'Main File'!A:O,10,0),0)</f>
        <v>2.4481042790828353</v>
      </c>
      <c r="G20" s="28">
        <f>IFERROR(+VLOOKUP("LDDAF2"&amp;A20,'Main File'!A:O,11,0),0)</f>
        <v>1.2200113021216819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0.19800748194025336</v>
      </c>
      <c r="K20" s="28">
        <f>IFERROR(+VLOOKUP("LDDAF2"&amp;A20,'Main File'!A:O,15,0),0)</f>
        <v>1.4180187840619352</v>
      </c>
    </row>
    <row r="21" spans="1:11" x14ac:dyDescent="0.25">
      <c r="A21" s="9">
        <f t="shared" si="0"/>
        <v>43177</v>
      </c>
      <c r="B21" s="28">
        <f>IFERROR(+VLOOKUP("LDDAF2"&amp;A21,'Main File'!A:O,6,0),0)</f>
        <v>2.2500877343684049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0.1980120635186145</v>
      </c>
      <c r="F21" s="28">
        <f>IFERROR(+VLOOKUP("LDDAF2"&amp;A21,'Main File'!A:O,10,0),0)</f>
        <v>2.4480997978870196</v>
      </c>
      <c r="G21" s="28">
        <f>IFERROR(+VLOOKUP("LDDAF2"&amp;A21,'Main File'!A:O,11,0),0)</f>
        <v>1.2200178974216669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0.19800853411282496</v>
      </c>
      <c r="K21" s="28">
        <f>IFERROR(+VLOOKUP("LDDAF2"&amp;A21,'Main File'!A:O,15,0),0)</f>
        <v>1.4180264315344919</v>
      </c>
    </row>
    <row r="22" spans="1:11" x14ac:dyDescent="0.25">
      <c r="A22" s="9">
        <f t="shared" si="0"/>
        <v>43178</v>
      </c>
      <c r="B22" s="28">
        <f>IFERROR(+VLOOKUP("LDDAF2"&amp;A22,'Main File'!A:O,6,0),0)</f>
        <v>0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</v>
      </c>
      <c r="F22" s="28">
        <f>IFERROR(+VLOOKUP("LDDAF2"&amp;A22,'Main File'!A:O,10,0),0)</f>
        <v>0</v>
      </c>
      <c r="G22" s="28">
        <f>IFERROR(+VLOOKUP("LDDAF2"&amp;A22,'Main File'!A:O,11,0),0)</f>
        <v>0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</v>
      </c>
      <c r="K22" s="28">
        <f>IFERROR(+VLOOKUP("LDDAF2"&amp;A22,'Main File'!A:O,15,0),0)</f>
        <v>0</v>
      </c>
    </row>
    <row r="23" spans="1:11" x14ac:dyDescent="0.25">
      <c r="A23" s="9">
        <f t="shared" si="0"/>
        <v>43179</v>
      </c>
      <c r="B23" s="28">
        <f>IFERROR(+VLOOKUP("LDDAF2"&amp;A23,'Main File'!A:O,6,0),0)</f>
        <v>0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</v>
      </c>
      <c r="F23" s="28">
        <f>IFERROR(+VLOOKUP("LDDAF2"&amp;A23,'Main File'!A:O,10,0),0)</f>
        <v>0</v>
      </c>
      <c r="G23" s="28">
        <f>IFERROR(+VLOOKUP("LDDAF2"&amp;A23,'Main File'!A:O,11,0),0)</f>
        <v>0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</v>
      </c>
      <c r="K23" s="28">
        <f>IFERROR(+VLOOKUP("LDDAF2"&amp;A23,'Main File'!A:O,15,0),0)</f>
        <v>0</v>
      </c>
    </row>
    <row r="24" spans="1:11" x14ac:dyDescent="0.25">
      <c r="A24" s="9">
        <f t="shared" si="0"/>
        <v>43180</v>
      </c>
      <c r="B24" s="28">
        <f>IFERROR(+VLOOKUP("LDDAF2"&amp;A24,'Main File'!A:O,6,0),0)</f>
        <v>0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</v>
      </c>
      <c r="F24" s="28">
        <f>IFERROR(+VLOOKUP("LDDAF2"&amp;A24,'Main File'!A:O,10,0),0)</f>
        <v>0</v>
      </c>
      <c r="G24" s="28">
        <f>IFERROR(+VLOOKUP("LDDAF2"&amp;A24,'Main File'!A:O,11,0),0)</f>
        <v>0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</v>
      </c>
      <c r="K24" s="28">
        <f>IFERROR(+VLOOKUP("LDDAF2"&amp;A24,'Main File'!A:O,15,0),0)</f>
        <v>0</v>
      </c>
    </row>
    <row r="25" spans="1:11" x14ac:dyDescent="0.25">
      <c r="A25" s="9">
        <f t="shared" si="0"/>
        <v>43181</v>
      </c>
      <c r="B25" s="28">
        <f>IFERROR(+VLOOKUP("LDDAF2"&amp;A25,'Main File'!A:O,6,0),0)</f>
        <v>0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</v>
      </c>
      <c r="F25" s="28">
        <f>IFERROR(+VLOOKUP("LDDAF2"&amp;A25,'Main File'!A:O,10,0),0)</f>
        <v>0</v>
      </c>
      <c r="G25" s="28">
        <f>IFERROR(+VLOOKUP("LDDAF2"&amp;A25,'Main File'!A:O,11,0),0)</f>
        <v>0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</v>
      </c>
      <c r="K25" s="28">
        <f>IFERROR(+VLOOKUP("LDDAF2"&amp;A25,'Main File'!A:O,15,0),0)</f>
        <v>0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2.2500880600149742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0.19621153304547465</v>
      </c>
      <c r="F16" s="28">
        <f>IFERROR(+VLOOKUP("LDDAF3"&amp;A16,'Main File'!A:O,10,0),0)</f>
        <v>2.446299593060449</v>
      </c>
      <c r="G16" s="28">
        <f>IFERROR(+VLOOKUP("LDDAF3"&amp;A16,'Main File'!A:O,11,0),0)</f>
        <v>1.2300143388820561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0.19620737680099357</v>
      </c>
      <c r="K16" s="28">
        <f>IFERROR(+VLOOKUP("LDDAF3"&amp;A16,'Main File'!A:O,15,0),0)</f>
        <v>1.4262217156830497</v>
      </c>
    </row>
    <row r="17" spans="1:11" x14ac:dyDescent="0.25">
      <c r="A17" s="9">
        <f t="shared" si="0"/>
        <v>43173</v>
      </c>
      <c r="B17" s="28">
        <f>IFERROR(+VLOOKUP("LDDAF3"&amp;A17,'Main File'!A:O,6,0),0)</f>
        <v>2.2500872084488068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0.19621511055654489</v>
      </c>
      <c r="F17" s="28">
        <f>IFERROR(+VLOOKUP("LDDAF3"&amp;A17,'Main File'!A:O,10,0),0)</f>
        <v>2.4463023190053517</v>
      </c>
      <c r="G17" s="28">
        <f>IFERROR(+VLOOKUP("LDDAF3"&amp;A17,'Main File'!A:O,11,0),0)</f>
        <v>1.2300172215058305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0.19620162988833986</v>
      </c>
      <c r="K17" s="28">
        <f>IFERROR(+VLOOKUP("LDDAF3"&amp;A17,'Main File'!A:O,15,0),0)</f>
        <v>1.4262188513941703</v>
      </c>
    </row>
    <row r="18" spans="1:11" x14ac:dyDescent="0.25">
      <c r="A18" s="9">
        <f t="shared" si="0"/>
        <v>43174</v>
      </c>
      <c r="B18" s="28">
        <f>IFERROR(+VLOOKUP("LDDAF3"&amp;A18,'Main File'!A:O,6,0),0)</f>
        <v>2.2500857435672379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0.19621630228049122</v>
      </c>
      <c r="F18" s="28">
        <f>IFERROR(+VLOOKUP("LDDAF3"&amp;A18,'Main File'!A:O,10,0),0)</f>
        <v>2.4463020458477289</v>
      </c>
      <c r="G18" s="28">
        <f>IFERROR(+VLOOKUP("LDDAF3"&amp;A18,'Main File'!A:O,11,0),0)</f>
        <v>1.2300201343572192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0.19620276293278982</v>
      </c>
      <c r="K18" s="28">
        <f>IFERROR(+VLOOKUP("LDDAF3"&amp;A18,'Main File'!A:O,15,0),0)</f>
        <v>1.4262228972900091</v>
      </c>
    </row>
    <row r="19" spans="1:11" x14ac:dyDescent="0.25">
      <c r="A19" s="9">
        <f t="shared" si="0"/>
        <v>43175</v>
      </c>
      <c r="B19" s="28">
        <f>IFERROR(+VLOOKUP("LDDAF3"&amp;A19,'Main File'!A:O,6,0),0)</f>
        <v>2.2500855378754636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0.19621167395265265</v>
      </c>
      <c r="F19" s="28">
        <f>IFERROR(+VLOOKUP("LDDAF3"&amp;A19,'Main File'!A:O,10,0),0)</f>
        <v>2.4462972118281163</v>
      </c>
      <c r="G19" s="28">
        <f>IFERROR(+VLOOKUP("LDDAF3"&amp;A19,'Main File'!A:O,11,0),0)</f>
        <v>1.2300185003697135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0.19620869872619748</v>
      </c>
      <c r="K19" s="28">
        <f>IFERROR(+VLOOKUP("LDDAF3"&amp;A19,'Main File'!A:O,15,0),0)</f>
        <v>1.426227199095911</v>
      </c>
    </row>
    <row r="20" spans="1:11" x14ac:dyDescent="0.25">
      <c r="A20" s="9">
        <f t="shared" si="0"/>
        <v>43176</v>
      </c>
      <c r="B20" s="28">
        <f>IFERROR(+VLOOKUP("LDDAF3"&amp;A20,'Main File'!A:O,6,0),0)</f>
        <v>2.2500885805697131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0.19621429955063588</v>
      </c>
      <c r="F20" s="28">
        <f>IFERROR(+VLOOKUP("LDDAF3"&amp;A20,'Main File'!A:O,10,0),0)</f>
        <v>2.4463028801203488</v>
      </c>
      <c r="G20" s="28">
        <f>IFERROR(+VLOOKUP("LDDAF3"&amp;A20,'Main File'!A:O,11,0),0)</f>
        <v>1.2300193244037692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0.19620888088762861</v>
      </c>
      <c r="K20" s="28">
        <f>IFERROR(+VLOOKUP("LDDAF3"&amp;A20,'Main File'!A:O,15,0),0)</f>
        <v>1.4262282052913977</v>
      </c>
    </row>
    <row r="21" spans="1:11" x14ac:dyDescent="0.25">
      <c r="A21" s="9">
        <f t="shared" si="0"/>
        <v>43177</v>
      </c>
      <c r="B21" s="28">
        <f>IFERROR(+VLOOKUP("LDDAF3"&amp;A21,'Main File'!A:O,6,0),0)</f>
        <v>2.2500868261702878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0.19621232134638422</v>
      </c>
      <c r="F21" s="28">
        <f>IFERROR(+VLOOKUP("LDDAF3"&amp;A21,'Main File'!A:O,10,0),0)</f>
        <v>2.446299147516672</v>
      </c>
      <c r="G21" s="28">
        <f>IFERROR(+VLOOKUP("LDDAF3"&amp;A21,'Main File'!A:O,11,0),0)</f>
        <v>1.2300158291911854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0.19620904376686038</v>
      </c>
      <c r="K21" s="28">
        <f>IFERROR(+VLOOKUP("LDDAF3"&amp;A21,'Main File'!A:O,15,0),0)</f>
        <v>1.4262248729580458</v>
      </c>
    </row>
    <row r="22" spans="1:11" x14ac:dyDescent="0.25">
      <c r="A22" s="9">
        <f t="shared" si="0"/>
        <v>43178</v>
      </c>
      <c r="B22" s="28">
        <f>IFERROR(+VLOOKUP("LDDAF3"&amp;A22,'Main File'!A:O,6,0),0)</f>
        <v>0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</v>
      </c>
      <c r="F22" s="28">
        <f>IFERROR(+VLOOKUP("LDDAF3"&amp;A22,'Main File'!A:O,10,0),0)</f>
        <v>0</v>
      </c>
      <c r="G22" s="28">
        <f>IFERROR(+VLOOKUP("LDDAF3"&amp;A22,'Main File'!A:O,11,0),0)</f>
        <v>0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</v>
      </c>
      <c r="K22" s="28">
        <f>IFERROR(+VLOOKUP("LDDAF3"&amp;A22,'Main File'!A:O,15,0),0)</f>
        <v>0</v>
      </c>
    </row>
    <row r="23" spans="1:11" x14ac:dyDescent="0.25">
      <c r="A23" s="9">
        <f t="shared" si="0"/>
        <v>43179</v>
      </c>
      <c r="B23" s="28">
        <f>IFERROR(+VLOOKUP("LDDAF3"&amp;A23,'Main File'!A:O,6,0),0)</f>
        <v>0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</v>
      </c>
      <c r="F23" s="28">
        <f>IFERROR(+VLOOKUP("LDDAF3"&amp;A23,'Main File'!A:O,10,0),0)</f>
        <v>0</v>
      </c>
      <c r="G23" s="28">
        <f>IFERROR(+VLOOKUP("LDDAF3"&amp;A23,'Main File'!A:O,11,0),0)</f>
        <v>0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</v>
      </c>
      <c r="K23" s="28">
        <f>IFERROR(+VLOOKUP("LDDAF3"&amp;A23,'Main File'!A:O,15,0),0)</f>
        <v>0</v>
      </c>
    </row>
    <row r="24" spans="1:11" x14ac:dyDescent="0.25">
      <c r="A24" s="9">
        <f t="shared" si="0"/>
        <v>43180</v>
      </c>
      <c r="B24" s="28">
        <f>IFERROR(+VLOOKUP("LDDAF3"&amp;A24,'Main File'!A:O,6,0),0)</f>
        <v>0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</v>
      </c>
      <c r="F24" s="28">
        <f>IFERROR(+VLOOKUP("LDDAF3"&amp;A24,'Main File'!A:O,10,0),0)</f>
        <v>0</v>
      </c>
      <c r="G24" s="28">
        <f>IFERROR(+VLOOKUP("LDDAF3"&amp;A24,'Main File'!A:O,11,0),0)</f>
        <v>0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</v>
      </c>
      <c r="K24" s="28">
        <f>IFERROR(+VLOOKUP("LDDAF3"&amp;A24,'Main File'!A:O,15,0),0)</f>
        <v>0</v>
      </c>
    </row>
    <row r="25" spans="1:11" x14ac:dyDescent="0.25">
      <c r="A25" s="9">
        <f t="shared" si="0"/>
        <v>43181</v>
      </c>
      <c r="B25" s="28">
        <f>IFERROR(+VLOOKUP("LDDAF3"&amp;A25,'Main File'!A:O,6,0),0)</f>
        <v>0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</v>
      </c>
      <c r="F25" s="28">
        <f>IFERROR(+VLOOKUP("LDDAF3"&amp;A25,'Main File'!A:O,10,0),0)</f>
        <v>0</v>
      </c>
      <c r="G25" s="28">
        <f>IFERROR(+VLOOKUP("LDDAF3"&amp;A25,'Main File'!A:O,11,0),0)</f>
        <v>0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</v>
      </c>
      <c r="K25" s="28">
        <f>IFERROR(+VLOOKUP("LDDAF3"&amp;A25,'Main File'!A:O,15,0),0)</f>
        <v>0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0.2500011566571777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2.6999772280811785E-2</v>
      </c>
      <c r="F16" s="28">
        <f>IFERROR(+VLOOKUP("LDGETF"&amp;A16,'Main File'!A:O,10,0),0)</f>
        <v>0.2770009289379895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0.25000129630474976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2.6999856055628133E-2</v>
      </c>
      <c r="F17" s="28">
        <f>IFERROR(+VLOOKUP("LDGETF"&amp;A17,'Main File'!A:O,10,0),0)</f>
        <v>0.27700115236037792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0.25000096277312445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2.7000293221742071E-2</v>
      </c>
      <c r="F18" s="28">
        <f>IFERROR(+VLOOKUP("LDGETF"&amp;A18,'Main File'!A:O,10,0),0)</f>
        <v>0.27700125599486652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0.25000056650699215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2.7000678128168597E-2</v>
      </c>
      <c r="F19" s="28">
        <f>IFERROR(+VLOOKUP("LDGETF"&amp;A19,'Main File'!A:O,10,0),0)</f>
        <v>0.27700124463516074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0.25000061880520136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2.7000381450761706E-2</v>
      </c>
      <c r="F20" s="28">
        <f>IFERROR(+VLOOKUP("LDGETF"&amp;A20,'Main File'!A:O,10,0),0)</f>
        <v>0.27700100025596308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0.25000119616564587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2.7000085727485499E-2</v>
      </c>
      <c r="F21" s="28">
        <f>IFERROR(+VLOOKUP("LDGETF"&amp;A21,'Main File'!A:O,10,0),0)</f>
        <v>0.27700128189313139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0</v>
      </c>
      <c r="F22" s="28">
        <f>IFERROR(+VLOOKUP("LDGETF"&amp;A22,'Main File'!A:O,10,0),0)</f>
        <v>0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0</v>
      </c>
      <c r="F23" s="28">
        <f>IFERROR(+VLOOKUP("LDGETF"&amp;A23,'Main File'!A:O,10,0),0)</f>
        <v>0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0</v>
      </c>
      <c r="F24" s="28">
        <f>IFERROR(+VLOOKUP("LDGETF"&amp;A24,'Main File'!A:O,10,0),0)</f>
        <v>0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0</v>
      </c>
      <c r="F25" s="28">
        <f>IFERROR(+VLOOKUP("LDGETF"&amp;A25,'Main File'!A:O,10,0),0)</f>
        <v>0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2.2500989933089208</v>
      </c>
      <c r="C16" s="28">
        <f>IFERROR(+VLOOKUP("LDGSEC"&amp;A16,'Main File'!A:O,7,0),0)</f>
        <v>0</v>
      </c>
      <c r="D16" s="28">
        <f>IFERROR(+VLOOKUP("LDGSEC"&amp;A16,'Main File'!A:O,8,0),0)</f>
        <v>0.2</v>
      </c>
      <c r="E16" s="28">
        <f>IFERROR(+VLOOKUP("LDGSEC"&amp;A16,'Main File'!A:O,9,0),0)</f>
        <v>0.27541975922267226</v>
      </c>
      <c r="F16" s="28">
        <f>IFERROR(+VLOOKUP("LDGSEC"&amp;A16,'Main File'!A:O,10,0),0)</f>
        <v>2.7255187525315931</v>
      </c>
      <c r="G16" s="28">
        <f>IFERROR(+VLOOKUP("LDGSEC"&amp;A16,'Main File'!A:O,11,0),0)</f>
        <v>1.3471065845060755</v>
      </c>
      <c r="H16" s="28">
        <f>IFERROR(+VLOOKUP("LDGSEC"&amp;A16,'Main File'!A:O,12,0),0)</f>
        <v>0</v>
      </c>
      <c r="I16" s="28">
        <f>IFERROR(+VLOOKUP("LDGSEC"&amp;A16,'Main File'!A:O,13,0),0)</f>
        <v>0.2</v>
      </c>
      <c r="J16" s="28">
        <f>IFERROR(+VLOOKUP("LDGSEC"&amp;A16,'Main File'!A:O,14,0),0)</f>
        <v>0.27128723337675276</v>
      </c>
      <c r="K16" s="28">
        <f>IFERROR(+VLOOKUP("LDGSEC"&amp;A16,'Main File'!A:O,15,0),0)</f>
        <v>1.8183938178828281</v>
      </c>
    </row>
    <row r="17" spans="1:11" x14ac:dyDescent="0.25">
      <c r="A17" s="9">
        <f t="shared" si="0"/>
        <v>43173</v>
      </c>
      <c r="B17" s="28">
        <f>IFERROR(+VLOOKUP("LDGSEC"&amp;A17,'Main File'!A:O,6,0),0)</f>
        <v>2.2500972703559969</v>
      </c>
      <c r="C17" s="28">
        <f>IFERROR(+VLOOKUP("LDGSEC"&amp;A17,'Main File'!A:O,7,0),0)</f>
        <v>0</v>
      </c>
      <c r="D17" s="28">
        <f>IFERROR(+VLOOKUP("LDGSEC"&amp;A17,'Main File'!A:O,8,0),0)</f>
        <v>0.2</v>
      </c>
      <c r="E17" s="28">
        <f>IFERROR(+VLOOKUP("LDGSEC"&amp;A17,'Main File'!A:O,9,0),0)</f>
        <v>0.27541856997191655</v>
      </c>
      <c r="F17" s="28">
        <f>IFERROR(+VLOOKUP("LDGSEC"&amp;A17,'Main File'!A:O,10,0),0)</f>
        <v>2.7255158403279136</v>
      </c>
      <c r="G17" s="28">
        <f>IFERROR(+VLOOKUP("LDGSEC"&amp;A17,'Main File'!A:O,11,0),0)</f>
        <v>1.3471174393219589</v>
      </c>
      <c r="H17" s="28">
        <f>IFERROR(+VLOOKUP("LDGSEC"&amp;A17,'Main File'!A:O,12,0),0)</f>
        <v>0</v>
      </c>
      <c r="I17" s="28">
        <f>IFERROR(+VLOOKUP("LDGSEC"&amp;A17,'Main File'!A:O,13,0),0)</f>
        <v>0.2</v>
      </c>
      <c r="J17" s="28">
        <f>IFERROR(+VLOOKUP("LDGSEC"&amp;A17,'Main File'!A:O,14,0),0)</f>
        <v>0.27128996888515428</v>
      </c>
      <c r="K17" s="28">
        <f>IFERROR(+VLOOKUP("LDGSEC"&amp;A17,'Main File'!A:O,15,0),0)</f>
        <v>1.8184074082071131</v>
      </c>
    </row>
    <row r="18" spans="1:11" x14ac:dyDescent="0.25">
      <c r="A18" s="9">
        <f t="shared" si="0"/>
        <v>43174</v>
      </c>
      <c r="B18" s="28">
        <f>IFERROR(+VLOOKUP("LDGSEC"&amp;A18,'Main File'!A:O,6,0),0)</f>
        <v>2.2500993101823301</v>
      </c>
      <c r="C18" s="28">
        <f>IFERROR(+VLOOKUP("LDGSEC"&amp;A18,'Main File'!A:O,7,0),0)</f>
        <v>0</v>
      </c>
      <c r="D18" s="28">
        <f>IFERROR(+VLOOKUP("LDGSEC"&amp;A18,'Main File'!A:O,8,0),0)</f>
        <v>0.2</v>
      </c>
      <c r="E18" s="28">
        <f>IFERROR(+VLOOKUP("LDGSEC"&amp;A18,'Main File'!A:O,9,0),0)</f>
        <v>0.27542016776695144</v>
      </c>
      <c r="F18" s="28">
        <f>IFERROR(+VLOOKUP("LDGSEC"&amp;A18,'Main File'!A:O,10,0),0)</f>
        <v>2.7255194779492817</v>
      </c>
      <c r="G18" s="28">
        <f>IFERROR(+VLOOKUP("LDGSEC"&amp;A18,'Main File'!A:O,11,0),0)</f>
        <v>1.3471707461812725</v>
      </c>
      <c r="H18" s="28">
        <f>IFERROR(+VLOOKUP("LDGSEC"&amp;A18,'Main File'!A:O,12,0),0)</f>
        <v>0</v>
      </c>
      <c r="I18" s="28">
        <f>IFERROR(+VLOOKUP("LDGSEC"&amp;A18,'Main File'!A:O,13,0),0)</f>
        <v>0.2</v>
      </c>
      <c r="J18" s="28">
        <f>IFERROR(+VLOOKUP("LDGSEC"&amp;A18,'Main File'!A:O,14,0),0)</f>
        <v>0.27130013525840202</v>
      </c>
      <c r="K18" s="28">
        <f>IFERROR(+VLOOKUP("LDGSEC"&amp;A18,'Main File'!A:O,15,0),0)</f>
        <v>1.8184708814396746</v>
      </c>
    </row>
    <row r="19" spans="1:11" x14ac:dyDescent="0.25">
      <c r="A19" s="9">
        <f t="shared" si="0"/>
        <v>43175</v>
      </c>
      <c r="B19" s="28">
        <f>IFERROR(+VLOOKUP("LDGSEC"&amp;A19,'Main File'!A:O,6,0),0)</f>
        <v>2.2500987506637005</v>
      </c>
      <c r="C19" s="28">
        <f>IFERROR(+VLOOKUP("LDGSEC"&amp;A19,'Main File'!A:O,7,0),0)</f>
        <v>0</v>
      </c>
      <c r="D19" s="28">
        <f>IFERROR(+VLOOKUP("LDGSEC"&amp;A19,'Main File'!A:O,8,0),0)</f>
        <v>0.2</v>
      </c>
      <c r="E19" s="28">
        <f>IFERROR(+VLOOKUP("LDGSEC"&amp;A19,'Main File'!A:O,9,0),0)</f>
        <v>0.27541819372909637</v>
      </c>
      <c r="F19" s="28">
        <f>IFERROR(+VLOOKUP("LDGSEC"&amp;A19,'Main File'!A:O,10,0),0)</f>
        <v>2.7255169443927971</v>
      </c>
      <c r="G19" s="28">
        <f>IFERROR(+VLOOKUP("LDGSEC"&amp;A19,'Main File'!A:O,11,0),0)</f>
        <v>1.3472010390509377</v>
      </c>
      <c r="H19" s="28">
        <f>IFERROR(+VLOOKUP("LDGSEC"&amp;A19,'Main File'!A:O,12,0),0)</f>
        <v>0</v>
      </c>
      <c r="I19" s="28">
        <f>IFERROR(+VLOOKUP("LDGSEC"&amp;A19,'Main File'!A:O,13,0),0)</f>
        <v>0.2</v>
      </c>
      <c r="J19" s="28">
        <f>IFERROR(+VLOOKUP("LDGSEC"&amp;A19,'Main File'!A:O,14,0),0)</f>
        <v>0.27130674479492023</v>
      </c>
      <c r="K19" s="28">
        <f>IFERROR(+VLOOKUP("LDGSEC"&amp;A19,'Main File'!A:O,15,0),0)</f>
        <v>1.8185077838458579</v>
      </c>
    </row>
    <row r="20" spans="1:11" x14ac:dyDescent="0.25">
      <c r="A20" s="9">
        <f t="shared" si="0"/>
        <v>43176</v>
      </c>
      <c r="B20" s="28">
        <f>IFERROR(+VLOOKUP("LDGSEC"&amp;A20,'Main File'!A:O,6,0),0)</f>
        <v>2.2500991722875319</v>
      </c>
      <c r="C20" s="28">
        <f>IFERROR(+VLOOKUP("LDGSEC"&amp;A20,'Main File'!A:O,7,0),0)</f>
        <v>0</v>
      </c>
      <c r="D20" s="28">
        <f>IFERROR(+VLOOKUP("LDGSEC"&amp;A20,'Main File'!A:O,8,0),0)</f>
        <v>0.2</v>
      </c>
      <c r="E20" s="28">
        <f>IFERROR(+VLOOKUP("LDGSEC"&amp;A20,'Main File'!A:O,9,0),0)</f>
        <v>0.27542010850179716</v>
      </c>
      <c r="F20" s="28">
        <f>IFERROR(+VLOOKUP("LDGSEC"&amp;A20,'Main File'!A:O,10,0),0)</f>
        <v>2.7255192807893294</v>
      </c>
      <c r="G20" s="28">
        <f>IFERROR(+VLOOKUP("LDGSEC"&amp;A20,'Main File'!A:O,11,0),0)</f>
        <v>1.3471160312111174</v>
      </c>
      <c r="H20" s="28">
        <f>IFERROR(+VLOOKUP("LDGSEC"&amp;A20,'Main File'!A:O,12,0),0)</f>
        <v>0</v>
      </c>
      <c r="I20" s="28">
        <f>IFERROR(+VLOOKUP("LDGSEC"&amp;A20,'Main File'!A:O,13,0),0)</f>
        <v>0.2</v>
      </c>
      <c r="J20" s="28">
        <f>IFERROR(+VLOOKUP("LDGSEC"&amp;A20,'Main File'!A:O,14,0),0)</f>
        <v>0.27128838681530254</v>
      </c>
      <c r="K20" s="28">
        <f>IFERROR(+VLOOKUP("LDGSEC"&amp;A20,'Main File'!A:O,15,0),0)</f>
        <v>1.8184044180264198</v>
      </c>
    </row>
    <row r="21" spans="1:11" x14ac:dyDescent="0.25">
      <c r="A21" s="9">
        <f t="shared" si="0"/>
        <v>43177</v>
      </c>
      <c r="B21" s="28">
        <f>IFERROR(+VLOOKUP("LDGSEC"&amp;A21,'Main File'!A:O,6,0),0)</f>
        <v>2.2500992742404304</v>
      </c>
      <c r="C21" s="28">
        <f>IFERROR(+VLOOKUP("LDGSEC"&amp;A21,'Main File'!A:O,7,0),0)</f>
        <v>0</v>
      </c>
      <c r="D21" s="28">
        <f>IFERROR(+VLOOKUP("LDGSEC"&amp;A21,'Main File'!A:O,8,0),0)</f>
        <v>0.2</v>
      </c>
      <c r="E21" s="28">
        <f>IFERROR(+VLOOKUP("LDGSEC"&amp;A21,'Main File'!A:O,9,0),0)</f>
        <v>0.27541963528146929</v>
      </c>
      <c r="F21" s="28">
        <f>IFERROR(+VLOOKUP("LDGSEC"&amp;A21,'Main File'!A:O,10,0),0)</f>
        <v>2.7255189095218997</v>
      </c>
      <c r="G21" s="28">
        <f>IFERROR(+VLOOKUP("LDGSEC"&amp;A21,'Main File'!A:O,11,0),0)</f>
        <v>1.3471181474716614</v>
      </c>
      <c r="H21" s="28">
        <f>IFERROR(+VLOOKUP("LDGSEC"&amp;A21,'Main File'!A:O,12,0),0)</f>
        <v>0</v>
      </c>
      <c r="I21" s="28">
        <f>IFERROR(+VLOOKUP("LDGSEC"&amp;A21,'Main File'!A:O,13,0),0)</f>
        <v>0.2</v>
      </c>
      <c r="J21" s="28">
        <f>IFERROR(+VLOOKUP("LDGSEC"&amp;A21,'Main File'!A:O,14,0),0)</f>
        <v>0.27128966336010263</v>
      </c>
      <c r="K21" s="28">
        <f>IFERROR(+VLOOKUP("LDGSEC"&amp;A21,'Main File'!A:O,15,0),0)</f>
        <v>1.8184078108317641</v>
      </c>
    </row>
    <row r="22" spans="1:11" x14ac:dyDescent="0.25">
      <c r="A22" s="9">
        <f t="shared" si="0"/>
        <v>43178</v>
      </c>
      <c r="B22" s="28">
        <f>IFERROR(+VLOOKUP("LDGSEC"&amp;A22,'Main File'!A:O,6,0),0)</f>
        <v>0</v>
      </c>
      <c r="C22" s="28">
        <f>IFERROR(+VLOOKUP("LDGSEC"&amp;A22,'Main File'!A:O,7,0),0)</f>
        <v>0</v>
      </c>
      <c r="D22" s="28">
        <f>IFERROR(+VLOOKUP("LDGSEC"&amp;A22,'Main File'!A:O,8,0),0)</f>
        <v>0</v>
      </c>
      <c r="E22" s="28">
        <f>IFERROR(+VLOOKUP("LDGSEC"&amp;A22,'Main File'!A:O,9,0),0)</f>
        <v>0</v>
      </c>
      <c r="F22" s="28">
        <f>IFERROR(+VLOOKUP("LDGSEC"&amp;A22,'Main File'!A:O,10,0),0)</f>
        <v>0</v>
      </c>
      <c r="G22" s="28">
        <f>IFERROR(+VLOOKUP("LDGSEC"&amp;A22,'Main File'!A:O,11,0),0)</f>
        <v>0</v>
      </c>
      <c r="H22" s="28">
        <f>IFERROR(+VLOOKUP("LDGSEC"&amp;A22,'Main File'!A:O,12,0),0)</f>
        <v>0</v>
      </c>
      <c r="I22" s="28">
        <f>IFERROR(+VLOOKUP("LDGSEC"&amp;A22,'Main File'!A:O,13,0),0)</f>
        <v>0</v>
      </c>
      <c r="J22" s="28">
        <f>IFERROR(+VLOOKUP("LDGSEC"&amp;A22,'Main File'!A:O,14,0),0)</f>
        <v>0</v>
      </c>
      <c r="K22" s="28">
        <f>IFERROR(+VLOOKUP("LDGSEC"&amp;A22,'Main File'!A:O,15,0),0)</f>
        <v>0</v>
      </c>
    </row>
    <row r="23" spans="1:11" x14ac:dyDescent="0.25">
      <c r="A23" s="9">
        <f t="shared" si="0"/>
        <v>43179</v>
      </c>
      <c r="B23" s="28">
        <f>IFERROR(+VLOOKUP("LDGSEC"&amp;A23,'Main File'!A:O,6,0),0)</f>
        <v>0</v>
      </c>
      <c r="C23" s="28">
        <f>IFERROR(+VLOOKUP("LDGSEC"&amp;A23,'Main File'!A:O,7,0),0)</f>
        <v>0</v>
      </c>
      <c r="D23" s="28">
        <f>IFERROR(+VLOOKUP("LDGSEC"&amp;A23,'Main File'!A:O,8,0),0)</f>
        <v>0</v>
      </c>
      <c r="E23" s="28">
        <f>IFERROR(+VLOOKUP("LDGSEC"&amp;A23,'Main File'!A:O,9,0),0)</f>
        <v>0</v>
      </c>
      <c r="F23" s="28">
        <f>IFERROR(+VLOOKUP("LDGSEC"&amp;A23,'Main File'!A:O,10,0),0)</f>
        <v>0</v>
      </c>
      <c r="G23" s="28">
        <f>IFERROR(+VLOOKUP("LDGSEC"&amp;A23,'Main File'!A:O,11,0),0)</f>
        <v>0</v>
      </c>
      <c r="H23" s="28">
        <f>IFERROR(+VLOOKUP("LDGSEC"&amp;A23,'Main File'!A:O,12,0),0)</f>
        <v>0</v>
      </c>
      <c r="I23" s="28">
        <f>IFERROR(+VLOOKUP("LDGSEC"&amp;A23,'Main File'!A:O,13,0),0)</f>
        <v>0</v>
      </c>
      <c r="J23" s="28">
        <f>IFERROR(+VLOOKUP("LDGSEC"&amp;A23,'Main File'!A:O,14,0),0)</f>
        <v>0</v>
      </c>
      <c r="K23" s="28">
        <f>IFERROR(+VLOOKUP("LDGSEC"&amp;A23,'Main File'!A:O,15,0),0)</f>
        <v>0</v>
      </c>
    </row>
    <row r="24" spans="1:11" x14ac:dyDescent="0.25">
      <c r="A24" s="9">
        <f t="shared" si="0"/>
        <v>43180</v>
      </c>
      <c r="B24" s="28">
        <f>IFERROR(+VLOOKUP("LDGSEC"&amp;A24,'Main File'!A:O,6,0),0)</f>
        <v>0</v>
      </c>
      <c r="C24" s="28">
        <f>IFERROR(+VLOOKUP("LDGSEC"&amp;A24,'Main File'!A:O,7,0),0)</f>
        <v>0</v>
      </c>
      <c r="D24" s="28">
        <f>IFERROR(+VLOOKUP("LDGSEC"&amp;A24,'Main File'!A:O,8,0),0)</f>
        <v>0</v>
      </c>
      <c r="E24" s="28">
        <f>IFERROR(+VLOOKUP("LDGSEC"&amp;A24,'Main File'!A:O,9,0),0)</f>
        <v>0</v>
      </c>
      <c r="F24" s="28">
        <f>IFERROR(+VLOOKUP("LDGSEC"&amp;A24,'Main File'!A:O,10,0),0)</f>
        <v>0</v>
      </c>
      <c r="G24" s="28">
        <f>IFERROR(+VLOOKUP("LDGSEC"&amp;A24,'Main File'!A:O,11,0),0)</f>
        <v>0</v>
      </c>
      <c r="H24" s="28">
        <f>IFERROR(+VLOOKUP("LDGSEC"&amp;A24,'Main File'!A:O,12,0),0)</f>
        <v>0</v>
      </c>
      <c r="I24" s="28">
        <f>IFERROR(+VLOOKUP("LDGSEC"&amp;A24,'Main File'!A:O,13,0),0)</f>
        <v>0</v>
      </c>
      <c r="J24" s="28">
        <f>IFERROR(+VLOOKUP("LDGSEC"&amp;A24,'Main File'!A:O,14,0),0)</f>
        <v>0</v>
      </c>
      <c r="K24" s="28">
        <f>IFERROR(+VLOOKUP("LDGSEC"&amp;A24,'Main File'!A:O,15,0),0)</f>
        <v>0</v>
      </c>
    </row>
    <row r="25" spans="1:11" x14ac:dyDescent="0.25">
      <c r="A25" s="9">
        <f t="shared" si="0"/>
        <v>43181</v>
      </c>
      <c r="B25" s="28">
        <f>IFERROR(+VLOOKUP("LDGSEC"&amp;A25,'Main File'!A:O,6,0),0)</f>
        <v>0</v>
      </c>
      <c r="C25" s="28">
        <f>IFERROR(+VLOOKUP("LDGSEC"&amp;A25,'Main File'!A:O,7,0),0)</f>
        <v>0</v>
      </c>
      <c r="D25" s="28">
        <f>IFERROR(+VLOOKUP("LDGSEC"&amp;A25,'Main File'!A:O,8,0),0)</f>
        <v>0</v>
      </c>
      <c r="E25" s="28">
        <f>IFERROR(+VLOOKUP("LDGSEC"&amp;A25,'Main File'!A:O,9,0),0)</f>
        <v>0</v>
      </c>
      <c r="F25" s="28">
        <f>IFERROR(+VLOOKUP("LDGSEC"&amp;A25,'Main File'!A:O,10,0),0)</f>
        <v>0</v>
      </c>
      <c r="G25" s="28">
        <f>IFERROR(+VLOOKUP("LDGSEC"&amp;A25,'Main File'!A:O,11,0),0)</f>
        <v>0</v>
      </c>
      <c r="H25" s="28">
        <f>IFERROR(+VLOOKUP("LDGSEC"&amp;A25,'Main File'!A:O,12,0),0)</f>
        <v>0</v>
      </c>
      <c r="I25" s="28">
        <f>IFERROR(+VLOOKUP("LDGSEC"&amp;A25,'Main File'!A:O,13,0),0)</f>
        <v>0</v>
      </c>
      <c r="J25" s="28">
        <f>IFERROR(+VLOOKUP("LDGSEC"&amp;A25,'Main File'!A:O,14,0),0)</f>
        <v>0</v>
      </c>
      <c r="K25" s="28">
        <f>IFERROR(+VLOOKUP("LDGSEC"&amp;A25,'Main File'!A:O,15,0),0)</f>
        <v>0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1.1301233209747286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6.8407884907915842E-2</v>
      </c>
      <c r="F16" s="28">
        <f>IFERROR(+VLOOKUP("LDINPF"&amp;A16,'Main File'!A:O,10,0),0)</f>
        <v>1.1985312058826445</v>
      </c>
      <c r="G16" s="28">
        <f>IFERROR(+VLOOKUP("LDINPF"&amp;A16,'Main File'!A:O,11,0),0)</f>
        <v>0.47761936485873513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6.797240249922426E-2</v>
      </c>
      <c r="K16" s="28">
        <f>IFERROR(+VLOOKUP("LDINPF"&amp;A16,'Main File'!A:O,15,0),0)</f>
        <v>0.54559176735795933</v>
      </c>
    </row>
    <row r="17" spans="1:11" x14ac:dyDescent="0.25">
      <c r="A17" s="9">
        <f t="shared" si="0"/>
        <v>43173</v>
      </c>
      <c r="B17" s="28">
        <f>IFERROR(+VLOOKUP("LDINPF"&amp;A17,'Main File'!A:O,6,0),0)</f>
        <v>1.1300467099559524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6.8403336548487598E-2</v>
      </c>
      <c r="F17" s="28">
        <f>IFERROR(+VLOOKUP("LDINPF"&amp;A17,'Main File'!A:O,10,0),0)</f>
        <v>1.1984500465044399</v>
      </c>
      <c r="G17" s="28">
        <f>IFERROR(+VLOOKUP("LDINPF"&amp;A17,'Main File'!A:O,11,0),0)</f>
        <v>0.47760295293776805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6.7969305616141201E-2</v>
      </c>
      <c r="K17" s="28">
        <f>IFERROR(+VLOOKUP("LDINPF"&amp;A17,'Main File'!A:O,15,0),0)</f>
        <v>0.54557225855390923</v>
      </c>
    </row>
    <row r="18" spans="1:11" x14ac:dyDescent="0.25">
      <c r="A18" s="9">
        <f t="shared" si="0"/>
        <v>43174</v>
      </c>
      <c r="B18" s="28">
        <f>IFERROR(+VLOOKUP("LDINPF"&amp;A18,'Main File'!A:O,6,0),0)</f>
        <v>1.1300520322120833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6.8403752775613599E-2</v>
      </c>
      <c r="F18" s="28">
        <f>IFERROR(+VLOOKUP("LDINPF"&amp;A18,'Main File'!A:O,10,0),0)</f>
        <v>1.1984557849876969</v>
      </c>
      <c r="G18" s="28">
        <f>IFERROR(+VLOOKUP("LDINPF"&amp;A18,'Main File'!A:O,11,0),0)</f>
        <v>0.47761722785128297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6.7971056002504707E-2</v>
      </c>
      <c r="K18" s="28">
        <f>IFERROR(+VLOOKUP("LDINPF"&amp;A18,'Main File'!A:O,15,0),0)</f>
        <v>0.54558828385378766</v>
      </c>
    </row>
    <row r="19" spans="1:11" x14ac:dyDescent="0.25">
      <c r="A19" s="9">
        <f t="shared" si="0"/>
        <v>43175</v>
      </c>
      <c r="B19" s="28">
        <f>IFERROR(+VLOOKUP("LDINPF"&amp;A19,'Main File'!A:O,6,0),0)</f>
        <v>1.1300681780146904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6.8405073666530244E-2</v>
      </c>
      <c r="F19" s="28">
        <f>IFERROR(+VLOOKUP("LDINPF"&amp;A19,'Main File'!A:O,10,0),0)</f>
        <v>1.1984732516812207</v>
      </c>
      <c r="G19" s="28">
        <f>IFERROR(+VLOOKUP("LDINPF"&amp;A19,'Main File'!A:O,11,0),0)</f>
        <v>0.47759501741139865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6.7966741262428965E-2</v>
      </c>
      <c r="K19" s="28">
        <f>IFERROR(+VLOOKUP("LDINPF"&amp;A19,'Main File'!A:O,15,0),0)</f>
        <v>0.54556175867382761</v>
      </c>
    </row>
    <row r="20" spans="1:11" x14ac:dyDescent="0.25">
      <c r="A20" s="9">
        <f t="shared" si="0"/>
        <v>43176</v>
      </c>
      <c r="B20" s="28">
        <f>IFERROR(+VLOOKUP("LDINPF"&amp;A20,'Main File'!A:O,6,0),0)</f>
        <v>1.130020400149734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6.8401892814500001E-2</v>
      </c>
      <c r="F20" s="28">
        <f>IFERROR(+VLOOKUP("LDINPF"&amp;A20,'Main File'!A:O,10,0),0)</f>
        <v>1.1984222929642341</v>
      </c>
      <c r="G20" s="28">
        <f>IFERROR(+VLOOKUP("LDINPF"&amp;A20,'Main File'!A:O,11,0),0)</f>
        <v>0.47760835488372277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6.7969950433644427E-2</v>
      </c>
      <c r="K20" s="28">
        <f>IFERROR(+VLOOKUP("LDINPF"&amp;A20,'Main File'!A:O,15,0),0)</f>
        <v>0.54557830531736717</v>
      </c>
    </row>
    <row r="21" spans="1:11" x14ac:dyDescent="0.25">
      <c r="A21" s="9">
        <f t="shared" si="0"/>
        <v>43177</v>
      </c>
      <c r="B21" s="28">
        <f>IFERROR(+VLOOKUP("LDINPF"&amp;A21,'Main File'!A:O,6,0),0)</f>
        <v>1.1300214168732574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6.8402212010931218E-2</v>
      </c>
      <c r="F21" s="28">
        <f>IFERROR(+VLOOKUP("LDINPF"&amp;A21,'Main File'!A:O,10,0),0)</f>
        <v>1.1984236288841887</v>
      </c>
      <c r="G21" s="28">
        <f>IFERROR(+VLOOKUP("LDINPF"&amp;A21,'Main File'!A:O,11,0),0)</f>
        <v>0.47760814628196363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6.7969963577930975E-2</v>
      </c>
      <c r="K21" s="28">
        <f>IFERROR(+VLOOKUP("LDINPF"&amp;A21,'Main File'!A:O,15,0),0)</f>
        <v>0.54557810985989463</v>
      </c>
    </row>
    <row r="22" spans="1:11" x14ac:dyDescent="0.25">
      <c r="A22" s="9">
        <f t="shared" si="0"/>
        <v>43178</v>
      </c>
      <c r="B22" s="28">
        <f>IFERROR(+VLOOKUP("LDINPF"&amp;A22,'Main File'!A:O,6,0),0)</f>
        <v>0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0</v>
      </c>
      <c r="F22" s="28">
        <f>IFERROR(+VLOOKUP("LDINPF"&amp;A22,'Main File'!A:O,10,0),0)</f>
        <v>0</v>
      </c>
      <c r="G22" s="28">
        <f>IFERROR(+VLOOKUP("LDINPF"&amp;A22,'Main File'!A:O,11,0),0)</f>
        <v>0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0</v>
      </c>
      <c r="K22" s="28">
        <f>IFERROR(+VLOOKUP("LDINPF"&amp;A22,'Main File'!A:O,15,0),0)</f>
        <v>0</v>
      </c>
    </row>
    <row r="23" spans="1:11" x14ac:dyDescent="0.25">
      <c r="A23" s="9">
        <f t="shared" si="0"/>
        <v>43179</v>
      </c>
      <c r="B23" s="28">
        <f>IFERROR(+VLOOKUP("LDINPF"&amp;A23,'Main File'!A:O,6,0),0)</f>
        <v>0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0</v>
      </c>
      <c r="F23" s="28">
        <f>IFERROR(+VLOOKUP("LDINPF"&amp;A23,'Main File'!A:O,10,0),0)</f>
        <v>0</v>
      </c>
      <c r="G23" s="28">
        <f>IFERROR(+VLOOKUP("LDINPF"&amp;A23,'Main File'!A:O,11,0),0)</f>
        <v>0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0</v>
      </c>
      <c r="K23" s="28">
        <f>IFERROR(+VLOOKUP("LDINPF"&amp;A23,'Main File'!A:O,15,0),0)</f>
        <v>0</v>
      </c>
    </row>
    <row r="24" spans="1:11" x14ac:dyDescent="0.25">
      <c r="A24" s="9">
        <f t="shared" si="0"/>
        <v>43180</v>
      </c>
      <c r="B24" s="28">
        <f>IFERROR(+VLOOKUP("LDINPF"&amp;A24,'Main File'!A:O,6,0),0)</f>
        <v>0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0</v>
      </c>
      <c r="F24" s="28">
        <f>IFERROR(+VLOOKUP("LDINPF"&amp;A24,'Main File'!A:O,10,0),0)</f>
        <v>0</v>
      </c>
      <c r="G24" s="28">
        <f>IFERROR(+VLOOKUP("LDINPF"&amp;A24,'Main File'!A:O,11,0),0)</f>
        <v>0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0</v>
      </c>
      <c r="K24" s="28">
        <f>IFERROR(+VLOOKUP("LDINPF"&amp;A24,'Main File'!A:O,15,0),0)</f>
        <v>0</v>
      </c>
    </row>
    <row r="25" spans="1:11" x14ac:dyDescent="0.25">
      <c r="A25" s="9">
        <f t="shared" si="0"/>
        <v>43181</v>
      </c>
      <c r="B25" s="28">
        <f>IFERROR(+VLOOKUP("LDINPF"&amp;A25,'Main File'!A:O,6,0),0)</f>
        <v>0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0</v>
      </c>
      <c r="F25" s="28">
        <f>IFERROR(+VLOOKUP("LDINPF"&amp;A25,'Main File'!A:O,10,0),0)</f>
        <v>0</v>
      </c>
      <c r="G25" s="28">
        <f>IFERROR(+VLOOKUP("LDINPF"&amp;A25,'Main File'!A:O,11,0),0)</f>
        <v>0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0</v>
      </c>
      <c r="K25" s="28">
        <f>IFERROR(+VLOOKUP("LDINPF"&amp;A25,'Main File'!A:O,15,0),0)</f>
        <v>0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2.2367678470052752</v>
      </c>
      <c r="C16" s="28">
        <f>IFERROR(+VLOOKUP("LDMIPF"&amp;A16,'Main File'!A:O,7,0),0)</f>
        <v>0</v>
      </c>
      <c r="D16" s="28">
        <f>IFERROR(+VLOOKUP("LDMIPF"&amp;A16,'Main File'!A:O,8,0),0)</f>
        <v>0.2</v>
      </c>
      <c r="E16" s="28">
        <f>IFERROR(+VLOOKUP("LDMIPF"&amp;A16,'Main File'!A:O,9,0),0)</f>
        <v>0.32702629805852801</v>
      </c>
      <c r="F16" s="28">
        <f>IFERROR(+VLOOKUP("LDMIPF"&amp;A16,'Main File'!A:O,10,0),0)</f>
        <v>2.7637941450638035</v>
      </c>
      <c r="G16" s="28">
        <f>IFERROR(+VLOOKUP("LDMIPF"&amp;A16,'Main File'!A:O,11,0),0)</f>
        <v>1.5380492924827673</v>
      </c>
      <c r="H16" s="28">
        <f>IFERROR(+VLOOKUP("LDMIPF"&amp;A16,'Main File'!A:O,12,0),0)</f>
        <v>0</v>
      </c>
      <c r="I16" s="28">
        <f>IFERROR(+VLOOKUP("LDMIPF"&amp;A16,'Main File'!A:O,13,0),0)</f>
        <v>0.2</v>
      </c>
      <c r="J16" s="28">
        <f>IFERROR(+VLOOKUP("LDMIPF"&amp;A16,'Main File'!A:O,14,0),0)</f>
        <v>0.30205733992573547</v>
      </c>
      <c r="K16" s="28">
        <f>IFERROR(+VLOOKUP("LDMIPF"&amp;A16,'Main File'!A:O,15,0),0)</f>
        <v>2.0401066324085027</v>
      </c>
    </row>
    <row r="17" spans="1:11" x14ac:dyDescent="0.25">
      <c r="A17" s="9">
        <f t="shared" si="0"/>
        <v>43173</v>
      </c>
      <c r="B17" s="28">
        <f>IFERROR(+VLOOKUP("LDMIPF"&amp;A17,'Main File'!A:O,6,0),0)</f>
        <v>2.2369008839666549</v>
      </c>
      <c r="C17" s="28">
        <f>IFERROR(+VLOOKUP("LDMIPF"&amp;A17,'Main File'!A:O,7,0),0)</f>
        <v>0</v>
      </c>
      <c r="D17" s="28">
        <f>IFERROR(+VLOOKUP("LDMIPF"&amp;A17,'Main File'!A:O,8,0),0)</f>
        <v>0.2</v>
      </c>
      <c r="E17" s="28">
        <f>IFERROR(+VLOOKUP("LDMIPF"&amp;A17,'Main File'!A:O,9,0),0)</f>
        <v>0.32704909544919014</v>
      </c>
      <c r="F17" s="28">
        <f>IFERROR(+VLOOKUP("LDMIPF"&amp;A17,'Main File'!A:O,10,0),0)</f>
        <v>2.7639499794158451</v>
      </c>
      <c r="G17" s="28">
        <f>IFERROR(+VLOOKUP("LDMIPF"&amp;A17,'Main File'!A:O,11,0),0)</f>
        <v>1.5376848083160226</v>
      </c>
      <c r="H17" s="28">
        <f>IFERROR(+VLOOKUP("LDMIPF"&amp;A17,'Main File'!A:O,12,0),0)</f>
        <v>0</v>
      </c>
      <c r="I17" s="28">
        <f>IFERROR(+VLOOKUP("LDMIPF"&amp;A17,'Main File'!A:O,13,0),0)</f>
        <v>0.2</v>
      </c>
      <c r="J17" s="28">
        <f>IFERROR(+VLOOKUP("LDMIPF"&amp;A17,'Main File'!A:O,14,0),0)</f>
        <v>0.30199624163787409</v>
      </c>
      <c r="K17" s="28">
        <f>IFERROR(+VLOOKUP("LDMIPF"&amp;A17,'Main File'!A:O,15,0),0)</f>
        <v>2.0396810499538969</v>
      </c>
    </row>
    <row r="18" spans="1:11" x14ac:dyDescent="0.25">
      <c r="A18" s="9">
        <f t="shared" si="0"/>
        <v>43174</v>
      </c>
      <c r="B18" s="28">
        <f>IFERROR(+VLOOKUP("LDMIPF"&amp;A18,'Main File'!A:O,6,0),0)</f>
        <v>2.2369790758796357</v>
      </c>
      <c r="C18" s="28">
        <f>IFERROR(+VLOOKUP("LDMIPF"&amp;A18,'Main File'!A:O,7,0),0)</f>
        <v>-1.3106275939576046</v>
      </c>
      <c r="D18" s="28">
        <f>IFERROR(+VLOOKUP("LDMIPF"&amp;A18,'Main File'!A:O,8,0),0)</f>
        <v>0.2</v>
      </c>
      <c r="E18" s="28">
        <f>IFERROR(+VLOOKUP("LDMIPF"&amp;A18,'Main File'!A:O,9,0),0)</f>
        <v>0.32706749053714701</v>
      </c>
      <c r="F18" s="28">
        <f>IFERROR(+VLOOKUP("LDMIPF"&amp;A18,'Main File'!A:O,10,0),0)</f>
        <v>1.4534189724591782</v>
      </c>
      <c r="G18" s="28">
        <f>IFERROR(+VLOOKUP("LDMIPF"&amp;A18,'Main File'!A:O,11,0),0)</f>
        <v>1.5379014928475818</v>
      </c>
      <c r="H18" s="28">
        <f>IFERROR(+VLOOKUP("LDMIPF"&amp;A18,'Main File'!A:O,12,0),0)</f>
        <v>0</v>
      </c>
      <c r="I18" s="28">
        <f>IFERROR(+VLOOKUP("LDMIPF"&amp;A18,'Main File'!A:O,13,0),0)</f>
        <v>0.2</v>
      </c>
      <c r="J18" s="28">
        <f>IFERROR(+VLOOKUP("LDMIPF"&amp;A18,'Main File'!A:O,14,0),0)</f>
        <v>0.3020465728300164</v>
      </c>
      <c r="K18" s="28">
        <f>IFERROR(+VLOOKUP("LDMIPF"&amp;A18,'Main File'!A:O,15,0),0)</f>
        <v>2.0399480656775983</v>
      </c>
    </row>
    <row r="19" spans="1:11" x14ac:dyDescent="0.25">
      <c r="A19" s="9">
        <f t="shared" si="0"/>
        <v>43175</v>
      </c>
      <c r="B19" s="28">
        <f>IFERROR(+VLOOKUP("LDMIPF"&amp;A19,'Main File'!A:O,6,0),0)</f>
        <v>2.2371589437434842</v>
      </c>
      <c r="C19" s="28">
        <f>IFERROR(+VLOOKUP("LDMIPF"&amp;A19,'Main File'!A:O,7,0),0)</f>
        <v>-1.3114393040688324</v>
      </c>
      <c r="D19" s="28">
        <f>IFERROR(+VLOOKUP("LDMIPF"&amp;A19,'Main File'!A:O,8,0),0)</f>
        <v>0.2</v>
      </c>
      <c r="E19" s="28">
        <f>IFERROR(+VLOOKUP("LDMIPF"&amp;A19,'Main File'!A:O,9,0),0)</f>
        <v>0.32709994061473613</v>
      </c>
      <c r="F19" s="28">
        <f>IFERROR(+VLOOKUP("LDMIPF"&amp;A19,'Main File'!A:O,10,0),0)</f>
        <v>1.452819580289388</v>
      </c>
      <c r="G19" s="28">
        <f>IFERROR(+VLOOKUP("LDMIPF"&amp;A19,'Main File'!A:O,11,0),0)</f>
        <v>1.5376889550670954</v>
      </c>
      <c r="H19" s="28">
        <f>IFERROR(+VLOOKUP("LDMIPF"&amp;A19,'Main File'!A:O,12,0),0)</f>
        <v>0</v>
      </c>
      <c r="I19" s="28">
        <f>IFERROR(+VLOOKUP("LDMIPF"&amp;A19,'Main File'!A:O,13,0),0)</f>
        <v>0.2</v>
      </c>
      <c r="J19" s="28">
        <f>IFERROR(+VLOOKUP("LDMIPF"&amp;A19,'Main File'!A:O,14,0),0)</f>
        <v>0.30200237292486026</v>
      </c>
      <c r="K19" s="28">
        <f>IFERROR(+VLOOKUP("LDMIPF"&amp;A19,'Main File'!A:O,15,0),0)</f>
        <v>2.0396913279919557</v>
      </c>
    </row>
    <row r="20" spans="1:11" x14ac:dyDescent="0.25">
      <c r="A20" s="9">
        <f t="shared" si="0"/>
        <v>43176</v>
      </c>
      <c r="B20" s="28">
        <f>IFERROR(+VLOOKUP("LDMIPF"&amp;A20,'Main File'!A:O,6,0),0)</f>
        <v>2.2370959326666719</v>
      </c>
      <c r="C20" s="28">
        <f>IFERROR(+VLOOKUP("LDMIPF"&amp;A20,'Main File'!A:O,7,0),0)</f>
        <v>-1.3110728093378079</v>
      </c>
      <c r="D20" s="28">
        <f>IFERROR(+VLOOKUP("LDMIPF"&amp;A20,'Main File'!A:O,8,0),0)</f>
        <v>0.2</v>
      </c>
      <c r="E20" s="28">
        <f>IFERROR(+VLOOKUP("LDMIPF"&amp;A20,'Main File'!A:O,9,0),0)</f>
        <v>0.32708869202698382</v>
      </c>
      <c r="F20" s="28">
        <f>IFERROR(+VLOOKUP("LDMIPF"&amp;A20,'Main File'!A:O,10,0),0)</f>
        <v>1.4531118153558478</v>
      </c>
      <c r="G20" s="28">
        <f>IFERROR(+VLOOKUP("LDMIPF"&amp;A20,'Main File'!A:O,11,0),0)</f>
        <v>1.5378223670700415</v>
      </c>
      <c r="H20" s="28">
        <f>IFERROR(+VLOOKUP("LDMIPF"&amp;A20,'Main File'!A:O,12,0),0)</f>
        <v>0</v>
      </c>
      <c r="I20" s="28">
        <f>IFERROR(+VLOOKUP("LDMIPF"&amp;A20,'Main File'!A:O,13,0),0)</f>
        <v>0.2</v>
      </c>
      <c r="J20" s="28">
        <f>IFERROR(+VLOOKUP("LDMIPF"&amp;A20,'Main File'!A:O,14,0),0)</f>
        <v>0.30202401002135387</v>
      </c>
      <c r="K20" s="28">
        <f>IFERROR(+VLOOKUP("LDMIPF"&amp;A20,'Main File'!A:O,15,0),0)</f>
        <v>2.0398463770913953</v>
      </c>
    </row>
    <row r="21" spans="1:11" x14ac:dyDescent="0.25">
      <c r="A21" s="9">
        <f t="shared" si="0"/>
        <v>43177</v>
      </c>
      <c r="B21" s="28">
        <f>IFERROR(+VLOOKUP("LDMIPF"&amp;A21,'Main File'!A:O,6,0),0)</f>
        <v>2.2370679777743754</v>
      </c>
      <c r="C21" s="28">
        <f>IFERROR(+VLOOKUP("LDMIPF"&amp;A21,'Main File'!A:O,7,0),0)</f>
        <v>-1.3109159191747579</v>
      </c>
      <c r="D21" s="28">
        <f>IFERROR(+VLOOKUP("LDMIPF"&amp;A21,'Main File'!A:O,8,0),0)</f>
        <v>0.2</v>
      </c>
      <c r="E21" s="28">
        <f>IFERROR(+VLOOKUP("LDMIPF"&amp;A21,'Main File'!A:O,9,0),0)</f>
        <v>0.32708251097183355</v>
      </c>
      <c r="F21" s="28">
        <f>IFERROR(+VLOOKUP("LDMIPF"&amp;A21,'Main File'!A:O,10,0),0)</f>
        <v>1.453234569571451</v>
      </c>
      <c r="G21" s="28">
        <f>IFERROR(+VLOOKUP("LDMIPF"&amp;A21,'Main File'!A:O,11,0),0)</f>
        <v>1.5378066148738627</v>
      </c>
      <c r="H21" s="28">
        <f>IFERROR(+VLOOKUP("LDMIPF"&amp;A21,'Main File'!A:O,12,0),0)</f>
        <v>0</v>
      </c>
      <c r="I21" s="28">
        <f>IFERROR(+VLOOKUP("LDMIPF"&amp;A21,'Main File'!A:O,13,0),0)</f>
        <v>0.2</v>
      </c>
      <c r="J21" s="28">
        <f>IFERROR(+VLOOKUP("LDMIPF"&amp;A21,'Main File'!A:O,14,0),0)</f>
        <v>0.30202922809009386</v>
      </c>
      <c r="K21" s="28">
        <f>IFERROR(+VLOOKUP("LDMIPF"&amp;A21,'Main File'!A:O,15,0),0)</f>
        <v>2.0398358429639565</v>
      </c>
    </row>
    <row r="22" spans="1:11" x14ac:dyDescent="0.25">
      <c r="A22" s="9">
        <f t="shared" si="0"/>
        <v>43178</v>
      </c>
      <c r="B22" s="28">
        <f>IFERROR(+VLOOKUP("LDMIPF"&amp;A22,'Main File'!A:O,6,0),0)</f>
        <v>0</v>
      </c>
      <c r="C22" s="28">
        <f>IFERROR(+VLOOKUP("LDMIPF"&amp;A22,'Main File'!A:O,7,0),0)</f>
        <v>0</v>
      </c>
      <c r="D22" s="28">
        <f>IFERROR(+VLOOKUP("LDMIPF"&amp;A22,'Main File'!A:O,8,0),0)</f>
        <v>0</v>
      </c>
      <c r="E22" s="28">
        <f>IFERROR(+VLOOKUP("LDMIPF"&amp;A22,'Main File'!A:O,9,0),0)</f>
        <v>0</v>
      </c>
      <c r="F22" s="28">
        <f>IFERROR(+VLOOKUP("LDMIPF"&amp;A22,'Main File'!A:O,10,0),0)</f>
        <v>0</v>
      </c>
      <c r="G22" s="28">
        <f>IFERROR(+VLOOKUP("LDMIPF"&amp;A22,'Main File'!A:O,11,0),0)</f>
        <v>0</v>
      </c>
      <c r="H22" s="28">
        <f>IFERROR(+VLOOKUP("LDMIPF"&amp;A22,'Main File'!A:O,12,0),0)</f>
        <v>0</v>
      </c>
      <c r="I22" s="28">
        <f>IFERROR(+VLOOKUP("LDMIPF"&amp;A22,'Main File'!A:O,13,0),0)</f>
        <v>0</v>
      </c>
      <c r="J22" s="28">
        <f>IFERROR(+VLOOKUP("LDMIPF"&amp;A22,'Main File'!A:O,14,0),0)</f>
        <v>0</v>
      </c>
      <c r="K22" s="28">
        <f>IFERROR(+VLOOKUP("LDMIPF"&amp;A22,'Main File'!A:O,15,0),0)</f>
        <v>0</v>
      </c>
    </row>
    <row r="23" spans="1:11" x14ac:dyDescent="0.25">
      <c r="A23" s="9">
        <f t="shared" si="0"/>
        <v>43179</v>
      </c>
      <c r="B23" s="28">
        <f>IFERROR(+VLOOKUP("LDMIPF"&amp;A23,'Main File'!A:O,6,0),0)</f>
        <v>0</v>
      </c>
      <c r="C23" s="28">
        <f>IFERROR(+VLOOKUP("LDMIPF"&amp;A23,'Main File'!A:O,7,0),0)</f>
        <v>0</v>
      </c>
      <c r="D23" s="28">
        <f>IFERROR(+VLOOKUP("LDMIPF"&amp;A23,'Main File'!A:O,8,0),0)</f>
        <v>0</v>
      </c>
      <c r="E23" s="28">
        <f>IFERROR(+VLOOKUP("LDMIPF"&amp;A23,'Main File'!A:O,9,0),0)</f>
        <v>0</v>
      </c>
      <c r="F23" s="28">
        <f>IFERROR(+VLOOKUP("LDMIPF"&amp;A23,'Main File'!A:O,10,0),0)</f>
        <v>0</v>
      </c>
      <c r="G23" s="28">
        <f>IFERROR(+VLOOKUP("LDMIPF"&amp;A23,'Main File'!A:O,11,0),0)</f>
        <v>0</v>
      </c>
      <c r="H23" s="28">
        <f>IFERROR(+VLOOKUP("LDMIPF"&amp;A23,'Main File'!A:O,12,0),0)</f>
        <v>0</v>
      </c>
      <c r="I23" s="28">
        <f>IFERROR(+VLOOKUP("LDMIPF"&amp;A23,'Main File'!A:O,13,0),0)</f>
        <v>0</v>
      </c>
      <c r="J23" s="28">
        <f>IFERROR(+VLOOKUP("LDMIPF"&amp;A23,'Main File'!A:O,14,0),0)</f>
        <v>0</v>
      </c>
      <c r="K23" s="28">
        <f>IFERROR(+VLOOKUP("LDMIPF"&amp;A23,'Main File'!A:O,15,0),0)</f>
        <v>0</v>
      </c>
    </row>
    <row r="24" spans="1:11" x14ac:dyDescent="0.25">
      <c r="A24" s="9">
        <f t="shared" si="0"/>
        <v>43180</v>
      </c>
      <c r="B24" s="28">
        <f>IFERROR(+VLOOKUP("LDMIPF"&amp;A24,'Main File'!A:O,6,0),0)</f>
        <v>0</v>
      </c>
      <c r="C24" s="28">
        <f>IFERROR(+VLOOKUP("LDMIPF"&amp;A24,'Main File'!A:O,7,0),0)</f>
        <v>0</v>
      </c>
      <c r="D24" s="28">
        <f>IFERROR(+VLOOKUP("LDMIPF"&amp;A24,'Main File'!A:O,8,0),0)</f>
        <v>0</v>
      </c>
      <c r="E24" s="28">
        <f>IFERROR(+VLOOKUP("LDMIPF"&amp;A24,'Main File'!A:O,9,0),0)</f>
        <v>0</v>
      </c>
      <c r="F24" s="28">
        <f>IFERROR(+VLOOKUP("LDMIPF"&amp;A24,'Main File'!A:O,10,0),0)</f>
        <v>0</v>
      </c>
      <c r="G24" s="28">
        <f>IFERROR(+VLOOKUP("LDMIPF"&amp;A24,'Main File'!A:O,11,0),0)</f>
        <v>0</v>
      </c>
      <c r="H24" s="28">
        <f>IFERROR(+VLOOKUP("LDMIPF"&amp;A24,'Main File'!A:O,12,0),0)</f>
        <v>0</v>
      </c>
      <c r="I24" s="28">
        <f>IFERROR(+VLOOKUP("LDMIPF"&amp;A24,'Main File'!A:O,13,0),0)</f>
        <v>0</v>
      </c>
      <c r="J24" s="28">
        <f>IFERROR(+VLOOKUP("LDMIPF"&amp;A24,'Main File'!A:O,14,0),0)</f>
        <v>0</v>
      </c>
      <c r="K24" s="28">
        <f>IFERROR(+VLOOKUP("LDMIPF"&amp;A24,'Main File'!A:O,15,0),0)</f>
        <v>0</v>
      </c>
    </row>
    <row r="25" spans="1:11" x14ac:dyDescent="0.25">
      <c r="A25" s="9">
        <f t="shared" si="0"/>
        <v>43181</v>
      </c>
      <c r="B25" s="28">
        <f>IFERROR(+VLOOKUP("LDMIPF"&amp;A25,'Main File'!A:O,6,0),0)</f>
        <v>0</v>
      </c>
      <c r="C25" s="28">
        <f>IFERROR(+VLOOKUP("LDMIPF"&amp;A25,'Main File'!A:O,7,0),0)</f>
        <v>0</v>
      </c>
      <c r="D25" s="28">
        <f>IFERROR(+VLOOKUP("LDMIPF"&amp;A25,'Main File'!A:O,8,0),0)</f>
        <v>0</v>
      </c>
      <c r="E25" s="28">
        <f>IFERROR(+VLOOKUP("LDMIPF"&amp;A25,'Main File'!A:O,9,0),0)</f>
        <v>0</v>
      </c>
      <c r="F25" s="28">
        <f>IFERROR(+VLOOKUP("LDMIPF"&amp;A25,'Main File'!A:O,10,0),0)</f>
        <v>0</v>
      </c>
      <c r="G25" s="28">
        <f>IFERROR(+VLOOKUP("LDMIPF"&amp;A25,'Main File'!A:O,11,0),0)</f>
        <v>0</v>
      </c>
      <c r="H25" s="28">
        <f>IFERROR(+VLOOKUP("LDMIPF"&amp;A25,'Main File'!A:O,12,0),0)</f>
        <v>0</v>
      </c>
      <c r="I25" s="28">
        <f>IFERROR(+VLOOKUP("LDMIPF"&amp;A25,'Main File'!A:O,13,0),0)</f>
        <v>0</v>
      </c>
      <c r="J25" s="28">
        <f>IFERROR(+VLOOKUP("LDMIPF"&amp;A25,'Main File'!A:O,14,0),0)</f>
        <v>0</v>
      </c>
      <c r="K25" s="28">
        <f>IFERROR(+VLOOKUP("LDMIPF"&amp;A25,'Main File'!A:O,15,0),0)</f>
        <v>0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0.79493197077961253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3.8681249680265407E-2</v>
      </c>
      <c r="F16" s="28">
        <f>IFERROR(+VLOOKUP("LDSAPF"&amp;A16,'Main File'!A:O,10,0),0)</f>
        <v>0.83361322045987796</v>
      </c>
      <c r="G16" s="28">
        <f>IFERROR(+VLOOKUP("LDSAPF"&amp;A16,'Main File'!A:O,11,0),0)</f>
        <v>0.2537777637974834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3.6679815244293271E-2</v>
      </c>
      <c r="K16" s="28">
        <f>IFERROR(+VLOOKUP("LDSAPF"&amp;A16,'Main File'!A:O,15,0),0)</f>
        <v>0.29045757904177666</v>
      </c>
    </row>
    <row r="17" spans="1:11" x14ac:dyDescent="0.25">
      <c r="A17" s="9">
        <f t="shared" si="0"/>
        <v>43173</v>
      </c>
      <c r="B17" s="28">
        <f>IFERROR(+VLOOKUP("LDSAPF"&amp;A17,'Main File'!A:O,6,0),0)</f>
        <v>0.80002619197695768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3.960185136120091E-2</v>
      </c>
      <c r="F17" s="28">
        <f>IFERROR(+VLOOKUP("LDSAPF"&amp;A17,'Main File'!A:O,10,0),0)</f>
        <v>0.83962804333815855</v>
      </c>
      <c r="G17" s="28">
        <f>IFERROR(+VLOOKUP("LDSAPF"&amp;A17,'Main File'!A:O,11,0),0)</f>
        <v>0.25885886480085474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3.7594508079475897E-2</v>
      </c>
      <c r="K17" s="28">
        <f>IFERROR(+VLOOKUP("LDSAPF"&amp;A17,'Main File'!A:O,15,0),0)</f>
        <v>0.29645337288033063</v>
      </c>
    </row>
    <row r="18" spans="1:11" x14ac:dyDescent="0.25">
      <c r="A18" s="9">
        <f t="shared" si="0"/>
        <v>43174</v>
      </c>
      <c r="B18" s="28">
        <f>IFERROR(+VLOOKUP("LDSAPF"&amp;A18,'Main File'!A:O,6,0),0)</f>
        <v>0.80003076057539801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3.9601920904552987E-2</v>
      </c>
      <c r="F18" s="28">
        <f>IFERROR(+VLOOKUP("LDSAPF"&amp;A18,'Main File'!A:O,10,0),0)</f>
        <v>0.83963268147995096</v>
      </c>
      <c r="G18" s="28">
        <f>IFERROR(+VLOOKUP("LDSAPF"&amp;A18,'Main File'!A:O,11,0),0)</f>
        <v>0.26511259575388463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3.8720164819648267E-2</v>
      </c>
      <c r="K18" s="28">
        <f>IFERROR(+VLOOKUP("LDSAPF"&amp;A18,'Main File'!A:O,15,0),0)</f>
        <v>0.30383276057353292</v>
      </c>
    </row>
    <row r="19" spans="1:11" x14ac:dyDescent="0.25">
      <c r="A19" s="9">
        <f t="shared" si="0"/>
        <v>43175</v>
      </c>
      <c r="B19" s="28">
        <f>IFERROR(+VLOOKUP("LDSAPF"&amp;A19,'Main File'!A:O,6,0),0)</f>
        <v>0.800057647949589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3.9603240388272204E-2</v>
      </c>
      <c r="F19" s="28">
        <f>IFERROR(+VLOOKUP("LDSAPF"&amp;A19,'Main File'!A:O,10,0),0)</f>
        <v>0.83966088833786123</v>
      </c>
      <c r="G19" s="28">
        <f>IFERROR(+VLOOKUP("LDSAPF"&amp;A19,'Main File'!A:O,11,0),0)</f>
        <v>0.26499836988934328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3.8699373245843473E-2</v>
      </c>
      <c r="K19" s="28">
        <f>IFERROR(+VLOOKUP("LDSAPF"&amp;A19,'Main File'!A:O,15,0),0)</f>
        <v>0.30369774313518677</v>
      </c>
    </row>
    <row r="20" spans="1:11" x14ac:dyDescent="0.25">
      <c r="A20" s="9">
        <f t="shared" si="0"/>
        <v>43176</v>
      </c>
      <c r="B20" s="28">
        <f>IFERROR(+VLOOKUP("LDSAPF"&amp;A20,'Main File'!A:O,6,0),0)</f>
        <v>0.80000940171530488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3.9600923585301012E-2</v>
      </c>
      <c r="F20" s="28">
        <f>IFERROR(+VLOOKUP("LDSAPF"&amp;A20,'Main File'!A:O,10,0),0)</f>
        <v>0.83961032530060586</v>
      </c>
      <c r="G20" s="28">
        <f>IFERROR(+VLOOKUP("LDSAPF"&amp;A20,'Main File'!A:O,11,0),0)</f>
        <v>0.2650424950394929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3.8707746839180789E-2</v>
      </c>
      <c r="K20" s="28">
        <f>IFERROR(+VLOOKUP("LDSAPF"&amp;A20,'Main File'!A:O,15,0),0)</f>
        <v>0.30375024187867367</v>
      </c>
    </row>
    <row r="21" spans="1:11" x14ac:dyDescent="0.25">
      <c r="A21" s="9">
        <f t="shared" si="0"/>
        <v>43177</v>
      </c>
      <c r="B21" s="28">
        <f>IFERROR(+VLOOKUP("LDSAPF"&amp;A21,'Main File'!A:O,6,0),0)</f>
        <v>0.800009442853997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3.9600848389849071E-2</v>
      </c>
      <c r="F21" s="28">
        <f>IFERROR(+VLOOKUP("LDSAPF"&amp;A21,'Main File'!A:O,10,0),0)</f>
        <v>0.83961029124384612</v>
      </c>
      <c r="G21" s="28">
        <f>IFERROR(+VLOOKUP("LDSAPF"&amp;A21,'Main File'!A:O,11,0),0)</f>
        <v>0.26504340644730789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3.8707999943470482E-2</v>
      </c>
      <c r="K21" s="28">
        <f>IFERROR(+VLOOKUP("LDSAPF"&amp;A21,'Main File'!A:O,15,0),0)</f>
        <v>0.30375140639077836</v>
      </c>
    </row>
    <row r="22" spans="1:11" x14ac:dyDescent="0.25">
      <c r="A22" s="9">
        <f t="shared" si="0"/>
        <v>43178</v>
      </c>
      <c r="B22" s="28">
        <f>IFERROR(+VLOOKUP("LDSAPF"&amp;A22,'Main File'!A:O,6,0),0)</f>
        <v>0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0</v>
      </c>
      <c r="F22" s="28">
        <f>IFERROR(+VLOOKUP("LDSAPF"&amp;A22,'Main File'!A:O,10,0),0)</f>
        <v>0</v>
      </c>
      <c r="G22" s="28">
        <f>IFERROR(+VLOOKUP("LDSAPF"&amp;A22,'Main File'!A:O,11,0),0)</f>
        <v>0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0</v>
      </c>
      <c r="K22" s="28">
        <f>IFERROR(+VLOOKUP("LDSAPF"&amp;A22,'Main File'!A:O,15,0),0)</f>
        <v>0</v>
      </c>
    </row>
    <row r="23" spans="1:11" x14ac:dyDescent="0.25">
      <c r="A23" s="9">
        <f t="shared" si="0"/>
        <v>43179</v>
      </c>
      <c r="B23" s="28">
        <f>IFERROR(+VLOOKUP("LDSAPF"&amp;A23,'Main File'!A:O,6,0),0)</f>
        <v>0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0</v>
      </c>
      <c r="F23" s="28">
        <f>IFERROR(+VLOOKUP("LDSAPF"&amp;A23,'Main File'!A:O,10,0),0)</f>
        <v>0</v>
      </c>
      <c r="G23" s="28">
        <f>IFERROR(+VLOOKUP("LDSAPF"&amp;A23,'Main File'!A:O,11,0),0)</f>
        <v>0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0</v>
      </c>
      <c r="K23" s="28">
        <f>IFERROR(+VLOOKUP("LDSAPF"&amp;A23,'Main File'!A:O,15,0),0)</f>
        <v>0</v>
      </c>
    </row>
    <row r="24" spans="1:11" x14ac:dyDescent="0.25">
      <c r="A24" s="9">
        <f t="shared" si="0"/>
        <v>43180</v>
      </c>
      <c r="B24" s="28">
        <f>IFERROR(+VLOOKUP("LDSAPF"&amp;A24,'Main File'!A:O,6,0),0)</f>
        <v>0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0</v>
      </c>
      <c r="F24" s="28">
        <f>IFERROR(+VLOOKUP("LDSAPF"&amp;A24,'Main File'!A:O,10,0),0)</f>
        <v>0</v>
      </c>
      <c r="G24" s="28">
        <f>IFERROR(+VLOOKUP("LDSAPF"&amp;A24,'Main File'!A:O,11,0),0)</f>
        <v>0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0</v>
      </c>
      <c r="K24" s="28">
        <f>IFERROR(+VLOOKUP("LDSAPF"&amp;A24,'Main File'!A:O,15,0),0)</f>
        <v>0</v>
      </c>
    </row>
    <row r="25" spans="1:11" x14ac:dyDescent="0.25">
      <c r="A25" s="9">
        <f t="shared" si="0"/>
        <v>43181</v>
      </c>
      <c r="B25" s="28">
        <f>IFERROR(+VLOOKUP("LDSAPF"&amp;A25,'Main File'!A:O,6,0),0)</f>
        <v>0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0</v>
      </c>
      <c r="F25" s="28">
        <f>IFERROR(+VLOOKUP("LDSAPF"&amp;A25,'Main File'!A:O,10,0),0)</f>
        <v>0</v>
      </c>
      <c r="G25" s="28">
        <f>IFERROR(+VLOOKUP("LDSAPF"&amp;A25,'Main File'!A:O,11,0),0)</f>
        <v>0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0</v>
      </c>
      <c r="K25" s="28">
        <f>IFERROR(+VLOOKUP("LDSAPF"&amp;A25,'Main File'!A:O,15,0),0)</f>
        <v>0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2.3249863702973843</v>
      </c>
      <c r="C16" s="28">
        <f>IFERROR(+VLOOKUP("LEBALF"&amp;A16,'Main File'!A:O,7,0),0)</f>
        <v>0.30002171138803269</v>
      </c>
      <c r="D16" s="28">
        <f>IFERROR(+VLOOKUP("LEBALF"&amp;A16,'Main File'!A:O,8,0),0)</f>
        <v>0.2</v>
      </c>
      <c r="E16" s="28">
        <f>IFERROR(+VLOOKUP("LEBALF"&amp;A16,'Main File'!A:O,9,0),0)</f>
        <v>5.8486721361644595E-2</v>
      </c>
      <c r="F16" s="28">
        <f>IFERROR(+VLOOKUP("LEBALF"&amp;A16,'Main File'!A:O,10,0),0)</f>
        <v>2.8834948030470615</v>
      </c>
      <c r="G16" s="28">
        <f>IFERROR(+VLOOKUP("LEBALF"&amp;A16,'Main File'!A:O,11,0),0)</f>
        <v>0.32302495414349669</v>
      </c>
      <c r="H16" s="28">
        <f>IFERROR(+VLOOKUP("LEBALF"&amp;A16,'Main File'!A:O,12,0),0)</f>
        <v>0</v>
      </c>
      <c r="I16" s="28">
        <f>IFERROR(+VLOOKUP("LEBALF"&amp;A16,'Main File'!A:O,13,0),0)</f>
        <v>0.2</v>
      </c>
      <c r="J16" s="28">
        <f>IFERROR(+VLOOKUP("LEBALF"&amp;A16,'Main File'!A:O,14,0),0)</f>
        <v>5.8145075272481854E-2</v>
      </c>
      <c r="K16" s="28">
        <f>IFERROR(+VLOOKUP("LEBALF"&amp;A16,'Main File'!A:O,15,0),0)</f>
        <v>0.58117002941597851</v>
      </c>
    </row>
    <row r="17" spans="1:11" x14ac:dyDescent="0.25">
      <c r="A17" s="9">
        <f t="shared" si="0"/>
        <v>43173</v>
      </c>
      <c r="B17" s="28">
        <f>IFERROR(+VLOOKUP("LEBALF"&amp;A17,'Main File'!A:O,6,0),0)</f>
        <v>2.3247992875926213</v>
      </c>
      <c r="C17" s="28">
        <f>IFERROR(+VLOOKUP("LEBALF"&amp;A17,'Main File'!A:O,7,0),0)</f>
        <v>0.30002166522160523</v>
      </c>
      <c r="D17" s="28">
        <f>IFERROR(+VLOOKUP("LEBALF"&amp;A17,'Main File'!A:O,8,0),0)</f>
        <v>0.2</v>
      </c>
      <c r="E17" s="28">
        <f>IFERROR(+VLOOKUP("LEBALF"&amp;A17,'Main File'!A:O,9,0),0)</f>
        <v>5.8453060808474337E-2</v>
      </c>
      <c r="F17" s="28">
        <f>IFERROR(+VLOOKUP("LEBALF"&amp;A17,'Main File'!A:O,10,0),0)</f>
        <v>2.8832740136227009</v>
      </c>
      <c r="G17" s="28">
        <f>IFERROR(+VLOOKUP("LEBALF"&amp;A17,'Main File'!A:O,11,0),0)</f>
        <v>0.32282713668240431</v>
      </c>
      <c r="H17" s="28">
        <f>IFERROR(+VLOOKUP("LEBALF"&amp;A17,'Main File'!A:O,12,0),0)</f>
        <v>0</v>
      </c>
      <c r="I17" s="28">
        <f>IFERROR(+VLOOKUP("LEBALF"&amp;A17,'Main File'!A:O,13,0),0)</f>
        <v>0.2</v>
      </c>
      <c r="J17" s="28">
        <f>IFERROR(+VLOOKUP("LEBALF"&amp;A17,'Main File'!A:O,14,0),0)</f>
        <v>5.8109059824591962E-2</v>
      </c>
      <c r="K17" s="28">
        <f>IFERROR(+VLOOKUP("LEBALF"&amp;A17,'Main File'!A:O,15,0),0)</f>
        <v>0.58093619650699624</v>
      </c>
    </row>
    <row r="18" spans="1:11" x14ac:dyDescent="0.25">
      <c r="A18" s="9">
        <f t="shared" si="0"/>
        <v>43174</v>
      </c>
      <c r="B18" s="28">
        <f>IFERROR(+VLOOKUP("LEBALF"&amp;A18,'Main File'!A:O,6,0),0)</f>
        <v>2.3247933510868384</v>
      </c>
      <c r="C18" s="28">
        <f>IFERROR(+VLOOKUP("LEBALF"&amp;A18,'Main File'!A:O,7,0),0)</f>
        <v>0</v>
      </c>
      <c r="D18" s="28">
        <f>IFERROR(+VLOOKUP("LEBALF"&amp;A18,'Main File'!A:O,8,0),0)</f>
        <v>0.2</v>
      </c>
      <c r="E18" s="28">
        <f>IFERROR(+VLOOKUP("LEBALF"&amp;A18,'Main File'!A:O,9,0),0)</f>
        <v>5.8455366558935559E-2</v>
      </c>
      <c r="F18" s="28">
        <f>IFERROR(+VLOOKUP("LEBALF"&amp;A18,'Main File'!A:O,10,0),0)</f>
        <v>2.5832487176457741</v>
      </c>
      <c r="G18" s="28">
        <f>IFERROR(+VLOOKUP("LEBALF"&amp;A18,'Main File'!A:O,11,0),0)</f>
        <v>0.32283715564374532</v>
      </c>
      <c r="H18" s="28">
        <f>IFERROR(+VLOOKUP("LEBALF"&amp;A18,'Main File'!A:O,12,0),0)</f>
        <v>0</v>
      </c>
      <c r="I18" s="28">
        <f>IFERROR(+VLOOKUP("LEBALF"&amp;A18,'Main File'!A:O,13,0),0)</f>
        <v>0.2</v>
      </c>
      <c r="J18" s="28">
        <f>IFERROR(+VLOOKUP("LEBALF"&amp;A18,'Main File'!A:O,14,0),0)</f>
        <v>5.8111193311505736E-2</v>
      </c>
      <c r="K18" s="28">
        <f>IFERROR(+VLOOKUP("LEBALF"&amp;A18,'Main File'!A:O,15,0),0)</f>
        <v>0.58094834895525105</v>
      </c>
    </row>
    <row r="19" spans="1:11" x14ac:dyDescent="0.25">
      <c r="A19" s="9">
        <f t="shared" si="0"/>
        <v>43175</v>
      </c>
      <c r="B19" s="28">
        <f>IFERROR(+VLOOKUP("LEBALF"&amp;A19,'Main File'!A:O,6,0),0)</f>
        <v>2.3252824835542998</v>
      </c>
      <c r="C19" s="28">
        <f>IFERROR(+VLOOKUP("LEBALF"&amp;A19,'Main File'!A:O,7,0),0)</f>
        <v>0</v>
      </c>
      <c r="D19" s="28">
        <f>IFERROR(+VLOOKUP("LEBALF"&amp;A19,'Main File'!A:O,8,0),0)</f>
        <v>0.2</v>
      </c>
      <c r="E19" s="28">
        <f>IFERROR(+VLOOKUP("LEBALF"&amp;A19,'Main File'!A:O,9,0),0)</f>
        <v>5.8543675611682153E-2</v>
      </c>
      <c r="F19" s="28">
        <f>IFERROR(+VLOOKUP("LEBALF"&amp;A19,'Main File'!A:O,10,0),0)</f>
        <v>2.5838261591659819</v>
      </c>
      <c r="G19" s="28">
        <f>IFERROR(+VLOOKUP("LEBALF"&amp;A19,'Main File'!A:O,11,0),0)</f>
        <v>0.32331557471814659</v>
      </c>
      <c r="H19" s="28">
        <f>IFERROR(+VLOOKUP("LEBALF"&amp;A19,'Main File'!A:O,12,0),0)</f>
        <v>0</v>
      </c>
      <c r="I19" s="28">
        <f>IFERROR(+VLOOKUP("LEBALF"&amp;A19,'Main File'!A:O,13,0),0)</f>
        <v>0.2</v>
      </c>
      <c r="J19" s="28">
        <f>IFERROR(+VLOOKUP("LEBALF"&amp;A19,'Main File'!A:O,14,0),0)</f>
        <v>5.8195991534501536E-2</v>
      </c>
      <c r="K19" s="28">
        <f>IFERROR(+VLOOKUP("LEBALF"&amp;A19,'Main File'!A:O,15,0),0)</f>
        <v>0.5815115662526481</v>
      </c>
    </row>
    <row r="20" spans="1:11" x14ac:dyDescent="0.25">
      <c r="A20" s="9">
        <f t="shared" si="0"/>
        <v>43176</v>
      </c>
      <c r="B20" s="28">
        <f>IFERROR(+VLOOKUP("LEBALF"&amp;A20,'Main File'!A:O,6,0),0)</f>
        <v>2.3251673503577082</v>
      </c>
      <c r="C20" s="28">
        <f>IFERROR(+VLOOKUP("LEBALF"&amp;A20,'Main File'!A:O,7,0),0)</f>
        <v>0</v>
      </c>
      <c r="D20" s="28">
        <f>IFERROR(+VLOOKUP("LEBALF"&amp;A20,'Main File'!A:O,8,0),0)</f>
        <v>0.2</v>
      </c>
      <c r="E20" s="28">
        <f>IFERROR(+VLOOKUP("LEBALF"&amp;A20,'Main File'!A:O,9,0),0)</f>
        <v>5.8522677666403192E-2</v>
      </c>
      <c r="F20" s="28">
        <f>IFERROR(+VLOOKUP("LEBALF"&amp;A20,'Main File'!A:O,10,0),0)</f>
        <v>2.5836900280241117</v>
      </c>
      <c r="G20" s="28">
        <f>IFERROR(+VLOOKUP("LEBALF"&amp;A20,'Main File'!A:O,11,0),0)</f>
        <v>0.32321608553492803</v>
      </c>
      <c r="H20" s="28">
        <f>IFERROR(+VLOOKUP("LEBALF"&amp;A20,'Main File'!A:O,12,0),0)</f>
        <v>0</v>
      </c>
      <c r="I20" s="28">
        <f>IFERROR(+VLOOKUP("LEBALF"&amp;A20,'Main File'!A:O,13,0),0)</f>
        <v>0.2</v>
      </c>
      <c r="J20" s="28">
        <f>IFERROR(+VLOOKUP("LEBALF"&amp;A20,'Main File'!A:O,14,0),0)</f>
        <v>5.817893262141513E-2</v>
      </c>
      <c r="K20" s="28">
        <f>IFERROR(+VLOOKUP("LEBALF"&amp;A20,'Main File'!A:O,15,0),0)</f>
        <v>0.5813950181563432</v>
      </c>
    </row>
    <row r="21" spans="1:11" x14ac:dyDescent="0.25">
      <c r="A21" s="9">
        <f t="shared" si="0"/>
        <v>43177</v>
      </c>
      <c r="B21" s="28">
        <f>IFERROR(+VLOOKUP("LEBALF"&amp;A21,'Main File'!A:O,6,0),0)</f>
        <v>2.3251675006086314</v>
      </c>
      <c r="C21" s="28">
        <f>IFERROR(+VLOOKUP("LEBALF"&amp;A21,'Main File'!A:O,7,0),0)</f>
        <v>0</v>
      </c>
      <c r="D21" s="28">
        <f>IFERROR(+VLOOKUP("LEBALF"&amp;A21,'Main File'!A:O,8,0),0)</f>
        <v>0.2</v>
      </c>
      <c r="E21" s="28">
        <f>IFERROR(+VLOOKUP("LEBALF"&amp;A21,'Main File'!A:O,9,0),0)</f>
        <v>5.852269744833867E-2</v>
      </c>
      <c r="F21" s="28">
        <f>IFERROR(+VLOOKUP("LEBALF"&amp;A21,'Main File'!A:O,10,0),0)</f>
        <v>2.5836901980569702</v>
      </c>
      <c r="G21" s="28">
        <f>IFERROR(+VLOOKUP("LEBALF"&amp;A21,'Main File'!A:O,11,0),0)</f>
        <v>0.32321594169313778</v>
      </c>
      <c r="H21" s="28">
        <f>IFERROR(+VLOOKUP("LEBALF"&amp;A21,'Main File'!A:O,12,0),0)</f>
        <v>0</v>
      </c>
      <c r="I21" s="28">
        <f>IFERROR(+VLOOKUP("LEBALF"&amp;A21,'Main File'!A:O,13,0),0)</f>
        <v>0.2</v>
      </c>
      <c r="J21" s="28">
        <f>IFERROR(+VLOOKUP("LEBALF"&amp;A21,'Main File'!A:O,14,0),0)</f>
        <v>5.8179069719802738E-2</v>
      </c>
      <c r="K21" s="28">
        <f>IFERROR(+VLOOKUP("LEBALF"&amp;A21,'Main File'!A:O,15,0),0)</f>
        <v>0.58139501141294048</v>
      </c>
    </row>
    <row r="22" spans="1:11" x14ac:dyDescent="0.25">
      <c r="A22" s="9">
        <f t="shared" si="0"/>
        <v>43178</v>
      </c>
      <c r="B22" s="28">
        <f>IFERROR(+VLOOKUP("LEBALF"&amp;A22,'Main File'!A:O,6,0),0)</f>
        <v>0</v>
      </c>
      <c r="C22" s="28">
        <f>IFERROR(+VLOOKUP("LEBALF"&amp;A22,'Main File'!A:O,7,0),0)</f>
        <v>0</v>
      </c>
      <c r="D22" s="28">
        <f>IFERROR(+VLOOKUP("LEBALF"&amp;A22,'Main File'!A:O,8,0),0)</f>
        <v>0</v>
      </c>
      <c r="E22" s="28">
        <f>IFERROR(+VLOOKUP("LEBALF"&amp;A22,'Main File'!A:O,9,0),0)</f>
        <v>0</v>
      </c>
      <c r="F22" s="28">
        <f>IFERROR(+VLOOKUP("LEBALF"&amp;A22,'Main File'!A:O,10,0),0)</f>
        <v>0</v>
      </c>
      <c r="G22" s="28">
        <f>IFERROR(+VLOOKUP("LEBALF"&amp;A22,'Main File'!A:O,11,0),0)</f>
        <v>0</v>
      </c>
      <c r="H22" s="28">
        <f>IFERROR(+VLOOKUP("LEBALF"&amp;A22,'Main File'!A:O,12,0),0)</f>
        <v>0</v>
      </c>
      <c r="I22" s="28">
        <f>IFERROR(+VLOOKUP("LEBALF"&amp;A22,'Main File'!A:O,13,0),0)</f>
        <v>0</v>
      </c>
      <c r="J22" s="28">
        <f>IFERROR(+VLOOKUP("LEBALF"&amp;A22,'Main File'!A:O,14,0),0)</f>
        <v>0</v>
      </c>
      <c r="K22" s="28">
        <f>IFERROR(+VLOOKUP("LEBALF"&amp;A22,'Main File'!A:O,15,0),0)</f>
        <v>0</v>
      </c>
    </row>
    <row r="23" spans="1:11" x14ac:dyDescent="0.25">
      <c r="A23" s="9">
        <f t="shared" si="0"/>
        <v>43179</v>
      </c>
      <c r="B23" s="28">
        <f>IFERROR(+VLOOKUP("LEBALF"&amp;A23,'Main File'!A:O,6,0),0)</f>
        <v>0</v>
      </c>
      <c r="C23" s="28">
        <f>IFERROR(+VLOOKUP("LEBALF"&amp;A23,'Main File'!A:O,7,0),0)</f>
        <v>0</v>
      </c>
      <c r="D23" s="28">
        <f>IFERROR(+VLOOKUP("LEBALF"&amp;A23,'Main File'!A:O,8,0),0)</f>
        <v>0</v>
      </c>
      <c r="E23" s="28">
        <f>IFERROR(+VLOOKUP("LEBALF"&amp;A23,'Main File'!A:O,9,0),0)</f>
        <v>0</v>
      </c>
      <c r="F23" s="28">
        <f>IFERROR(+VLOOKUP("LEBALF"&amp;A23,'Main File'!A:O,10,0),0)</f>
        <v>0</v>
      </c>
      <c r="G23" s="28">
        <f>IFERROR(+VLOOKUP("LEBALF"&amp;A23,'Main File'!A:O,11,0),0)</f>
        <v>0</v>
      </c>
      <c r="H23" s="28">
        <f>IFERROR(+VLOOKUP("LEBALF"&amp;A23,'Main File'!A:O,12,0),0)</f>
        <v>0</v>
      </c>
      <c r="I23" s="28">
        <f>IFERROR(+VLOOKUP("LEBALF"&amp;A23,'Main File'!A:O,13,0),0)</f>
        <v>0</v>
      </c>
      <c r="J23" s="28">
        <f>IFERROR(+VLOOKUP("LEBALF"&amp;A23,'Main File'!A:O,14,0),0)</f>
        <v>0</v>
      </c>
      <c r="K23" s="28">
        <f>IFERROR(+VLOOKUP("LEBALF"&amp;A23,'Main File'!A:O,15,0),0)</f>
        <v>0</v>
      </c>
    </row>
    <row r="24" spans="1:11" x14ac:dyDescent="0.25">
      <c r="A24" s="9">
        <f t="shared" si="0"/>
        <v>43180</v>
      </c>
      <c r="B24" s="28">
        <f>IFERROR(+VLOOKUP("LEBALF"&amp;A24,'Main File'!A:O,6,0),0)</f>
        <v>0</v>
      </c>
      <c r="C24" s="28">
        <f>IFERROR(+VLOOKUP("LEBALF"&amp;A24,'Main File'!A:O,7,0),0)</f>
        <v>0</v>
      </c>
      <c r="D24" s="28">
        <f>IFERROR(+VLOOKUP("LEBALF"&amp;A24,'Main File'!A:O,8,0),0)</f>
        <v>0</v>
      </c>
      <c r="E24" s="28">
        <f>IFERROR(+VLOOKUP("LEBALF"&amp;A24,'Main File'!A:O,9,0),0)</f>
        <v>0</v>
      </c>
      <c r="F24" s="28">
        <f>IFERROR(+VLOOKUP("LEBALF"&amp;A24,'Main File'!A:O,10,0),0)</f>
        <v>0</v>
      </c>
      <c r="G24" s="28">
        <f>IFERROR(+VLOOKUP("LEBALF"&amp;A24,'Main File'!A:O,11,0),0)</f>
        <v>0</v>
      </c>
      <c r="H24" s="28">
        <f>IFERROR(+VLOOKUP("LEBALF"&amp;A24,'Main File'!A:O,12,0),0)</f>
        <v>0</v>
      </c>
      <c r="I24" s="28">
        <f>IFERROR(+VLOOKUP("LEBALF"&amp;A24,'Main File'!A:O,13,0),0)</f>
        <v>0</v>
      </c>
      <c r="J24" s="28">
        <f>IFERROR(+VLOOKUP("LEBALF"&amp;A24,'Main File'!A:O,14,0),0)</f>
        <v>0</v>
      </c>
      <c r="K24" s="28">
        <f>IFERROR(+VLOOKUP("LEBALF"&amp;A24,'Main File'!A:O,15,0),0)</f>
        <v>0</v>
      </c>
    </row>
    <row r="25" spans="1:11" x14ac:dyDescent="0.25">
      <c r="A25" s="9">
        <f t="shared" si="0"/>
        <v>43181</v>
      </c>
      <c r="B25" s="28">
        <f>IFERROR(+VLOOKUP("LEBALF"&amp;A25,'Main File'!A:O,6,0),0)</f>
        <v>0</v>
      </c>
      <c r="C25" s="28">
        <f>IFERROR(+VLOOKUP("LEBALF"&amp;A25,'Main File'!A:O,7,0),0)</f>
        <v>0</v>
      </c>
      <c r="D25" s="28">
        <f>IFERROR(+VLOOKUP("LEBALF"&amp;A25,'Main File'!A:O,8,0),0)</f>
        <v>0</v>
      </c>
      <c r="E25" s="28">
        <f>IFERROR(+VLOOKUP("LEBALF"&amp;A25,'Main File'!A:O,9,0),0)</f>
        <v>0</v>
      </c>
      <c r="F25" s="28">
        <f>IFERROR(+VLOOKUP("LEBALF"&amp;A25,'Main File'!A:O,10,0),0)</f>
        <v>0</v>
      </c>
      <c r="G25" s="28">
        <f>IFERROR(+VLOOKUP("LEBALF"&amp;A25,'Main File'!A:O,11,0),0)</f>
        <v>0</v>
      </c>
      <c r="H25" s="28">
        <f>IFERROR(+VLOOKUP("LEBALF"&amp;A25,'Main File'!A:O,12,0),0)</f>
        <v>0</v>
      </c>
      <c r="I25" s="28">
        <f>IFERROR(+VLOOKUP("LEBALF"&amp;A25,'Main File'!A:O,13,0),0)</f>
        <v>0</v>
      </c>
      <c r="J25" s="28">
        <f>IFERROR(+VLOOKUP("LEBALF"&amp;A25,'Main File'!A:O,14,0),0)</f>
        <v>0</v>
      </c>
      <c r="K25" s="28">
        <f>IFERROR(+VLOOKUP("LEBALF"&amp;A25,'Main File'!A:O,15,0),0)</f>
        <v>0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2.5001420999968058</v>
      </c>
      <c r="C16" s="28">
        <f>IFERROR(+VLOOKUP("LEBFSF"&amp;A16,'Main File'!A:O,7,0),0)</f>
        <v>0.30002474450413741</v>
      </c>
      <c r="D16" s="28">
        <f>IFERROR(+VLOOKUP("LEBFSF"&amp;A16,'Main File'!A:O,8,0),0)</f>
        <v>0.2</v>
      </c>
      <c r="E16" s="28">
        <f>IFERROR(+VLOOKUP("LEBFSF"&amp;A16,'Main File'!A:O,9,0),0)</f>
        <v>0.2196198603475234</v>
      </c>
      <c r="F16" s="28">
        <f>IFERROR(+VLOOKUP("LEBFSF"&amp;A16,'Main File'!A:O,10,0),0)</f>
        <v>3.2197867048484667</v>
      </c>
      <c r="G16" s="28">
        <f>IFERROR(+VLOOKUP("LEBFSF"&amp;A16,'Main File'!A:O,11,0),0)</f>
        <v>1.0381830667667695</v>
      </c>
      <c r="H16" s="28">
        <f>IFERROR(+VLOOKUP("LEBFSF"&amp;A16,'Main File'!A:O,12,0),0)</f>
        <v>0</v>
      </c>
      <c r="I16" s="28">
        <f>IFERROR(+VLOOKUP("LEBFSF"&amp;A16,'Main File'!A:O,13,0),0)</f>
        <v>0.2</v>
      </c>
      <c r="J16" s="28">
        <f>IFERROR(+VLOOKUP("LEBFSF"&amp;A16,'Main File'!A:O,14,0),0)</f>
        <v>0.20847403199549491</v>
      </c>
      <c r="K16" s="28">
        <f>IFERROR(+VLOOKUP("LEBFSF"&amp;A16,'Main File'!A:O,15,0),0)</f>
        <v>1.4466570987622644</v>
      </c>
    </row>
    <row r="17" spans="1:11" x14ac:dyDescent="0.25">
      <c r="A17" s="9">
        <f t="shared" si="0"/>
        <v>43173</v>
      </c>
      <c r="B17" s="28">
        <f>IFERROR(+VLOOKUP("LEBFSF"&amp;A17,'Main File'!A:O,6,0),0)</f>
        <v>2.5001434714711781</v>
      </c>
      <c r="C17" s="28">
        <f>IFERROR(+VLOOKUP("LEBFSF"&amp;A17,'Main File'!A:O,7,0),0)</f>
        <v>0.30002443870942885</v>
      </c>
      <c r="D17" s="28">
        <f>IFERROR(+VLOOKUP("LEBFSF"&amp;A17,'Main File'!A:O,8,0),0)</f>
        <v>0.2</v>
      </c>
      <c r="E17" s="28">
        <f>IFERROR(+VLOOKUP("LEBFSF"&amp;A17,'Main File'!A:O,9,0),0)</f>
        <v>0.21961844711086412</v>
      </c>
      <c r="F17" s="28">
        <f>IFERROR(+VLOOKUP("LEBFSF"&amp;A17,'Main File'!A:O,10,0),0)</f>
        <v>3.2197863572914711</v>
      </c>
      <c r="G17" s="28">
        <f>IFERROR(+VLOOKUP("LEBFSF"&amp;A17,'Main File'!A:O,11,0),0)</f>
        <v>1.0372381889574134</v>
      </c>
      <c r="H17" s="28">
        <f>IFERROR(+VLOOKUP("LEBFSF"&amp;A17,'Main File'!A:O,12,0),0)</f>
        <v>0</v>
      </c>
      <c r="I17" s="28">
        <f>IFERROR(+VLOOKUP("LEBFSF"&amp;A17,'Main File'!A:O,13,0),0)</f>
        <v>0.2</v>
      </c>
      <c r="J17" s="28">
        <f>IFERROR(+VLOOKUP("LEBFSF"&amp;A17,'Main File'!A:O,14,0),0)</f>
        <v>0.20831723935624816</v>
      </c>
      <c r="K17" s="28">
        <f>IFERROR(+VLOOKUP("LEBFSF"&amp;A17,'Main File'!A:O,15,0),0)</f>
        <v>1.4455554283136616</v>
      </c>
    </row>
    <row r="18" spans="1:11" x14ac:dyDescent="0.25">
      <c r="A18" s="9">
        <f t="shared" si="0"/>
        <v>43174</v>
      </c>
      <c r="B18" s="28">
        <f>IFERROR(+VLOOKUP("LEBFSF"&amp;A18,'Main File'!A:O,6,0),0)</f>
        <v>2.5001206623957195</v>
      </c>
      <c r="C18" s="28">
        <f>IFERROR(+VLOOKUP("LEBFSF"&amp;A18,'Main File'!A:O,7,0),0)</f>
        <v>0</v>
      </c>
      <c r="D18" s="28">
        <f>IFERROR(+VLOOKUP("LEBFSF"&amp;A18,'Main File'!A:O,8,0),0)</f>
        <v>0.2</v>
      </c>
      <c r="E18" s="28">
        <f>IFERROR(+VLOOKUP("LEBFSF"&amp;A18,'Main File'!A:O,9,0),0)</f>
        <v>0.21961803013842593</v>
      </c>
      <c r="F18" s="28">
        <f>IFERROR(+VLOOKUP("LEBFSF"&amp;A18,'Main File'!A:O,10,0),0)</f>
        <v>2.9197386925341458</v>
      </c>
      <c r="G18" s="28">
        <f>IFERROR(+VLOOKUP("LEBFSF"&amp;A18,'Main File'!A:O,11,0),0)</f>
        <v>1.0367288558641019</v>
      </c>
      <c r="H18" s="28">
        <f>IFERROR(+VLOOKUP("LEBFSF"&amp;A18,'Main File'!A:O,12,0),0)</f>
        <v>0</v>
      </c>
      <c r="I18" s="28">
        <f>IFERROR(+VLOOKUP("LEBFSF"&amp;A18,'Main File'!A:O,13,0),0)</f>
        <v>0.2</v>
      </c>
      <c r="J18" s="28">
        <f>IFERROR(+VLOOKUP("LEBFSF"&amp;A18,'Main File'!A:O,14,0),0)</f>
        <v>0.20821477286413148</v>
      </c>
      <c r="K18" s="28">
        <f>IFERROR(+VLOOKUP("LEBFSF"&amp;A18,'Main File'!A:O,15,0),0)</f>
        <v>1.4449436287282333</v>
      </c>
    </row>
    <row r="19" spans="1:11" x14ac:dyDescent="0.25">
      <c r="A19" s="9">
        <f t="shared" si="0"/>
        <v>43175</v>
      </c>
      <c r="B19" s="28">
        <f>IFERROR(+VLOOKUP("LEBFSF"&amp;A19,'Main File'!A:O,6,0),0)</f>
        <v>2.5001209051876239</v>
      </c>
      <c r="C19" s="28">
        <f>IFERROR(+VLOOKUP("LEBFSF"&amp;A19,'Main File'!A:O,7,0),0)</f>
        <v>0</v>
      </c>
      <c r="D19" s="28">
        <f>IFERROR(+VLOOKUP("LEBFSF"&amp;A19,'Main File'!A:O,8,0),0)</f>
        <v>0.2</v>
      </c>
      <c r="E19" s="28">
        <f>IFERROR(+VLOOKUP("LEBFSF"&amp;A19,'Main File'!A:O,9,0),0)</f>
        <v>0.21961771014163128</v>
      </c>
      <c r="F19" s="28">
        <f>IFERROR(+VLOOKUP("LEBFSF"&amp;A19,'Main File'!A:O,10,0),0)</f>
        <v>2.9197386153292553</v>
      </c>
      <c r="G19" s="28">
        <f>IFERROR(+VLOOKUP("LEBFSF"&amp;A19,'Main File'!A:O,11,0),0)</f>
        <v>1.0364518278549915</v>
      </c>
      <c r="H19" s="28">
        <f>IFERROR(+VLOOKUP("LEBFSF"&amp;A19,'Main File'!A:O,12,0),0)</f>
        <v>0</v>
      </c>
      <c r="I19" s="28">
        <f>IFERROR(+VLOOKUP("LEBFSF"&amp;A19,'Main File'!A:O,13,0),0)</f>
        <v>0.2</v>
      </c>
      <c r="J19" s="28">
        <f>IFERROR(+VLOOKUP("LEBFSF"&amp;A19,'Main File'!A:O,14,0),0)</f>
        <v>0.20817354144467773</v>
      </c>
      <c r="K19" s="28">
        <f>IFERROR(+VLOOKUP("LEBFSF"&amp;A19,'Main File'!A:O,15,0),0)</f>
        <v>1.4446253692996691</v>
      </c>
    </row>
    <row r="20" spans="1:11" x14ac:dyDescent="0.25">
      <c r="A20" s="9">
        <f t="shared" si="0"/>
        <v>43176</v>
      </c>
      <c r="B20" s="28">
        <f>IFERROR(+VLOOKUP("LEBFSF"&amp;A20,'Main File'!A:O,6,0),0)</f>
        <v>2.5001186887194979</v>
      </c>
      <c r="C20" s="28">
        <f>IFERROR(+VLOOKUP("LEBFSF"&amp;A20,'Main File'!A:O,7,0),0)</f>
        <v>0</v>
      </c>
      <c r="D20" s="28">
        <f>IFERROR(+VLOOKUP("LEBFSF"&amp;A20,'Main File'!A:O,8,0),0)</f>
        <v>0.2</v>
      </c>
      <c r="E20" s="28">
        <f>IFERROR(+VLOOKUP("LEBFSF"&amp;A20,'Main File'!A:O,9,0),0)</f>
        <v>0.21961704067160556</v>
      </c>
      <c r="F20" s="28">
        <f>IFERROR(+VLOOKUP("LEBFSF"&amp;A20,'Main File'!A:O,10,0),0)</f>
        <v>2.9197357293911037</v>
      </c>
      <c r="G20" s="28">
        <f>IFERROR(+VLOOKUP("LEBFSF"&amp;A20,'Main File'!A:O,11,0),0)</f>
        <v>1.0369448861320989</v>
      </c>
      <c r="H20" s="28">
        <f>IFERROR(+VLOOKUP("LEBFSF"&amp;A20,'Main File'!A:O,12,0),0)</f>
        <v>0</v>
      </c>
      <c r="I20" s="28">
        <f>IFERROR(+VLOOKUP("LEBFSF"&amp;A20,'Main File'!A:O,13,0),0)</f>
        <v>0.2</v>
      </c>
      <c r="J20" s="28">
        <f>IFERROR(+VLOOKUP("LEBFSF"&amp;A20,'Main File'!A:O,14,0),0)</f>
        <v>0.20825840822502389</v>
      </c>
      <c r="K20" s="28">
        <f>IFERROR(+VLOOKUP("LEBFSF"&amp;A20,'Main File'!A:O,15,0),0)</f>
        <v>1.4452032943571227</v>
      </c>
    </row>
    <row r="21" spans="1:11" x14ac:dyDescent="0.25">
      <c r="A21" s="9">
        <f t="shared" si="0"/>
        <v>43177</v>
      </c>
      <c r="B21" s="28">
        <f>IFERROR(+VLOOKUP("LEBFSF"&amp;A21,'Main File'!A:O,6,0),0)</f>
        <v>2.5001202718761197</v>
      </c>
      <c r="C21" s="28">
        <f>IFERROR(+VLOOKUP("LEBFSF"&amp;A21,'Main File'!A:O,7,0),0)</f>
        <v>0</v>
      </c>
      <c r="D21" s="28">
        <f>IFERROR(+VLOOKUP("LEBFSF"&amp;A21,'Main File'!A:O,8,0),0)</f>
        <v>0.2</v>
      </c>
      <c r="E21" s="28">
        <f>IFERROR(+VLOOKUP("LEBFSF"&amp;A21,'Main File'!A:O,9,0),0)</f>
        <v>0.21961751647110511</v>
      </c>
      <c r="F21" s="28">
        <f>IFERROR(+VLOOKUP("LEBFSF"&amp;A21,'Main File'!A:O,10,0),0)</f>
        <v>2.9197377883472249</v>
      </c>
      <c r="G21" s="28">
        <f>IFERROR(+VLOOKUP("LEBFSF"&amp;A21,'Main File'!A:O,11,0),0)</f>
        <v>1.0369381846606691</v>
      </c>
      <c r="H21" s="28">
        <f>IFERROR(+VLOOKUP("LEBFSF"&amp;A21,'Main File'!A:O,12,0),0)</f>
        <v>0</v>
      </c>
      <c r="I21" s="28">
        <f>IFERROR(+VLOOKUP("LEBFSF"&amp;A21,'Main File'!A:O,13,0),0)</f>
        <v>0.2</v>
      </c>
      <c r="J21" s="28">
        <f>IFERROR(+VLOOKUP("LEBFSF"&amp;A21,'Main File'!A:O,14,0),0)</f>
        <v>0.20825593039873266</v>
      </c>
      <c r="K21" s="28">
        <f>IFERROR(+VLOOKUP("LEBFSF"&amp;A21,'Main File'!A:O,15,0),0)</f>
        <v>1.4451941150594017</v>
      </c>
    </row>
    <row r="22" spans="1:11" x14ac:dyDescent="0.25">
      <c r="A22" s="9">
        <f t="shared" si="0"/>
        <v>43178</v>
      </c>
      <c r="B22" s="28">
        <f>IFERROR(+VLOOKUP("LEBFSF"&amp;A22,'Main File'!A:O,6,0),0)</f>
        <v>0</v>
      </c>
      <c r="C22" s="28">
        <f>IFERROR(+VLOOKUP("LEBFSF"&amp;A22,'Main File'!A:O,7,0),0)</f>
        <v>0</v>
      </c>
      <c r="D22" s="28">
        <f>IFERROR(+VLOOKUP("LEBFSF"&amp;A22,'Main File'!A:O,8,0),0)</f>
        <v>0</v>
      </c>
      <c r="E22" s="28">
        <f>IFERROR(+VLOOKUP("LEBFSF"&amp;A22,'Main File'!A:O,9,0),0)</f>
        <v>0</v>
      </c>
      <c r="F22" s="28">
        <f>IFERROR(+VLOOKUP("LEBFSF"&amp;A22,'Main File'!A:O,10,0),0)</f>
        <v>0</v>
      </c>
      <c r="G22" s="28">
        <f>IFERROR(+VLOOKUP("LEBFSF"&amp;A22,'Main File'!A:O,11,0),0)</f>
        <v>0</v>
      </c>
      <c r="H22" s="28">
        <f>IFERROR(+VLOOKUP("LEBFSF"&amp;A22,'Main File'!A:O,12,0),0)</f>
        <v>0</v>
      </c>
      <c r="I22" s="28">
        <f>IFERROR(+VLOOKUP("LEBFSF"&amp;A22,'Main File'!A:O,13,0),0)</f>
        <v>0</v>
      </c>
      <c r="J22" s="28">
        <f>IFERROR(+VLOOKUP("LEBFSF"&amp;A22,'Main File'!A:O,14,0),0)</f>
        <v>0</v>
      </c>
      <c r="K22" s="28">
        <f>IFERROR(+VLOOKUP("LEBFSF"&amp;A22,'Main File'!A:O,15,0),0)</f>
        <v>0</v>
      </c>
    </row>
    <row r="23" spans="1:11" x14ac:dyDescent="0.25">
      <c r="A23" s="9">
        <f t="shared" si="0"/>
        <v>43179</v>
      </c>
      <c r="B23" s="28">
        <f>IFERROR(+VLOOKUP("LEBFSF"&amp;A23,'Main File'!A:O,6,0),0)</f>
        <v>0</v>
      </c>
      <c r="C23" s="28">
        <f>IFERROR(+VLOOKUP("LEBFSF"&amp;A23,'Main File'!A:O,7,0),0)</f>
        <v>0</v>
      </c>
      <c r="D23" s="28">
        <f>IFERROR(+VLOOKUP("LEBFSF"&amp;A23,'Main File'!A:O,8,0),0)</f>
        <v>0</v>
      </c>
      <c r="E23" s="28">
        <f>IFERROR(+VLOOKUP("LEBFSF"&amp;A23,'Main File'!A:O,9,0),0)</f>
        <v>0</v>
      </c>
      <c r="F23" s="28">
        <f>IFERROR(+VLOOKUP("LEBFSF"&amp;A23,'Main File'!A:O,10,0),0)</f>
        <v>0</v>
      </c>
      <c r="G23" s="28">
        <f>IFERROR(+VLOOKUP("LEBFSF"&amp;A23,'Main File'!A:O,11,0),0)</f>
        <v>0</v>
      </c>
      <c r="H23" s="28">
        <f>IFERROR(+VLOOKUP("LEBFSF"&amp;A23,'Main File'!A:O,12,0),0)</f>
        <v>0</v>
      </c>
      <c r="I23" s="28">
        <f>IFERROR(+VLOOKUP("LEBFSF"&amp;A23,'Main File'!A:O,13,0),0)</f>
        <v>0</v>
      </c>
      <c r="J23" s="28">
        <f>IFERROR(+VLOOKUP("LEBFSF"&amp;A23,'Main File'!A:O,14,0),0)</f>
        <v>0</v>
      </c>
      <c r="K23" s="28">
        <f>IFERROR(+VLOOKUP("LEBFSF"&amp;A23,'Main File'!A:O,15,0),0)</f>
        <v>0</v>
      </c>
    </row>
    <row r="24" spans="1:11" x14ac:dyDescent="0.25">
      <c r="A24" s="9">
        <f t="shared" si="0"/>
        <v>43180</v>
      </c>
      <c r="B24" s="28">
        <f>IFERROR(+VLOOKUP("LEBFSF"&amp;A24,'Main File'!A:O,6,0),0)</f>
        <v>0</v>
      </c>
      <c r="C24" s="28">
        <f>IFERROR(+VLOOKUP("LEBFSF"&amp;A24,'Main File'!A:O,7,0),0)</f>
        <v>0</v>
      </c>
      <c r="D24" s="28">
        <f>IFERROR(+VLOOKUP("LEBFSF"&amp;A24,'Main File'!A:O,8,0),0)</f>
        <v>0</v>
      </c>
      <c r="E24" s="28">
        <f>IFERROR(+VLOOKUP("LEBFSF"&amp;A24,'Main File'!A:O,9,0),0)</f>
        <v>0</v>
      </c>
      <c r="F24" s="28">
        <f>IFERROR(+VLOOKUP("LEBFSF"&amp;A24,'Main File'!A:O,10,0),0)</f>
        <v>0</v>
      </c>
      <c r="G24" s="28">
        <f>IFERROR(+VLOOKUP("LEBFSF"&amp;A24,'Main File'!A:O,11,0),0)</f>
        <v>0</v>
      </c>
      <c r="H24" s="28">
        <f>IFERROR(+VLOOKUP("LEBFSF"&amp;A24,'Main File'!A:O,12,0),0)</f>
        <v>0</v>
      </c>
      <c r="I24" s="28">
        <f>IFERROR(+VLOOKUP("LEBFSF"&amp;A24,'Main File'!A:O,13,0),0)</f>
        <v>0</v>
      </c>
      <c r="J24" s="28">
        <f>IFERROR(+VLOOKUP("LEBFSF"&amp;A24,'Main File'!A:O,14,0),0)</f>
        <v>0</v>
      </c>
      <c r="K24" s="28">
        <f>IFERROR(+VLOOKUP("LEBFSF"&amp;A24,'Main File'!A:O,15,0),0)</f>
        <v>0</v>
      </c>
    </row>
    <row r="25" spans="1:11" x14ac:dyDescent="0.25">
      <c r="A25" s="9">
        <f t="shared" si="0"/>
        <v>43181</v>
      </c>
      <c r="B25" s="28">
        <f>IFERROR(+VLOOKUP("LEBFSF"&amp;A25,'Main File'!A:O,6,0),0)</f>
        <v>0</v>
      </c>
      <c r="C25" s="28">
        <f>IFERROR(+VLOOKUP("LEBFSF"&amp;A25,'Main File'!A:O,7,0),0)</f>
        <v>0</v>
      </c>
      <c r="D25" s="28">
        <f>IFERROR(+VLOOKUP("LEBFSF"&amp;A25,'Main File'!A:O,8,0),0)</f>
        <v>0</v>
      </c>
      <c r="E25" s="28">
        <f>IFERROR(+VLOOKUP("LEBFSF"&amp;A25,'Main File'!A:O,9,0),0)</f>
        <v>0</v>
      </c>
      <c r="F25" s="28">
        <f>IFERROR(+VLOOKUP("LEBFSF"&amp;A25,'Main File'!A:O,10,0),0)</f>
        <v>0</v>
      </c>
      <c r="G25" s="28">
        <f>IFERROR(+VLOOKUP("LEBFSF"&amp;A25,'Main File'!A:O,11,0),0)</f>
        <v>0</v>
      </c>
      <c r="H25" s="28">
        <f>IFERROR(+VLOOKUP("LEBFSF"&amp;A25,'Main File'!A:O,12,0),0)</f>
        <v>0</v>
      </c>
      <c r="I25" s="28">
        <f>IFERROR(+VLOOKUP("LEBFSF"&amp;A25,'Main File'!A:O,13,0),0)</f>
        <v>0</v>
      </c>
      <c r="J25" s="28">
        <f>IFERROR(+VLOOKUP("LEBFSF"&amp;A25,'Main File'!A:O,14,0),0)</f>
        <v>0</v>
      </c>
      <c r="K25" s="28">
        <f>IFERROR(+VLOOKUP("LEBFSF"&amp;A25,'Main File'!A:O,15,0),0)</f>
        <v>0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2.4757455241309212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0.26923220749363014</v>
      </c>
      <c r="F16" s="28">
        <f>IFERROR(+VLOOKUP("LECHID"&amp;A16,'Main File'!A:O,10,0),0)</f>
        <v>2.7449777316245512</v>
      </c>
      <c r="G16" s="28">
        <f>IFERROR(+VLOOKUP("LECHID"&amp;A16,'Main File'!A:O,11,0),0)</f>
        <v>1.4784112038136894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0.25172169091647778</v>
      </c>
      <c r="K16" s="28">
        <f>IFERROR(+VLOOKUP("LECHID"&amp;A16,'Main File'!A:O,15,0),0)</f>
        <v>1.7301328947301671</v>
      </c>
    </row>
    <row r="17" spans="1:11" x14ac:dyDescent="0.25">
      <c r="A17" s="9">
        <f t="shared" si="0"/>
        <v>43173</v>
      </c>
      <c r="B17" s="28">
        <f>IFERROR(+VLOOKUP("LECHID"&amp;A17,'Main File'!A:O,6,0),0)</f>
        <v>2.4757519669622874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0.26923626698326414</v>
      </c>
      <c r="F17" s="28">
        <f>IFERROR(+VLOOKUP("LECHID"&amp;A17,'Main File'!A:O,10,0),0)</f>
        <v>2.7449882339455516</v>
      </c>
      <c r="G17" s="28">
        <f>IFERROR(+VLOOKUP("LECHID"&amp;A17,'Main File'!A:O,11,0),0)</f>
        <v>1.477948472379415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0.25162607802411358</v>
      </c>
      <c r="K17" s="28">
        <f>IFERROR(+VLOOKUP("LECHID"&amp;A17,'Main File'!A:O,15,0),0)</f>
        <v>1.7295745504035285</v>
      </c>
    </row>
    <row r="18" spans="1:11" x14ac:dyDescent="0.25">
      <c r="A18" s="9">
        <f t="shared" si="0"/>
        <v>43174</v>
      </c>
      <c r="B18" s="28">
        <f>IFERROR(+VLOOKUP("LECHID"&amp;A18,'Main File'!A:O,6,0),0)</f>
        <v>2.4756810954867206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0.26922121109440417</v>
      </c>
      <c r="F18" s="28">
        <f>IFERROR(+VLOOKUP("LECHID"&amp;A18,'Main File'!A:O,10,0),0)</f>
        <v>2.7449023065811247</v>
      </c>
      <c r="G18" s="28">
        <f>IFERROR(+VLOOKUP("LECHID"&amp;A18,'Main File'!A:O,11,0),0)</f>
        <v>1.4777533589726413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0.25163654496611554</v>
      </c>
      <c r="K18" s="28">
        <f>IFERROR(+VLOOKUP("LECHID"&amp;A18,'Main File'!A:O,15,0),0)</f>
        <v>1.7293899039387568</v>
      </c>
    </row>
    <row r="19" spans="1:11" x14ac:dyDescent="0.25">
      <c r="A19" s="9">
        <f t="shared" si="0"/>
        <v>43175</v>
      </c>
      <c r="B19" s="28">
        <f>IFERROR(+VLOOKUP("LECHID"&amp;A19,'Main File'!A:O,6,0),0)</f>
        <v>2.4754786696161242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0.26918667215324416</v>
      </c>
      <c r="F19" s="28">
        <f>IFERROR(+VLOOKUP("LECHID"&amp;A19,'Main File'!A:O,10,0),0)</f>
        <v>2.7446653417693683</v>
      </c>
      <c r="G19" s="28">
        <f>IFERROR(+VLOOKUP("LECHID"&amp;A19,'Main File'!A:O,11,0),0)</f>
        <v>1.4767977978454396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0.25144089797739977</v>
      </c>
      <c r="K19" s="28">
        <f>IFERROR(+VLOOKUP("LECHID"&amp;A19,'Main File'!A:O,15,0),0)</f>
        <v>1.7282386958228395</v>
      </c>
    </row>
    <row r="20" spans="1:11" x14ac:dyDescent="0.25">
      <c r="A20" s="9">
        <f t="shared" si="0"/>
        <v>43176</v>
      </c>
      <c r="B20" s="28">
        <f>IFERROR(+VLOOKUP("LECHID"&amp;A20,'Main File'!A:O,6,0),0)</f>
        <v>2.4753974828797394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0.26917227662320858</v>
      </c>
      <c r="F20" s="28">
        <f>IFERROR(+VLOOKUP("LECHID"&amp;A20,'Main File'!A:O,10,0),0)</f>
        <v>2.7445697595029479</v>
      </c>
      <c r="G20" s="28">
        <f>IFERROR(+VLOOKUP("LECHID"&amp;A20,'Main File'!A:O,11,0),0)</f>
        <v>1.4776392088177064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0.25159426647110039</v>
      </c>
      <c r="K20" s="28">
        <f>IFERROR(+VLOOKUP("LECHID"&amp;A20,'Main File'!A:O,15,0),0)</f>
        <v>1.7292334752888068</v>
      </c>
    </row>
    <row r="21" spans="1:11" x14ac:dyDescent="0.25">
      <c r="A21" s="9">
        <f t="shared" si="0"/>
        <v>43177</v>
      </c>
      <c r="B21" s="28">
        <f>IFERROR(+VLOOKUP("LECHID"&amp;A21,'Main File'!A:O,6,0),0)</f>
        <v>2.4753904166876595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0.26917417070509786</v>
      </c>
      <c r="F21" s="28">
        <f>IFERROR(+VLOOKUP("LECHID"&amp;A21,'Main File'!A:O,10,0),0)</f>
        <v>2.7445645873927571</v>
      </c>
      <c r="G21" s="28">
        <f>IFERROR(+VLOOKUP("LECHID"&amp;A21,'Main File'!A:O,11,0),0)</f>
        <v>1.4776338473601995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0.25159335358792795</v>
      </c>
      <c r="K21" s="28">
        <f>IFERROR(+VLOOKUP("LECHID"&amp;A21,'Main File'!A:O,15,0),0)</f>
        <v>1.7292272009481275</v>
      </c>
    </row>
    <row r="22" spans="1:11" x14ac:dyDescent="0.25">
      <c r="A22" s="9">
        <f t="shared" si="0"/>
        <v>43178</v>
      </c>
      <c r="B22" s="28">
        <f>IFERROR(+VLOOKUP("LECHID"&amp;A22,'Main File'!A:O,6,0),0)</f>
        <v>0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</v>
      </c>
      <c r="F22" s="28">
        <f>IFERROR(+VLOOKUP("LECHID"&amp;A22,'Main File'!A:O,10,0),0)</f>
        <v>0</v>
      </c>
      <c r="G22" s="28">
        <f>IFERROR(+VLOOKUP("LECHID"&amp;A22,'Main File'!A:O,11,0),0)</f>
        <v>0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</v>
      </c>
      <c r="K22" s="28">
        <f>IFERROR(+VLOOKUP("LECHID"&amp;A22,'Main File'!A:O,15,0),0)</f>
        <v>0</v>
      </c>
    </row>
    <row r="23" spans="1:11" x14ac:dyDescent="0.25">
      <c r="A23" s="9">
        <f t="shared" si="0"/>
        <v>43179</v>
      </c>
      <c r="B23" s="28">
        <f>IFERROR(+VLOOKUP("LECHID"&amp;A23,'Main File'!A:O,6,0),0)</f>
        <v>0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</v>
      </c>
      <c r="F23" s="28">
        <f>IFERROR(+VLOOKUP("LECHID"&amp;A23,'Main File'!A:O,10,0),0)</f>
        <v>0</v>
      </c>
      <c r="G23" s="28">
        <f>IFERROR(+VLOOKUP("LECHID"&amp;A23,'Main File'!A:O,11,0),0)</f>
        <v>0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</v>
      </c>
      <c r="K23" s="28">
        <f>IFERROR(+VLOOKUP("LECHID"&amp;A23,'Main File'!A:O,15,0),0)</f>
        <v>0</v>
      </c>
    </row>
    <row r="24" spans="1:11" x14ac:dyDescent="0.25">
      <c r="A24" s="9">
        <f t="shared" si="0"/>
        <v>43180</v>
      </c>
      <c r="B24" s="28">
        <f>IFERROR(+VLOOKUP("LECHID"&amp;A24,'Main File'!A:O,6,0),0)</f>
        <v>0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</v>
      </c>
      <c r="F24" s="28">
        <f>IFERROR(+VLOOKUP("LECHID"&amp;A24,'Main File'!A:O,10,0),0)</f>
        <v>0</v>
      </c>
      <c r="G24" s="28">
        <f>IFERROR(+VLOOKUP("LECHID"&amp;A24,'Main File'!A:O,11,0),0)</f>
        <v>0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</v>
      </c>
      <c r="K24" s="28">
        <f>IFERROR(+VLOOKUP("LECHID"&amp;A24,'Main File'!A:O,15,0),0)</f>
        <v>0</v>
      </c>
    </row>
    <row r="25" spans="1:11" x14ac:dyDescent="0.25">
      <c r="A25" s="9">
        <f t="shared" si="0"/>
        <v>43181</v>
      </c>
      <c r="B25" s="28">
        <f>IFERROR(+VLOOKUP("LECHID"&amp;A25,'Main File'!A:O,6,0),0)</f>
        <v>0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</v>
      </c>
      <c r="F25" s="28">
        <f>IFERROR(+VLOOKUP("LECHID"&amp;A25,'Main File'!A:O,10,0),0)</f>
        <v>0</v>
      </c>
      <c r="G25" s="28">
        <f>IFERROR(+VLOOKUP("LECHID"&amp;A25,'Main File'!A:O,11,0),0)</f>
        <v>0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</v>
      </c>
      <c r="K25" s="28">
        <f>IFERROR(+VLOOKUP("LECHID"&amp;A25,'Main File'!A:O,15,0),0)</f>
        <v>0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2.3219772003745747</v>
      </c>
      <c r="C16" s="28">
        <f>IFERROR(+VLOOKUP("LEEQTF"&amp;A16,'Main File'!A:O,7,0),0)</f>
        <v>0</v>
      </c>
      <c r="D16" s="28">
        <f>IFERROR(+VLOOKUP("LEEQTF"&amp;A16,'Main File'!A:O,8,0),0)</f>
        <v>0.2</v>
      </c>
      <c r="E16" s="28">
        <f>IFERROR(+VLOOKUP("LEEQTF"&amp;A16,'Main File'!A:O,9,0),0)</f>
        <v>0.28835747261260924</v>
      </c>
      <c r="F16" s="28">
        <f>IFERROR(+VLOOKUP("LEEQTF"&amp;A16,'Main File'!A:O,10,0),0)</f>
        <v>2.8103346729871843</v>
      </c>
      <c r="G16" s="28">
        <f>IFERROR(+VLOOKUP("LEEQTF"&amp;A16,'Main File'!A:O,11,0),0)</f>
        <v>1.4603770098031521</v>
      </c>
      <c r="H16" s="28">
        <f>IFERROR(+VLOOKUP("LEEQTF"&amp;A16,'Main File'!A:O,12,0),0)</f>
        <v>0</v>
      </c>
      <c r="I16" s="28">
        <f>IFERROR(+VLOOKUP("LEEQTF"&amp;A16,'Main File'!A:O,13,0),0)</f>
        <v>0.2</v>
      </c>
      <c r="J16" s="28">
        <f>IFERROR(+VLOOKUP("LEEQTF"&amp;A16,'Main File'!A:O,14,0),0)</f>
        <v>0.28627743783171244</v>
      </c>
      <c r="K16" s="28">
        <f>IFERROR(+VLOOKUP("LEEQTF"&amp;A16,'Main File'!A:O,15,0),0)</f>
        <v>1.9466544476348644</v>
      </c>
    </row>
    <row r="17" spans="1:11" x14ac:dyDescent="0.25">
      <c r="A17" s="9">
        <f t="shared" si="0"/>
        <v>43173</v>
      </c>
      <c r="B17" s="28">
        <f>IFERROR(+VLOOKUP("LEEQTF"&amp;A17,'Main File'!A:O,6,0),0)</f>
        <v>2.3218245224291274</v>
      </c>
      <c r="C17" s="28">
        <f>IFERROR(+VLOOKUP("LEEQTF"&amp;A17,'Main File'!A:O,7,0),0)</f>
        <v>0</v>
      </c>
      <c r="D17" s="28">
        <f>IFERROR(+VLOOKUP("LEEQTF"&amp;A17,'Main File'!A:O,8,0),0)</f>
        <v>0.2</v>
      </c>
      <c r="E17" s="28">
        <f>IFERROR(+VLOOKUP("LEEQTF"&amp;A17,'Main File'!A:O,9,0),0)</f>
        <v>0.2883299985303448</v>
      </c>
      <c r="F17" s="28">
        <f>IFERROR(+VLOOKUP("LEEQTF"&amp;A17,'Main File'!A:O,10,0),0)</f>
        <v>2.8101545209594723</v>
      </c>
      <c r="G17" s="28">
        <f>IFERROR(+VLOOKUP("LEEQTF"&amp;A17,'Main File'!A:O,11,0),0)</f>
        <v>1.4601432676637824</v>
      </c>
      <c r="H17" s="28">
        <f>IFERROR(+VLOOKUP("LEEQTF"&amp;A17,'Main File'!A:O,12,0),0)</f>
        <v>0</v>
      </c>
      <c r="I17" s="28">
        <f>IFERROR(+VLOOKUP("LEEQTF"&amp;A17,'Main File'!A:O,13,0),0)</f>
        <v>0.2</v>
      </c>
      <c r="J17" s="28">
        <f>IFERROR(+VLOOKUP("LEEQTF"&amp;A17,'Main File'!A:O,14,0),0)</f>
        <v>0.28623555186042154</v>
      </c>
      <c r="K17" s="28">
        <f>IFERROR(+VLOOKUP("LEEQTF"&amp;A17,'Main File'!A:O,15,0),0)</f>
        <v>1.946378819524204</v>
      </c>
    </row>
    <row r="18" spans="1:11" x14ac:dyDescent="0.25">
      <c r="A18" s="9">
        <f t="shared" si="0"/>
        <v>43174</v>
      </c>
      <c r="B18" s="28">
        <f>IFERROR(+VLOOKUP("LEEQTF"&amp;A18,'Main File'!A:O,6,0),0)</f>
        <v>2.3221225143170883</v>
      </c>
      <c r="C18" s="28">
        <f>IFERROR(+VLOOKUP("LEEQTF"&amp;A18,'Main File'!A:O,7,0),0)</f>
        <v>0</v>
      </c>
      <c r="D18" s="28">
        <f>IFERROR(+VLOOKUP("LEEQTF"&amp;A18,'Main File'!A:O,8,0),0)</f>
        <v>0.2</v>
      </c>
      <c r="E18" s="28">
        <f>IFERROR(+VLOOKUP("LEEQTF"&amp;A18,'Main File'!A:O,9,0),0)</f>
        <v>0.28838366510845176</v>
      </c>
      <c r="F18" s="28">
        <f>IFERROR(+VLOOKUP("LEEQTF"&amp;A18,'Main File'!A:O,10,0),0)</f>
        <v>2.8105061794255404</v>
      </c>
      <c r="G18" s="28">
        <f>IFERROR(+VLOOKUP("LEEQTF"&amp;A18,'Main File'!A:O,11,0),0)</f>
        <v>1.4603676816321653</v>
      </c>
      <c r="H18" s="28">
        <f>IFERROR(+VLOOKUP("LEEQTF"&amp;A18,'Main File'!A:O,12,0),0)</f>
        <v>0</v>
      </c>
      <c r="I18" s="28">
        <f>IFERROR(+VLOOKUP("LEEQTF"&amp;A18,'Main File'!A:O,13,0),0)</f>
        <v>0.2</v>
      </c>
      <c r="J18" s="28">
        <f>IFERROR(+VLOOKUP("LEEQTF"&amp;A18,'Main File'!A:O,14,0),0)</f>
        <v>0.28627582341470431</v>
      </c>
      <c r="K18" s="28">
        <f>IFERROR(+VLOOKUP("LEEQTF"&amp;A18,'Main File'!A:O,15,0),0)</f>
        <v>1.9466435050468696</v>
      </c>
    </row>
    <row r="19" spans="1:11" x14ac:dyDescent="0.25">
      <c r="A19" s="9">
        <f t="shared" si="0"/>
        <v>43175</v>
      </c>
      <c r="B19" s="28">
        <f>IFERROR(+VLOOKUP("LEEQTF"&amp;A19,'Main File'!A:O,6,0),0)</f>
        <v>2.3229759702472044</v>
      </c>
      <c r="C19" s="28">
        <f>IFERROR(+VLOOKUP("LEEQTF"&amp;A19,'Main File'!A:O,7,0),0)</f>
        <v>0</v>
      </c>
      <c r="D19" s="28">
        <f>IFERROR(+VLOOKUP("LEEQTF"&amp;A19,'Main File'!A:O,8,0),0)</f>
        <v>0.2</v>
      </c>
      <c r="E19" s="28">
        <f>IFERROR(+VLOOKUP("LEEQTF"&amp;A19,'Main File'!A:O,9,0),0)</f>
        <v>0.2885372319059723</v>
      </c>
      <c r="F19" s="28">
        <f>IFERROR(+VLOOKUP("LEEQTF"&amp;A19,'Main File'!A:O,10,0),0)</f>
        <v>2.811513202153177</v>
      </c>
      <c r="G19" s="28">
        <f>IFERROR(+VLOOKUP("LEEQTF"&amp;A19,'Main File'!A:O,11,0),0)</f>
        <v>1.4611236026568368</v>
      </c>
      <c r="H19" s="28">
        <f>IFERROR(+VLOOKUP("LEEQTF"&amp;A19,'Main File'!A:O,12,0),0)</f>
        <v>0</v>
      </c>
      <c r="I19" s="28">
        <f>IFERROR(+VLOOKUP("LEEQTF"&amp;A19,'Main File'!A:O,13,0),0)</f>
        <v>0.2</v>
      </c>
      <c r="J19" s="28">
        <f>IFERROR(+VLOOKUP("LEEQTF"&amp;A19,'Main File'!A:O,14,0),0)</f>
        <v>0.28641195495223026</v>
      </c>
      <c r="K19" s="28">
        <f>IFERROR(+VLOOKUP("LEEQTF"&amp;A19,'Main File'!A:O,15,0),0)</f>
        <v>1.9475355576090672</v>
      </c>
    </row>
    <row r="20" spans="1:11" x14ac:dyDescent="0.25">
      <c r="A20" s="9">
        <f t="shared" si="0"/>
        <v>43176</v>
      </c>
      <c r="B20" s="28">
        <f>IFERROR(+VLOOKUP("LEEQTF"&amp;A20,'Main File'!A:O,6,0),0)</f>
        <v>2.3230005071124817</v>
      </c>
      <c r="C20" s="28">
        <f>IFERROR(+VLOOKUP("LEEQTF"&amp;A20,'Main File'!A:O,7,0),0)</f>
        <v>0</v>
      </c>
      <c r="D20" s="28">
        <f>IFERROR(+VLOOKUP("LEEQTF"&amp;A20,'Main File'!A:O,8,0),0)</f>
        <v>0.2</v>
      </c>
      <c r="E20" s="28">
        <f>IFERROR(+VLOOKUP("LEEQTF"&amp;A20,'Main File'!A:O,9,0),0)</f>
        <v>0.28854153772996333</v>
      </c>
      <c r="F20" s="28">
        <f>IFERROR(+VLOOKUP("LEEQTF"&amp;A20,'Main File'!A:O,10,0),0)</f>
        <v>2.8115420448424451</v>
      </c>
      <c r="G20" s="28">
        <f>IFERROR(+VLOOKUP("LEEQTF"&amp;A20,'Main File'!A:O,11,0),0)</f>
        <v>1.4612924596823726</v>
      </c>
      <c r="H20" s="28">
        <f>IFERROR(+VLOOKUP("LEEQTF"&amp;A20,'Main File'!A:O,12,0),0)</f>
        <v>0</v>
      </c>
      <c r="I20" s="28">
        <f>IFERROR(+VLOOKUP("LEEQTF"&amp;A20,'Main File'!A:O,13,0),0)</f>
        <v>0.2</v>
      </c>
      <c r="J20" s="28">
        <f>IFERROR(+VLOOKUP("LEEQTF"&amp;A20,'Main File'!A:O,14,0),0)</f>
        <v>0.28644255039755151</v>
      </c>
      <c r="K20" s="28">
        <f>IFERROR(+VLOOKUP("LEEQTF"&amp;A20,'Main File'!A:O,15,0),0)</f>
        <v>1.9477350100799242</v>
      </c>
    </row>
    <row r="21" spans="1:11" x14ac:dyDescent="0.25">
      <c r="A21" s="9">
        <f t="shared" si="0"/>
        <v>43177</v>
      </c>
      <c r="B21" s="28">
        <f>IFERROR(+VLOOKUP("LEEQTF"&amp;A21,'Main File'!A:O,6,0),0)</f>
        <v>2.3230052729872175</v>
      </c>
      <c r="C21" s="28">
        <f>IFERROR(+VLOOKUP("LEEQTF"&amp;A21,'Main File'!A:O,7,0),0)</f>
        <v>0</v>
      </c>
      <c r="D21" s="28">
        <f>IFERROR(+VLOOKUP("LEEQTF"&amp;A21,'Main File'!A:O,8,0),0)</f>
        <v>0.2</v>
      </c>
      <c r="E21" s="28">
        <f>IFERROR(+VLOOKUP("LEEQTF"&amp;A21,'Main File'!A:O,9,0),0)</f>
        <v>0.28854273766244271</v>
      </c>
      <c r="F21" s="28">
        <f>IFERROR(+VLOOKUP("LEEQTF"&amp;A21,'Main File'!A:O,10,0),0)</f>
        <v>2.8115480106496604</v>
      </c>
      <c r="G21" s="28">
        <f>IFERROR(+VLOOKUP("LEEQTF"&amp;A21,'Main File'!A:O,11,0),0)</f>
        <v>1.4612967408028483</v>
      </c>
      <c r="H21" s="28">
        <f>IFERROR(+VLOOKUP("LEEQTF"&amp;A21,'Main File'!A:O,12,0),0)</f>
        <v>0</v>
      </c>
      <c r="I21" s="28">
        <f>IFERROR(+VLOOKUP("LEEQTF"&amp;A21,'Main File'!A:O,13,0),0)</f>
        <v>0.2</v>
      </c>
      <c r="J21" s="28">
        <f>IFERROR(+VLOOKUP("LEEQTF"&amp;A21,'Main File'!A:O,14,0),0)</f>
        <v>0.28644280522045668</v>
      </c>
      <c r="K21" s="28">
        <f>IFERROR(+VLOOKUP("LEEQTF"&amp;A21,'Main File'!A:O,15,0),0)</f>
        <v>1.9477395460233049</v>
      </c>
    </row>
    <row r="22" spans="1:11" x14ac:dyDescent="0.25">
      <c r="A22" s="9">
        <f t="shared" si="0"/>
        <v>43178</v>
      </c>
      <c r="B22" s="28">
        <f>IFERROR(+VLOOKUP("LEEQTF"&amp;A22,'Main File'!A:O,6,0),0)</f>
        <v>0</v>
      </c>
      <c r="C22" s="28">
        <f>IFERROR(+VLOOKUP("LEEQTF"&amp;A22,'Main File'!A:O,7,0),0)</f>
        <v>0</v>
      </c>
      <c r="D22" s="28">
        <f>IFERROR(+VLOOKUP("LEEQTF"&amp;A22,'Main File'!A:O,8,0),0)</f>
        <v>0</v>
      </c>
      <c r="E22" s="28">
        <f>IFERROR(+VLOOKUP("LEEQTF"&amp;A22,'Main File'!A:O,9,0),0)</f>
        <v>0</v>
      </c>
      <c r="F22" s="28">
        <f>IFERROR(+VLOOKUP("LEEQTF"&amp;A22,'Main File'!A:O,10,0),0)</f>
        <v>0</v>
      </c>
      <c r="G22" s="28">
        <f>IFERROR(+VLOOKUP("LEEQTF"&amp;A22,'Main File'!A:O,11,0),0)</f>
        <v>0</v>
      </c>
      <c r="H22" s="28">
        <f>IFERROR(+VLOOKUP("LEEQTF"&amp;A22,'Main File'!A:O,12,0),0)</f>
        <v>0</v>
      </c>
      <c r="I22" s="28">
        <f>IFERROR(+VLOOKUP("LEEQTF"&amp;A22,'Main File'!A:O,13,0),0)</f>
        <v>0</v>
      </c>
      <c r="J22" s="28">
        <f>IFERROR(+VLOOKUP("LEEQTF"&amp;A22,'Main File'!A:O,14,0),0)</f>
        <v>0</v>
      </c>
      <c r="K22" s="28">
        <f>IFERROR(+VLOOKUP("LEEQTF"&amp;A22,'Main File'!A:O,15,0),0)</f>
        <v>0</v>
      </c>
    </row>
    <row r="23" spans="1:11" x14ac:dyDescent="0.25">
      <c r="A23" s="9">
        <f t="shared" si="0"/>
        <v>43179</v>
      </c>
      <c r="B23" s="28">
        <f>IFERROR(+VLOOKUP("LEEQTF"&amp;A23,'Main File'!A:O,6,0),0)</f>
        <v>0</v>
      </c>
      <c r="C23" s="28">
        <f>IFERROR(+VLOOKUP("LEEQTF"&amp;A23,'Main File'!A:O,7,0),0)</f>
        <v>0</v>
      </c>
      <c r="D23" s="28">
        <f>IFERROR(+VLOOKUP("LEEQTF"&amp;A23,'Main File'!A:O,8,0),0)</f>
        <v>0</v>
      </c>
      <c r="E23" s="28">
        <f>IFERROR(+VLOOKUP("LEEQTF"&amp;A23,'Main File'!A:O,9,0),0)</f>
        <v>0</v>
      </c>
      <c r="F23" s="28">
        <f>IFERROR(+VLOOKUP("LEEQTF"&amp;A23,'Main File'!A:O,10,0),0)</f>
        <v>0</v>
      </c>
      <c r="G23" s="28">
        <f>IFERROR(+VLOOKUP("LEEQTF"&amp;A23,'Main File'!A:O,11,0),0)</f>
        <v>0</v>
      </c>
      <c r="H23" s="28">
        <f>IFERROR(+VLOOKUP("LEEQTF"&amp;A23,'Main File'!A:O,12,0),0)</f>
        <v>0</v>
      </c>
      <c r="I23" s="28">
        <f>IFERROR(+VLOOKUP("LEEQTF"&amp;A23,'Main File'!A:O,13,0),0)</f>
        <v>0</v>
      </c>
      <c r="J23" s="28">
        <f>IFERROR(+VLOOKUP("LEEQTF"&amp;A23,'Main File'!A:O,14,0),0)</f>
        <v>0</v>
      </c>
      <c r="K23" s="28">
        <f>IFERROR(+VLOOKUP("LEEQTF"&amp;A23,'Main File'!A:O,15,0),0)</f>
        <v>0</v>
      </c>
    </row>
    <row r="24" spans="1:11" x14ac:dyDescent="0.25">
      <c r="A24" s="9">
        <f t="shared" si="0"/>
        <v>43180</v>
      </c>
      <c r="B24" s="28">
        <f>IFERROR(+VLOOKUP("LEEQTF"&amp;A24,'Main File'!A:O,6,0),0)</f>
        <v>0</v>
      </c>
      <c r="C24" s="28">
        <f>IFERROR(+VLOOKUP("LEEQTF"&amp;A24,'Main File'!A:O,7,0),0)</f>
        <v>0</v>
      </c>
      <c r="D24" s="28">
        <f>IFERROR(+VLOOKUP("LEEQTF"&amp;A24,'Main File'!A:O,8,0),0)</f>
        <v>0</v>
      </c>
      <c r="E24" s="28">
        <f>IFERROR(+VLOOKUP("LEEQTF"&amp;A24,'Main File'!A:O,9,0),0)</f>
        <v>0</v>
      </c>
      <c r="F24" s="28">
        <f>IFERROR(+VLOOKUP("LEEQTF"&amp;A24,'Main File'!A:O,10,0),0)</f>
        <v>0</v>
      </c>
      <c r="G24" s="28">
        <f>IFERROR(+VLOOKUP("LEEQTF"&amp;A24,'Main File'!A:O,11,0),0)</f>
        <v>0</v>
      </c>
      <c r="H24" s="28">
        <f>IFERROR(+VLOOKUP("LEEQTF"&amp;A24,'Main File'!A:O,12,0),0)</f>
        <v>0</v>
      </c>
      <c r="I24" s="28">
        <f>IFERROR(+VLOOKUP("LEEQTF"&amp;A24,'Main File'!A:O,13,0),0)</f>
        <v>0</v>
      </c>
      <c r="J24" s="28">
        <f>IFERROR(+VLOOKUP("LEEQTF"&amp;A24,'Main File'!A:O,14,0),0)</f>
        <v>0</v>
      </c>
      <c r="K24" s="28">
        <f>IFERROR(+VLOOKUP("LEEQTF"&amp;A24,'Main File'!A:O,15,0),0)</f>
        <v>0</v>
      </c>
    </row>
    <row r="25" spans="1:11" x14ac:dyDescent="0.25">
      <c r="A25" s="9">
        <f t="shared" si="0"/>
        <v>43181</v>
      </c>
      <c r="B25" s="28">
        <f>IFERROR(+VLOOKUP("LEEQTF"&amp;A25,'Main File'!A:O,6,0),0)</f>
        <v>0</v>
      </c>
      <c r="C25" s="28">
        <f>IFERROR(+VLOOKUP("LEEQTF"&amp;A25,'Main File'!A:O,7,0),0)</f>
        <v>0</v>
      </c>
      <c r="D25" s="28">
        <f>IFERROR(+VLOOKUP("LEEQTF"&amp;A25,'Main File'!A:O,8,0),0)</f>
        <v>0</v>
      </c>
      <c r="E25" s="28">
        <f>IFERROR(+VLOOKUP("LEEQTF"&amp;A25,'Main File'!A:O,9,0),0)</f>
        <v>0</v>
      </c>
      <c r="F25" s="28">
        <f>IFERROR(+VLOOKUP("LEEQTF"&amp;A25,'Main File'!A:O,10,0),0)</f>
        <v>0</v>
      </c>
      <c r="G25" s="28">
        <f>IFERROR(+VLOOKUP("LEEQTF"&amp;A25,'Main File'!A:O,11,0),0)</f>
        <v>0</v>
      </c>
      <c r="H25" s="28">
        <f>IFERROR(+VLOOKUP("LEEQTF"&amp;A25,'Main File'!A:O,12,0),0)</f>
        <v>0</v>
      </c>
      <c r="I25" s="28">
        <f>IFERROR(+VLOOKUP("LEEQTF"&amp;A25,'Main File'!A:O,13,0),0)</f>
        <v>0</v>
      </c>
      <c r="J25" s="28">
        <f>IFERROR(+VLOOKUP("LEEQTF"&amp;A25,'Main File'!A:O,14,0),0)</f>
        <v>0</v>
      </c>
      <c r="K25" s="28">
        <f>IFERROR(+VLOOKUP("LEEQTF"&amp;A25,'Main File'!A:O,15,0),0)</f>
        <v>0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2.3551511017018791</v>
      </c>
      <c r="C16" s="28">
        <f>IFERROR(+VLOOKUP("LEGROW"&amp;A16,'Main File'!A:O,7,0),0)</f>
        <v>0.30002373972695506</v>
      </c>
      <c r="D16" s="28">
        <f>IFERROR(+VLOOKUP("LEGROW"&amp;A16,'Main File'!A:O,8,0),0)</f>
        <v>0.2</v>
      </c>
      <c r="E16" s="28">
        <f>IFERROR(+VLOOKUP("LEGROW"&amp;A16,'Main File'!A:O,9,0),0)</f>
        <v>0.27632673795121643</v>
      </c>
      <c r="F16" s="28">
        <f>IFERROR(+VLOOKUP("LEGROW"&amp;A16,'Main File'!A:O,10,0),0)</f>
        <v>3.1315015793800507</v>
      </c>
      <c r="G16" s="28">
        <f>IFERROR(+VLOOKUP("LEGROW"&amp;A16,'Main File'!A:O,11,0),0)</f>
        <v>1.3996484435601506</v>
      </c>
      <c r="H16" s="28">
        <f>IFERROR(+VLOOKUP("LEGROW"&amp;A16,'Main File'!A:O,12,0),0)</f>
        <v>0</v>
      </c>
      <c r="I16" s="28">
        <f>IFERROR(+VLOOKUP("LEGROW"&amp;A16,'Main File'!A:O,13,0),0)</f>
        <v>0.2</v>
      </c>
      <c r="J16" s="28">
        <f>IFERROR(+VLOOKUP("LEGROW"&amp;A16,'Main File'!A:O,14,0),0)</f>
        <v>0.27354645744998879</v>
      </c>
      <c r="K16" s="28">
        <f>IFERROR(+VLOOKUP("LEGROW"&amp;A16,'Main File'!A:O,15,0),0)</f>
        <v>1.8731949010101394</v>
      </c>
    </row>
    <row r="17" spans="1:11" x14ac:dyDescent="0.25">
      <c r="A17" s="9">
        <f t="shared" si="0"/>
        <v>43173</v>
      </c>
      <c r="B17" s="28">
        <f>IFERROR(+VLOOKUP("LEGROW"&amp;A17,'Main File'!A:O,6,0),0)</f>
        <v>2.3553342287134882</v>
      </c>
      <c r="C17" s="28">
        <f>IFERROR(+VLOOKUP("LEGROW"&amp;A17,'Main File'!A:O,7,0),0)</f>
        <v>0.30002378712263916</v>
      </c>
      <c r="D17" s="28">
        <f>IFERROR(+VLOOKUP("LEGROW"&amp;A17,'Main File'!A:O,8,0),0)</f>
        <v>0.2</v>
      </c>
      <c r="E17" s="28">
        <f>IFERROR(+VLOOKUP("LEGROW"&amp;A17,'Main File'!A:O,9,0),0)</f>
        <v>0.27635923957484393</v>
      </c>
      <c r="F17" s="28">
        <f>IFERROR(+VLOOKUP("LEGROW"&amp;A17,'Main File'!A:O,10,0),0)</f>
        <v>3.1317172554109711</v>
      </c>
      <c r="G17" s="28">
        <f>IFERROR(+VLOOKUP("LEGROW"&amp;A17,'Main File'!A:O,11,0),0)</f>
        <v>1.3997346581980425</v>
      </c>
      <c r="H17" s="28">
        <f>IFERROR(+VLOOKUP("LEGROW"&amp;A17,'Main File'!A:O,12,0),0)</f>
        <v>0</v>
      </c>
      <c r="I17" s="28">
        <f>IFERROR(+VLOOKUP("LEGROW"&amp;A17,'Main File'!A:O,13,0),0)</f>
        <v>0.2</v>
      </c>
      <c r="J17" s="28">
        <f>IFERROR(+VLOOKUP("LEGROW"&amp;A17,'Main File'!A:O,14,0),0)</f>
        <v>0.27356332890323715</v>
      </c>
      <c r="K17" s="28">
        <f>IFERROR(+VLOOKUP("LEGROW"&amp;A17,'Main File'!A:O,15,0),0)</f>
        <v>1.8732979871012796</v>
      </c>
    </row>
    <row r="18" spans="1:11" x14ac:dyDescent="0.25">
      <c r="A18" s="9">
        <f t="shared" si="0"/>
        <v>43174</v>
      </c>
      <c r="B18" s="28">
        <f>IFERROR(+VLOOKUP("LEGROW"&amp;A18,'Main File'!A:O,6,0),0)</f>
        <v>2.3537697551737153</v>
      </c>
      <c r="C18" s="28">
        <f>IFERROR(+VLOOKUP("LEGROW"&amp;A18,'Main File'!A:O,7,0),0)</f>
        <v>0</v>
      </c>
      <c r="D18" s="28">
        <f>IFERROR(+VLOOKUP("LEGROW"&amp;A18,'Main File'!A:O,8,0),0)</f>
        <v>0.2</v>
      </c>
      <c r="E18" s="28">
        <f>IFERROR(+VLOOKUP("LEGROW"&amp;A18,'Main File'!A:O,9,0),0)</f>
        <v>0.27607948663126208</v>
      </c>
      <c r="F18" s="28">
        <f>IFERROR(+VLOOKUP("LEGROW"&amp;A18,'Main File'!A:O,10,0),0)</f>
        <v>2.8298492418049777</v>
      </c>
      <c r="G18" s="28">
        <f>IFERROR(+VLOOKUP("LEGROW"&amp;A18,'Main File'!A:O,11,0),0)</f>
        <v>1.398159655475016</v>
      </c>
      <c r="H18" s="28">
        <f>IFERROR(+VLOOKUP("LEGROW"&amp;A18,'Main File'!A:O,12,0),0)</f>
        <v>0</v>
      </c>
      <c r="I18" s="28">
        <f>IFERROR(+VLOOKUP("LEGROW"&amp;A18,'Main File'!A:O,13,0),0)</f>
        <v>0.2</v>
      </c>
      <c r="J18" s="28">
        <f>IFERROR(+VLOOKUP("LEGROW"&amp;A18,'Main File'!A:O,14,0),0)</f>
        <v>0.27327956771080203</v>
      </c>
      <c r="K18" s="28">
        <f>IFERROR(+VLOOKUP("LEGROW"&amp;A18,'Main File'!A:O,15,0),0)</f>
        <v>1.8714392231858179</v>
      </c>
    </row>
    <row r="19" spans="1:11" x14ac:dyDescent="0.25">
      <c r="A19" s="9">
        <f t="shared" si="0"/>
        <v>43175</v>
      </c>
      <c r="B19" s="28">
        <f>IFERROR(+VLOOKUP("LEGROW"&amp;A19,'Main File'!A:O,6,0),0)</f>
        <v>2.3564977415534099</v>
      </c>
      <c r="C19" s="28">
        <f>IFERROR(+VLOOKUP("LEGROW"&amp;A19,'Main File'!A:O,7,0),0)</f>
        <v>0</v>
      </c>
      <c r="D19" s="28">
        <f>IFERROR(+VLOOKUP("LEGROW"&amp;A19,'Main File'!A:O,8,0),0)</f>
        <v>0.2</v>
      </c>
      <c r="E19" s="28">
        <f>IFERROR(+VLOOKUP("LEGROW"&amp;A19,'Main File'!A:O,9,0),0)</f>
        <v>0.27643885522895478</v>
      </c>
      <c r="F19" s="28">
        <f>IFERROR(+VLOOKUP("LEGROW"&amp;A19,'Main File'!A:O,10,0),0)</f>
        <v>2.832936596782365</v>
      </c>
      <c r="G19" s="28">
        <f>IFERROR(+VLOOKUP("LEGROW"&amp;A19,'Main File'!A:O,11,0),0)</f>
        <v>1.3991270099542936</v>
      </c>
      <c r="H19" s="28">
        <f>IFERROR(+VLOOKUP("LEGROW"&amp;A19,'Main File'!A:O,12,0),0)</f>
        <v>0</v>
      </c>
      <c r="I19" s="28">
        <f>IFERROR(+VLOOKUP("LEGROW"&amp;A19,'Main File'!A:O,13,0),0)</f>
        <v>0.2</v>
      </c>
      <c r="J19" s="28">
        <f>IFERROR(+VLOOKUP("LEGROW"&amp;A19,'Main File'!A:O,14,0),0)</f>
        <v>0.27345102064503451</v>
      </c>
      <c r="K19" s="28">
        <f>IFERROR(+VLOOKUP("LEGROW"&amp;A19,'Main File'!A:O,15,0),0)</f>
        <v>1.872578030599328</v>
      </c>
    </row>
    <row r="20" spans="1:11" x14ac:dyDescent="0.25">
      <c r="A20" s="9">
        <f t="shared" si="0"/>
        <v>43176</v>
      </c>
      <c r="B20" s="28">
        <f>IFERROR(+VLOOKUP("LEGROW"&amp;A20,'Main File'!A:O,6,0),0)</f>
        <v>2.3546468302558035</v>
      </c>
      <c r="C20" s="28">
        <f>IFERROR(+VLOOKUP("LEGROW"&amp;A20,'Main File'!A:O,7,0),0)</f>
        <v>0</v>
      </c>
      <c r="D20" s="28">
        <f>IFERROR(+VLOOKUP("LEGROW"&amp;A20,'Main File'!A:O,8,0),0)</f>
        <v>0.2</v>
      </c>
      <c r="E20" s="28">
        <f>IFERROR(+VLOOKUP("LEGROW"&amp;A20,'Main File'!A:O,9,0),0)</f>
        <v>0.27623723238747605</v>
      </c>
      <c r="F20" s="28">
        <f>IFERROR(+VLOOKUP("LEGROW"&amp;A20,'Main File'!A:O,10,0),0)</f>
        <v>2.8308840626432796</v>
      </c>
      <c r="G20" s="28">
        <f>IFERROR(+VLOOKUP("LEGROW"&amp;A20,'Main File'!A:O,11,0),0)</f>
        <v>1.3990860789368851</v>
      </c>
      <c r="H20" s="28">
        <f>IFERROR(+VLOOKUP("LEGROW"&amp;A20,'Main File'!A:O,12,0),0)</f>
        <v>0</v>
      </c>
      <c r="I20" s="28">
        <f>IFERROR(+VLOOKUP("LEGROW"&amp;A20,'Main File'!A:O,13,0),0)</f>
        <v>0.2</v>
      </c>
      <c r="J20" s="28">
        <f>IFERROR(+VLOOKUP("LEGROW"&amp;A20,'Main File'!A:O,14,0),0)</f>
        <v>0.27344554795736231</v>
      </c>
      <c r="K20" s="28">
        <f>IFERROR(+VLOOKUP("LEGROW"&amp;A20,'Main File'!A:O,15,0),0)</f>
        <v>1.8725316268942473</v>
      </c>
    </row>
    <row r="21" spans="1:11" x14ac:dyDescent="0.25">
      <c r="A21" s="9">
        <f t="shared" si="0"/>
        <v>43177</v>
      </c>
      <c r="B21" s="28">
        <f>IFERROR(+VLOOKUP("LEGROW"&amp;A21,'Main File'!A:O,6,0),0)</f>
        <v>2.3546537461543768</v>
      </c>
      <c r="C21" s="28">
        <f>IFERROR(+VLOOKUP("LEGROW"&amp;A21,'Main File'!A:O,7,0),0)</f>
        <v>0</v>
      </c>
      <c r="D21" s="28">
        <f>IFERROR(+VLOOKUP("LEGROW"&amp;A21,'Main File'!A:O,8,0),0)</f>
        <v>0.2</v>
      </c>
      <c r="E21" s="28">
        <f>IFERROR(+VLOOKUP("LEGROW"&amp;A21,'Main File'!A:O,9,0),0)</f>
        <v>0.27623840797201382</v>
      </c>
      <c r="F21" s="28">
        <f>IFERROR(+VLOOKUP("LEGROW"&amp;A21,'Main File'!A:O,10,0),0)</f>
        <v>2.8308921541263907</v>
      </c>
      <c r="G21" s="28">
        <f>IFERROR(+VLOOKUP("LEGROW"&amp;A21,'Main File'!A:O,11,0),0)</f>
        <v>1.3990919536526563</v>
      </c>
      <c r="H21" s="28">
        <f>IFERROR(+VLOOKUP("LEGROW"&amp;A21,'Main File'!A:O,12,0),0)</f>
        <v>0</v>
      </c>
      <c r="I21" s="28">
        <f>IFERROR(+VLOOKUP("LEGROW"&amp;A21,'Main File'!A:O,13,0),0)</f>
        <v>0.2</v>
      </c>
      <c r="J21" s="28">
        <f>IFERROR(+VLOOKUP("LEGROW"&amp;A21,'Main File'!A:O,14,0),0)</f>
        <v>0.27344664980137712</v>
      </c>
      <c r="K21" s="28">
        <f>IFERROR(+VLOOKUP("LEGROW"&amp;A21,'Main File'!A:O,15,0),0)</f>
        <v>1.8725386034540334</v>
      </c>
    </row>
    <row r="22" spans="1:11" x14ac:dyDescent="0.25">
      <c r="A22" s="9">
        <f t="shared" si="0"/>
        <v>43178</v>
      </c>
      <c r="B22" s="28">
        <f>IFERROR(+VLOOKUP("LEGROW"&amp;A22,'Main File'!A:O,6,0),0)</f>
        <v>0</v>
      </c>
      <c r="C22" s="28">
        <f>IFERROR(+VLOOKUP("LEGROW"&amp;A22,'Main File'!A:O,7,0),0)</f>
        <v>0</v>
      </c>
      <c r="D22" s="28">
        <f>IFERROR(+VLOOKUP("LEGROW"&amp;A22,'Main File'!A:O,8,0),0)</f>
        <v>0</v>
      </c>
      <c r="E22" s="28">
        <f>IFERROR(+VLOOKUP("LEGROW"&amp;A22,'Main File'!A:O,9,0),0)</f>
        <v>0</v>
      </c>
      <c r="F22" s="28">
        <f>IFERROR(+VLOOKUP("LEGROW"&amp;A22,'Main File'!A:O,10,0),0)</f>
        <v>0</v>
      </c>
      <c r="G22" s="28">
        <f>IFERROR(+VLOOKUP("LEGROW"&amp;A22,'Main File'!A:O,11,0),0)</f>
        <v>0</v>
      </c>
      <c r="H22" s="28">
        <f>IFERROR(+VLOOKUP("LEGROW"&amp;A22,'Main File'!A:O,12,0),0)</f>
        <v>0</v>
      </c>
      <c r="I22" s="28">
        <f>IFERROR(+VLOOKUP("LEGROW"&amp;A22,'Main File'!A:O,13,0),0)</f>
        <v>0</v>
      </c>
      <c r="J22" s="28">
        <f>IFERROR(+VLOOKUP("LEGROW"&amp;A22,'Main File'!A:O,14,0),0)</f>
        <v>0</v>
      </c>
      <c r="K22" s="28">
        <f>IFERROR(+VLOOKUP("LEGROW"&amp;A22,'Main File'!A:O,15,0),0)</f>
        <v>0</v>
      </c>
    </row>
    <row r="23" spans="1:11" x14ac:dyDescent="0.25">
      <c r="A23" s="9">
        <f t="shared" si="0"/>
        <v>43179</v>
      </c>
      <c r="B23" s="28">
        <f>IFERROR(+VLOOKUP("LEGROW"&amp;A23,'Main File'!A:O,6,0),0)</f>
        <v>0</v>
      </c>
      <c r="C23" s="28">
        <f>IFERROR(+VLOOKUP("LEGROW"&amp;A23,'Main File'!A:O,7,0),0)</f>
        <v>0</v>
      </c>
      <c r="D23" s="28">
        <f>IFERROR(+VLOOKUP("LEGROW"&amp;A23,'Main File'!A:O,8,0),0)</f>
        <v>0</v>
      </c>
      <c r="E23" s="28">
        <f>IFERROR(+VLOOKUP("LEGROW"&amp;A23,'Main File'!A:O,9,0),0)</f>
        <v>0</v>
      </c>
      <c r="F23" s="28">
        <f>IFERROR(+VLOOKUP("LEGROW"&amp;A23,'Main File'!A:O,10,0),0)</f>
        <v>0</v>
      </c>
      <c r="G23" s="28">
        <f>IFERROR(+VLOOKUP("LEGROW"&amp;A23,'Main File'!A:O,11,0),0)</f>
        <v>0</v>
      </c>
      <c r="H23" s="28">
        <f>IFERROR(+VLOOKUP("LEGROW"&amp;A23,'Main File'!A:O,12,0),0)</f>
        <v>0</v>
      </c>
      <c r="I23" s="28">
        <f>IFERROR(+VLOOKUP("LEGROW"&amp;A23,'Main File'!A:O,13,0),0)</f>
        <v>0</v>
      </c>
      <c r="J23" s="28">
        <f>IFERROR(+VLOOKUP("LEGROW"&amp;A23,'Main File'!A:O,14,0),0)</f>
        <v>0</v>
      </c>
      <c r="K23" s="28">
        <f>IFERROR(+VLOOKUP("LEGROW"&amp;A23,'Main File'!A:O,15,0),0)</f>
        <v>0</v>
      </c>
    </row>
    <row r="24" spans="1:11" x14ac:dyDescent="0.25">
      <c r="A24" s="9">
        <f t="shared" si="0"/>
        <v>43180</v>
      </c>
      <c r="B24" s="28">
        <f>IFERROR(+VLOOKUP("LEGROW"&amp;A24,'Main File'!A:O,6,0),0)</f>
        <v>0</v>
      </c>
      <c r="C24" s="28">
        <f>IFERROR(+VLOOKUP("LEGROW"&amp;A24,'Main File'!A:O,7,0),0)</f>
        <v>0</v>
      </c>
      <c r="D24" s="28">
        <f>IFERROR(+VLOOKUP("LEGROW"&amp;A24,'Main File'!A:O,8,0),0)</f>
        <v>0</v>
      </c>
      <c r="E24" s="28">
        <f>IFERROR(+VLOOKUP("LEGROW"&amp;A24,'Main File'!A:O,9,0),0)</f>
        <v>0</v>
      </c>
      <c r="F24" s="28">
        <f>IFERROR(+VLOOKUP("LEGROW"&amp;A24,'Main File'!A:O,10,0),0)</f>
        <v>0</v>
      </c>
      <c r="G24" s="28">
        <f>IFERROR(+VLOOKUP("LEGROW"&amp;A24,'Main File'!A:O,11,0),0)</f>
        <v>0</v>
      </c>
      <c r="H24" s="28">
        <f>IFERROR(+VLOOKUP("LEGROW"&amp;A24,'Main File'!A:O,12,0),0)</f>
        <v>0</v>
      </c>
      <c r="I24" s="28">
        <f>IFERROR(+VLOOKUP("LEGROW"&amp;A24,'Main File'!A:O,13,0),0)</f>
        <v>0</v>
      </c>
      <c r="J24" s="28">
        <f>IFERROR(+VLOOKUP("LEGROW"&amp;A24,'Main File'!A:O,14,0),0)</f>
        <v>0</v>
      </c>
      <c r="K24" s="28">
        <f>IFERROR(+VLOOKUP("LEGROW"&amp;A24,'Main File'!A:O,15,0),0)</f>
        <v>0</v>
      </c>
    </row>
    <row r="25" spans="1:11" x14ac:dyDescent="0.25">
      <c r="A25" s="9">
        <f t="shared" si="0"/>
        <v>43181</v>
      </c>
      <c r="B25" s="28">
        <f>IFERROR(+VLOOKUP("LEGROW"&amp;A25,'Main File'!A:O,6,0),0)</f>
        <v>0</v>
      </c>
      <c r="C25" s="28">
        <f>IFERROR(+VLOOKUP("LEGROW"&amp;A25,'Main File'!A:O,7,0),0)</f>
        <v>0</v>
      </c>
      <c r="D25" s="28">
        <f>IFERROR(+VLOOKUP("LEGROW"&amp;A25,'Main File'!A:O,8,0),0)</f>
        <v>0</v>
      </c>
      <c r="E25" s="28">
        <f>IFERROR(+VLOOKUP("LEGROW"&amp;A25,'Main File'!A:O,9,0),0)</f>
        <v>0</v>
      </c>
      <c r="F25" s="28">
        <f>IFERROR(+VLOOKUP("LEGROW"&amp;A25,'Main File'!A:O,10,0),0)</f>
        <v>0</v>
      </c>
      <c r="G25" s="28">
        <f>IFERROR(+VLOOKUP("LEGROW"&amp;A25,'Main File'!A:O,11,0),0)</f>
        <v>0</v>
      </c>
      <c r="H25" s="28">
        <f>IFERROR(+VLOOKUP("LEGROW"&amp;A25,'Main File'!A:O,12,0),0)</f>
        <v>0</v>
      </c>
      <c r="I25" s="28">
        <f>IFERROR(+VLOOKUP("LEGROW"&amp;A25,'Main File'!A:O,13,0),0)</f>
        <v>0</v>
      </c>
      <c r="J25" s="28">
        <f>IFERROR(+VLOOKUP("LEGROW"&amp;A25,'Main File'!A:O,14,0),0)</f>
        <v>0</v>
      </c>
      <c r="K25" s="28">
        <f>IFERROR(+VLOOKUP("LEGROW"&amp;A25,'Main File'!A:O,15,0),0)</f>
        <v>0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2.5001229045495204</v>
      </c>
      <c r="C16" s="28">
        <f>IFERROR(+VLOOKUP("LEINFA"&amp;A16,'Main File'!A:O,7,0),0)</f>
        <v>0</v>
      </c>
      <c r="D16" s="28">
        <f>IFERROR(+VLOOKUP("LEINFA"&amp;A16,'Main File'!A:O,8,0),0)</f>
        <v>0.2</v>
      </c>
      <c r="E16" s="28">
        <f>IFERROR(+VLOOKUP("LEINFA"&amp;A16,'Main File'!A:O,9,0),0)</f>
        <v>0.25382089563941551</v>
      </c>
      <c r="F16" s="28">
        <f>IFERROR(+VLOOKUP("LEINFA"&amp;A16,'Main File'!A:O,10,0),0)</f>
        <v>2.9539438001889362</v>
      </c>
      <c r="G16" s="28">
        <f>IFERROR(+VLOOKUP("LEINFA"&amp;A16,'Main File'!A:O,11,0),0)</f>
        <v>1.2137407058328666</v>
      </c>
      <c r="H16" s="28">
        <f>IFERROR(+VLOOKUP("LEINFA"&amp;A16,'Main File'!A:O,12,0),0)</f>
        <v>0</v>
      </c>
      <c r="I16" s="28">
        <f>IFERROR(+VLOOKUP("LEINFA"&amp;A16,'Main File'!A:O,13,0),0)</f>
        <v>0.2</v>
      </c>
      <c r="J16" s="28">
        <f>IFERROR(+VLOOKUP("LEINFA"&amp;A16,'Main File'!A:O,14,0),0)</f>
        <v>0.24187973985961717</v>
      </c>
      <c r="K16" s="28">
        <f>IFERROR(+VLOOKUP("LEINFA"&amp;A16,'Main File'!A:O,15,0),0)</f>
        <v>1.6556204456924837</v>
      </c>
    </row>
    <row r="17" spans="1:11" x14ac:dyDescent="0.25">
      <c r="A17" s="9">
        <f t="shared" si="0"/>
        <v>43173</v>
      </c>
      <c r="B17" s="28">
        <f>IFERROR(+VLOOKUP("LEINFA"&amp;A17,'Main File'!A:O,6,0),0)</f>
        <v>2.5001232134587594</v>
      </c>
      <c r="C17" s="28">
        <f>IFERROR(+VLOOKUP("LEINFA"&amp;A17,'Main File'!A:O,7,0),0)</f>
        <v>0</v>
      </c>
      <c r="D17" s="28">
        <f>IFERROR(+VLOOKUP("LEINFA"&amp;A17,'Main File'!A:O,8,0),0)</f>
        <v>0.2</v>
      </c>
      <c r="E17" s="28">
        <f>IFERROR(+VLOOKUP("LEINFA"&amp;A17,'Main File'!A:O,9,0),0)</f>
        <v>0.25381924864130684</v>
      </c>
      <c r="F17" s="28">
        <f>IFERROR(+VLOOKUP("LEINFA"&amp;A17,'Main File'!A:O,10,0),0)</f>
        <v>2.9539424621000663</v>
      </c>
      <c r="G17" s="28">
        <f>IFERROR(+VLOOKUP("LEINFA"&amp;A17,'Main File'!A:O,11,0),0)</f>
        <v>1.2130117941921186</v>
      </c>
      <c r="H17" s="28">
        <f>IFERROR(+VLOOKUP("LEINFA"&amp;A17,'Main File'!A:O,12,0),0)</f>
        <v>0</v>
      </c>
      <c r="I17" s="28">
        <f>IFERROR(+VLOOKUP("LEINFA"&amp;A17,'Main File'!A:O,13,0),0)</f>
        <v>0.2</v>
      </c>
      <c r="J17" s="28">
        <f>IFERROR(+VLOOKUP("LEINFA"&amp;A17,'Main File'!A:O,14,0),0)</f>
        <v>0.24175692575581353</v>
      </c>
      <c r="K17" s="28">
        <f>IFERROR(+VLOOKUP("LEINFA"&amp;A17,'Main File'!A:O,15,0),0)</f>
        <v>1.6547687199479322</v>
      </c>
    </row>
    <row r="18" spans="1:11" x14ac:dyDescent="0.25">
      <c r="A18" s="9">
        <f t="shared" si="0"/>
        <v>43174</v>
      </c>
      <c r="B18" s="28">
        <f>IFERROR(+VLOOKUP("LEINFA"&amp;A18,'Main File'!A:O,6,0),0)</f>
        <v>2.5001235799662425</v>
      </c>
      <c r="C18" s="28">
        <f>IFERROR(+VLOOKUP("LEINFA"&amp;A18,'Main File'!A:O,7,0),0)</f>
        <v>0</v>
      </c>
      <c r="D18" s="28">
        <f>IFERROR(+VLOOKUP("LEINFA"&amp;A18,'Main File'!A:O,8,0),0)</f>
        <v>0.2</v>
      </c>
      <c r="E18" s="28">
        <f>IFERROR(+VLOOKUP("LEINFA"&amp;A18,'Main File'!A:O,9,0),0)</f>
        <v>0.25382105414476386</v>
      </c>
      <c r="F18" s="28">
        <f>IFERROR(+VLOOKUP("LEINFA"&amp;A18,'Main File'!A:O,10,0),0)</f>
        <v>2.9539446341110063</v>
      </c>
      <c r="G18" s="28">
        <f>IFERROR(+VLOOKUP("LEINFA"&amp;A18,'Main File'!A:O,11,0),0)</f>
        <v>1.2132599366638002</v>
      </c>
      <c r="H18" s="28">
        <f>IFERROR(+VLOOKUP("LEINFA"&amp;A18,'Main File'!A:O,12,0),0)</f>
        <v>0</v>
      </c>
      <c r="I18" s="28">
        <f>IFERROR(+VLOOKUP("LEINFA"&amp;A18,'Main File'!A:O,13,0),0)</f>
        <v>0.2</v>
      </c>
      <c r="J18" s="28">
        <f>IFERROR(+VLOOKUP("LEINFA"&amp;A18,'Main File'!A:O,14,0),0)</f>
        <v>0.24179819261919452</v>
      </c>
      <c r="K18" s="28">
        <f>IFERROR(+VLOOKUP("LEINFA"&amp;A18,'Main File'!A:O,15,0),0)</f>
        <v>1.6550581292829947</v>
      </c>
    </row>
    <row r="19" spans="1:11" x14ac:dyDescent="0.25">
      <c r="A19" s="9">
        <f t="shared" si="0"/>
        <v>43175</v>
      </c>
      <c r="B19" s="28">
        <f>IFERROR(+VLOOKUP("LEINFA"&amp;A19,'Main File'!A:O,6,0),0)</f>
        <v>2.5001232439044028</v>
      </c>
      <c r="C19" s="28">
        <f>IFERROR(+VLOOKUP("LEINFA"&amp;A19,'Main File'!A:O,7,0),0)</f>
        <v>0</v>
      </c>
      <c r="D19" s="28">
        <f>IFERROR(+VLOOKUP("LEINFA"&amp;A19,'Main File'!A:O,8,0),0)</f>
        <v>0.2</v>
      </c>
      <c r="E19" s="28">
        <f>IFERROR(+VLOOKUP("LEINFA"&amp;A19,'Main File'!A:O,9,0),0)</f>
        <v>0.25382055302376166</v>
      </c>
      <c r="F19" s="28">
        <f>IFERROR(+VLOOKUP("LEINFA"&amp;A19,'Main File'!A:O,10,0),0)</f>
        <v>2.9539437969281646</v>
      </c>
      <c r="G19" s="28">
        <f>IFERROR(+VLOOKUP("LEINFA"&amp;A19,'Main File'!A:O,11,0),0)</f>
        <v>1.212451998054312</v>
      </c>
      <c r="H19" s="28">
        <f>IFERROR(+VLOOKUP("LEINFA"&amp;A19,'Main File'!A:O,12,0),0)</f>
        <v>0</v>
      </c>
      <c r="I19" s="28">
        <f>IFERROR(+VLOOKUP("LEINFA"&amp;A19,'Main File'!A:O,13,0),0)</f>
        <v>0.2</v>
      </c>
      <c r="J19" s="28">
        <f>IFERROR(+VLOOKUP("LEINFA"&amp;A19,'Main File'!A:O,14,0),0)</f>
        <v>0.24165511234763939</v>
      </c>
      <c r="K19" s="28">
        <f>IFERROR(+VLOOKUP("LEINFA"&amp;A19,'Main File'!A:O,15,0),0)</f>
        <v>1.6541071104019514</v>
      </c>
    </row>
    <row r="20" spans="1:11" x14ac:dyDescent="0.25">
      <c r="A20" s="9">
        <f t="shared" si="0"/>
        <v>43176</v>
      </c>
      <c r="B20" s="28">
        <f>IFERROR(+VLOOKUP("LEINFA"&amp;A20,'Main File'!A:O,6,0),0)</f>
        <v>2.5001226729232942</v>
      </c>
      <c r="C20" s="28">
        <f>IFERROR(+VLOOKUP("LEINFA"&amp;A20,'Main File'!A:O,7,0),0)</f>
        <v>0</v>
      </c>
      <c r="D20" s="28">
        <f>IFERROR(+VLOOKUP("LEINFA"&amp;A20,'Main File'!A:O,8,0),0)</f>
        <v>0.2</v>
      </c>
      <c r="E20" s="28">
        <f>IFERROR(+VLOOKUP("LEINFA"&amp;A20,'Main File'!A:O,9,0),0)</f>
        <v>0.25382078944747444</v>
      </c>
      <c r="F20" s="28">
        <f>IFERROR(+VLOOKUP("LEINFA"&amp;A20,'Main File'!A:O,10,0),0)</f>
        <v>2.953943462370769</v>
      </c>
      <c r="G20" s="28">
        <f>IFERROR(+VLOOKUP("LEINFA"&amp;A20,'Main File'!A:O,11,0),0)</f>
        <v>1.2132793388861993</v>
      </c>
      <c r="H20" s="28">
        <f>IFERROR(+VLOOKUP("LEINFA"&amp;A20,'Main File'!A:O,12,0),0)</f>
        <v>0</v>
      </c>
      <c r="I20" s="28">
        <f>IFERROR(+VLOOKUP("LEINFA"&amp;A20,'Main File'!A:O,13,0),0)</f>
        <v>0.2</v>
      </c>
      <c r="J20" s="28">
        <f>IFERROR(+VLOOKUP("LEINFA"&amp;A20,'Main File'!A:O,14,0),0)</f>
        <v>0.2417941658254136</v>
      </c>
      <c r="K20" s="28">
        <f>IFERROR(+VLOOKUP("LEINFA"&amp;A20,'Main File'!A:O,15,0),0)</f>
        <v>1.655073504711613</v>
      </c>
    </row>
    <row r="21" spans="1:11" x14ac:dyDescent="0.25">
      <c r="A21" s="9">
        <f t="shared" si="0"/>
        <v>43177</v>
      </c>
      <c r="B21" s="28">
        <f>IFERROR(+VLOOKUP("LEINFA"&amp;A21,'Main File'!A:O,6,0),0)</f>
        <v>2.500123693183093</v>
      </c>
      <c r="C21" s="28">
        <f>IFERROR(+VLOOKUP("LEINFA"&amp;A21,'Main File'!A:O,7,0),0)</f>
        <v>0</v>
      </c>
      <c r="D21" s="28">
        <f>IFERROR(+VLOOKUP("LEINFA"&amp;A21,'Main File'!A:O,8,0),0)</f>
        <v>0.2</v>
      </c>
      <c r="E21" s="28">
        <f>IFERROR(+VLOOKUP("LEINFA"&amp;A21,'Main File'!A:O,9,0),0)</f>
        <v>0.25382065321804581</v>
      </c>
      <c r="F21" s="28">
        <f>IFERROR(+VLOOKUP("LEINFA"&amp;A21,'Main File'!A:O,10,0),0)</f>
        <v>2.9539443464011388</v>
      </c>
      <c r="G21" s="28">
        <f>IFERROR(+VLOOKUP("LEINFA"&amp;A21,'Main File'!A:O,11,0),0)</f>
        <v>1.2132757543074528</v>
      </c>
      <c r="H21" s="28">
        <f>IFERROR(+VLOOKUP("LEINFA"&amp;A21,'Main File'!A:O,12,0),0)</f>
        <v>0</v>
      </c>
      <c r="I21" s="28">
        <f>IFERROR(+VLOOKUP("LEINFA"&amp;A21,'Main File'!A:O,13,0),0)</f>
        <v>0.2</v>
      </c>
      <c r="J21" s="28">
        <f>IFERROR(+VLOOKUP("LEINFA"&amp;A21,'Main File'!A:O,14,0),0)</f>
        <v>0.24179699100825963</v>
      </c>
      <c r="K21" s="28">
        <f>IFERROR(+VLOOKUP("LEINFA"&amp;A21,'Main File'!A:O,15,0),0)</f>
        <v>1.6550727453157124</v>
      </c>
    </row>
    <row r="22" spans="1:11" x14ac:dyDescent="0.25">
      <c r="A22" s="9">
        <f t="shared" si="0"/>
        <v>43178</v>
      </c>
      <c r="B22" s="28">
        <f>IFERROR(+VLOOKUP("LEINFA"&amp;A22,'Main File'!A:O,6,0),0)</f>
        <v>0</v>
      </c>
      <c r="C22" s="28">
        <f>IFERROR(+VLOOKUP("LEINFA"&amp;A22,'Main File'!A:O,7,0),0)</f>
        <v>0</v>
      </c>
      <c r="D22" s="28">
        <f>IFERROR(+VLOOKUP("LEINFA"&amp;A22,'Main File'!A:O,8,0),0)</f>
        <v>0</v>
      </c>
      <c r="E22" s="28">
        <f>IFERROR(+VLOOKUP("LEINFA"&amp;A22,'Main File'!A:O,9,0),0)</f>
        <v>0</v>
      </c>
      <c r="F22" s="28">
        <f>IFERROR(+VLOOKUP("LEINFA"&amp;A22,'Main File'!A:O,10,0),0)</f>
        <v>0</v>
      </c>
      <c r="G22" s="28">
        <f>IFERROR(+VLOOKUP("LEINFA"&amp;A22,'Main File'!A:O,11,0),0)</f>
        <v>0</v>
      </c>
      <c r="H22" s="28">
        <f>IFERROR(+VLOOKUP("LEINFA"&amp;A22,'Main File'!A:O,12,0),0)</f>
        <v>0</v>
      </c>
      <c r="I22" s="28">
        <f>IFERROR(+VLOOKUP("LEINFA"&amp;A22,'Main File'!A:O,13,0),0)</f>
        <v>0</v>
      </c>
      <c r="J22" s="28">
        <f>IFERROR(+VLOOKUP("LEINFA"&amp;A22,'Main File'!A:O,14,0),0)</f>
        <v>0</v>
      </c>
      <c r="K22" s="28">
        <f>IFERROR(+VLOOKUP("LEINFA"&amp;A22,'Main File'!A:O,15,0),0)</f>
        <v>0</v>
      </c>
    </row>
    <row r="23" spans="1:11" x14ac:dyDescent="0.25">
      <c r="A23" s="9">
        <f t="shared" si="0"/>
        <v>43179</v>
      </c>
      <c r="B23" s="28">
        <f>IFERROR(+VLOOKUP("LEINFA"&amp;A23,'Main File'!A:O,6,0),0)</f>
        <v>0</v>
      </c>
      <c r="C23" s="28">
        <f>IFERROR(+VLOOKUP("LEINFA"&amp;A23,'Main File'!A:O,7,0),0)</f>
        <v>0</v>
      </c>
      <c r="D23" s="28">
        <f>IFERROR(+VLOOKUP("LEINFA"&amp;A23,'Main File'!A:O,8,0),0)</f>
        <v>0</v>
      </c>
      <c r="E23" s="28">
        <f>IFERROR(+VLOOKUP("LEINFA"&amp;A23,'Main File'!A:O,9,0),0)</f>
        <v>0</v>
      </c>
      <c r="F23" s="28">
        <f>IFERROR(+VLOOKUP("LEINFA"&amp;A23,'Main File'!A:O,10,0),0)</f>
        <v>0</v>
      </c>
      <c r="G23" s="28">
        <f>IFERROR(+VLOOKUP("LEINFA"&amp;A23,'Main File'!A:O,11,0),0)</f>
        <v>0</v>
      </c>
      <c r="H23" s="28">
        <f>IFERROR(+VLOOKUP("LEINFA"&amp;A23,'Main File'!A:O,12,0),0)</f>
        <v>0</v>
      </c>
      <c r="I23" s="28">
        <f>IFERROR(+VLOOKUP("LEINFA"&amp;A23,'Main File'!A:O,13,0),0)</f>
        <v>0</v>
      </c>
      <c r="J23" s="28">
        <f>IFERROR(+VLOOKUP("LEINFA"&amp;A23,'Main File'!A:O,14,0),0)</f>
        <v>0</v>
      </c>
      <c r="K23" s="28">
        <f>IFERROR(+VLOOKUP("LEINFA"&amp;A23,'Main File'!A:O,15,0),0)</f>
        <v>0</v>
      </c>
    </row>
    <row r="24" spans="1:11" x14ac:dyDescent="0.25">
      <c r="A24" s="9">
        <f t="shared" si="0"/>
        <v>43180</v>
      </c>
      <c r="B24" s="28">
        <f>IFERROR(+VLOOKUP("LEINFA"&amp;A24,'Main File'!A:O,6,0),0)</f>
        <v>0</v>
      </c>
      <c r="C24" s="28">
        <f>IFERROR(+VLOOKUP("LEINFA"&amp;A24,'Main File'!A:O,7,0),0)</f>
        <v>0</v>
      </c>
      <c r="D24" s="28">
        <f>IFERROR(+VLOOKUP("LEINFA"&amp;A24,'Main File'!A:O,8,0),0)</f>
        <v>0</v>
      </c>
      <c r="E24" s="28">
        <f>IFERROR(+VLOOKUP("LEINFA"&amp;A24,'Main File'!A:O,9,0),0)</f>
        <v>0</v>
      </c>
      <c r="F24" s="28">
        <f>IFERROR(+VLOOKUP("LEINFA"&amp;A24,'Main File'!A:O,10,0),0)</f>
        <v>0</v>
      </c>
      <c r="G24" s="28">
        <f>IFERROR(+VLOOKUP("LEINFA"&amp;A24,'Main File'!A:O,11,0),0)</f>
        <v>0</v>
      </c>
      <c r="H24" s="28">
        <f>IFERROR(+VLOOKUP("LEINFA"&amp;A24,'Main File'!A:O,12,0),0)</f>
        <v>0</v>
      </c>
      <c r="I24" s="28">
        <f>IFERROR(+VLOOKUP("LEINFA"&amp;A24,'Main File'!A:O,13,0),0)</f>
        <v>0</v>
      </c>
      <c r="J24" s="28">
        <f>IFERROR(+VLOOKUP("LEINFA"&amp;A24,'Main File'!A:O,14,0),0)</f>
        <v>0</v>
      </c>
      <c r="K24" s="28">
        <f>IFERROR(+VLOOKUP("LEINFA"&amp;A24,'Main File'!A:O,15,0),0)</f>
        <v>0</v>
      </c>
    </row>
    <row r="25" spans="1:11" x14ac:dyDescent="0.25">
      <c r="A25" s="9">
        <f t="shared" si="0"/>
        <v>43181</v>
      </c>
      <c r="B25" s="28">
        <f>IFERROR(+VLOOKUP("LEINFA"&amp;A25,'Main File'!A:O,6,0),0)</f>
        <v>0</v>
      </c>
      <c r="C25" s="28">
        <f>IFERROR(+VLOOKUP("LEINFA"&amp;A25,'Main File'!A:O,7,0),0)</f>
        <v>0</v>
      </c>
      <c r="D25" s="28">
        <f>IFERROR(+VLOOKUP("LEINFA"&amp;A25,'Main File'!A:O,8,0),0)</f>
        <v>0</v>
      </c>
      <c r="E25" s="28">
        <f>IFERROR(+VLOOKUP("LEINFA"&amp;A25,'Main File'!A:O,9,0),0)</f>
        <v>0</v>
      </c>
      <c r="F25" s="28">
        <f>IFERROR(+VLOOKUP("LEINFA"&amp;A25,'Main File'!A:O,10,0),0)</f>
        <v>0</v>
      </c>
      <c r="G25" s="28">
        <f>IFERROR(+VLOOKUP("LEINFA"&amp;A25,'Main File'!A:O,11,0),0)</f>
        <v>0</v>
      </c>
      <c r="H25" s="28">
        <f>IFERROR(+VLOOKUP("LEINFA"&amp;A25,'Main File'!A:O,12,0),0)</f>
        <v>0</v>
      </c>
      <c r="I25" s="28">
        <f>IFERROR(+VLOOKUP("LEINFA"&amp;A25,'Main File'!A:O,13,0),0)</f>
        <v>0</v>
      </c>
      <c r="J25" s="28">
        <f>IFERROR(+VLOOKUP("LEINFA"&amp;A25,'Main File'!A:O,14,0),0)</f>
        <v>0</v>
      </c>
      <c r="K25" s="28">
        <f>IFERROR(+VLOOKUP("LEINFA"&amp;A25,'Main File'!A:O,15,0),0)</f>
        <v>0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1.2000316679784513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4.5004065386680239E-2</v>
      </c>
      <c r="F16" s="28">
        <f>IFERROR(+VLOOKUP("LEINNF"&amp;A16,'Main File'!A:O,10,0),0)</f>
        <v>1.2450357333651316</v>
      </c>
      <c r="G16" s="28">
        <f>IFERROR(+VLOOKUP("LEINNF"&amp;A16,'Main File'!A:O,11,0),0)</f>
        <v>0.6444664309774546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4.4002881160152899E-2</v>
      </c>
      <c r="K16" s="28">
        <f>IFERROR(+VLOOKUP("LEINNF"&amp;A16,'Main File'!A:O,15,0),0)</f>
        <v>0.68846931213760754</v>
      </c>
    </row>
    <row r="17" spans="1:11" x14ac:dyDescent="0.25">
      <c r="A17" s="9">
        <f t="shared" si="0"/>
        <v>43173</v>
      </c>
      <c r="B17" s="28">
        <f>IFERROR(+VLOOKUP("LEINNF"&amp;A17,'Main File'!A:O,6,0),0)</f>
        <v>1.2000319570640219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4.5002307476737301E-2</v>
      </c>
      <c r="F17" s="28">
        <f>IFERROR(+VLOOKUP("LEINNF"&amp;A17,'Main File'!A:O,10,0),0)</f>
        <v>1.2450342645407593</v>
      </c>
      <c r="G17" s="28">
        <f>IFERROR(+VLOOKUP("LEINNF"&amp;A17,'Main File'!A:O,11,0),0)</f>
        <v>0.64445291580465591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4.3996523472242859E-2</v>
      </c>
      <c r="K17" s="28">
        <f>IFERROR(+VLOOKUP("LEINNF"&amp;A17,'Main File'!A:O,15,0),0)</f>
        <v>0.68844943927689872</v>
      </c>
    </row>
    <row r="18" spans="1:11" x14ac:dyDescent="0.25">
      <c r="A18" s="9">
        <f t="shared" si="0"/>
        <v>43174</v>
      </c>
      <c r="B18" s="28">
        <f>IFERROR(+VLOOKUP("LEINNF"&amp;A18,'Main File'!A:O,6,0),0)</f>
        <v>1.2000270228336889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4.5001414581429013E-2</v>
      </c>
      <c r="F18" s="28">
        <f>IFERROR(+VLOOKUP("LEINNF"&amp;A18,'Main File'!A:O,10,0),0)</f>
        <v>1.2450284374151179</v>
      </c>
      <c r="G18" s="28">
        <f>IFERROR(+VLOOKUP("LEINNF"&amp;A18,'Main File'!A:O,11,0),0)</f>
        <v>0.64443599729394641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4.3997874351750704E-2</v>
      </c>
      <c r="K18" s="28">
        <f>IFERROR(+VLOOKUP("LEINNF"&amp;A18,'Main File'!A:O,15,0),0)</f>
        <v>0.68843387164569714</v>
      </c>
    </row>
    <row r="19" spans="1:11" x14ac:dyDescent="0.25">
      <c r="A19" s="9">
        <f t="shared" si="0"/>
        <v>43175</v>
      </c>
      <c r="B19" s="28">
        <f>IFERROR(+VLOOKUP("LEINNF"&amp;A19,'Main File'!A:O,6,0),0)</f>
        <v>1.2000274051074666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4.5001072887850997E-2</v>
      </c>
      <c r="F19" s="28">
        <f>IFERROR(+VLOOKUP("LEINNF"&amp;A19,'Main File'!A:O,10,0),0)</f>
        <v>1.2450284779953176</v>
      </c>
      <c r="G19" s="28">
        <f>IFERROR(+VLOOKUP("LEINNF"&amp;A19,'Main File'!A:O,11,0),0)</f>
        <v>0.64438064651123639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4.3985999100419081E-2</v>
      </c>
      <c r="K19" s="28">
        <f>IFERROR(+VLOOKUP("LEINNF"&amp;A19,'Main File'!A:O,15,0),0)</f>
        <v>0.6883666456116555</v>
      </c>
    </row>
    <row r="20" spans="1:11" x14ac:dyDescent="0.25">
      <c r="A20" s="9">
        <f t="shared" si="0"/>
        <v>43176</v>
      </c>
      <c r="B20" s="28">
        <f>IFERROR(+VLOOKUP("LEINNF"&amp;A20,'Main File'!A:O,6,0),0)</f>
        <v>1.2000228843237257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4.5005876295646646E-2</v>
      </c>
      <c r="F20" s="28">
        <f>IFERROR(+VLOOKUP("LEINNF"&amp;A20,'Main File'!A:O,10,0),0)</f>
        <v>1.2450287606193724</v>
      </c>
      <c r="G20" s="28">
        <f>IFERROR(+VLOOKUP("LEINNF"&amp;A20,'Main File'!A:O,11,0),0)</f>
        <v>0.64447531989476747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4.4006199035815749E-2</v>
      </c>
      <c r="K20" s="28">
        <f>IFERROR(+VLOOKUP("LEINNF"&amp;A20,'Main File'!A:O,15,0),0)</f>
        <v>0.68848151893058318</v>
      </c>
    </row>
    <row r="21" spans="1:11" x14ac:dyDescent="0.25">
      <c r="A21" s="9">
        <f t="shared" si="0"/>
        <v>43177</v>
      </c>
      <c r="B21" s="28">
        <f>IFERROR(+VLOOKUP("LEINNF"&amp;A21,'Main File'!A:O,6,0),0)</f>
        <v>1.2000263463000889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4.5000128998097327E-2</v>
      </c>
      <c r="F21" s="28">
        <f>IFERROR(+VLOOKUP("LEINNF"&amp;A21,'Main File'!A:O,10,0),0)</f>
        <v>1.2450264752981861</v>
      </c>
      <c r="G21" s="28">
        <f>IFERROR(+VLOOKUP("LEINNF"&amp;A21,'Main File'!A:O,11,0),0)</f>
        <v>0.64447684555874185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4.4006981313057823E-2</v>
      </c>
      <c r="K21" s="28">
        <f>IFERROR(+VLOOKUP("LEINNF"&amp;A21,'Main File'!A:O,15,0),0)</f>
        <v>0.68848382687179965</v>
      </c>
    </row>
    <row r="22" spans="1:11" x14ac:dyDescent="0.25">
      <c r="A22" s="9">
        <f t="shared" si="0"/>
        <v>43178</v>
      </c>
      <c r="B22" s="28">
        <f>IFERROR(+VLOOKUP("LEINNF"&amp;A22,'Main File'!A:O,6,0),0)</f>
        <v>0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0</v>
      </c>
      <c r="F22" s="28">
        <f>IFERROR(+VLOOKUP("LEINNF"&amp;A22,'Main File'!A:O,10,0),0)</f>
        <v>0</v>
      </c>
      <c r="G22" s="28">
        <f>IFERROR(+VLOOKUP("LEINNF"&amp;A22,'Main File'!A:O,11,0),0)</f>
        <v>0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0</v>
      </c>
      <c r="K22" s="28">
        <f>IFERROR(+VLOOKUP("LEINNF"&amp;A22,'Main File'!A:O,15,0),0)</f>
        <v>0</v>
      </c>
    </row>
    <row r="23" spans="1:11" x14ac:dyDescent="0.25">
      <c r="A23" s="9">
        <f t="shared" si="0"/>
        <v>43179</v>
      </c>
      <c r="B23" s="28">
        <f>IFERROR(+VLOOKUP("LEINNF"&amp;A23,'Main File'!A:O,6,0),0)</f>
        <v>0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0</v>
      </c>
      <c r="F23" s="28">
        <f>IFERROR(+VLOOKUP("LEINNF"&amp;A23,'Main File'!A:O,10,0),0)</f>
        <v>0</v>
      </c>
      <c r="G23" s="28">
        <f>IFERROR(+VLOOKUP("LEINNF"&amp;A23,'Main File'!A:O,11,0),0)</f>
        <v>0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0</v>
      </c>
      <c r="K23" s="28">
        <f>IFERROR(+VLOOKUP("LEINNF"&amp;A23,'Main File'!A:O,15,0),0)</f>
        <v>0</v>
      </c>
    </row>
    <row r="24" spans="1:11" x14ac:dyDescent="0.25">
      <c r="A24" s="9">
        <f t="shared" si="0"/>
        <v>43180</v>
      </c>
      <c r="B24" s="28">
        <f>IFERROR(+VLOOKUP("LEINNF"&amp;A24,'Main File'!A:O,6,0),0)</f>
        <v>0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0</v>
      </c>
      <c r="F24" s="28">
        <f>IFERROR(+VLOOKUP("LEINNF"&amp;A24,'Main File'!A:O,10,0),0)</f>
        <v>0</v>
      </c>
      <c r="G24" s="28">
        <f>IFERROR(+VLOOKUP("LEINNF"&amp;A24,'Main File'!A:O,11,0),0)</f>
        <v>0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0</v>
      </c>
      <c r="K24" s="28">
        <f>IFERROR(+VLOOKUP("LEINNF"&amp;A24,'Main File'!A:O,15,0),0)</f>
        <v>0</v>
      </c>
    </row>
    <row r="25" spans="1:11" x14ac:dyDescent="0.25">
      <c r="A25" s="9">
        <f t="shared" si="0"/>
        <v>43181</v>
      </c>
      <c r="B25" s="28">
        <f>IFERROR(+VLOOKUP("LEINNF"&amp;A25,'Main File'!A:O,6,0),0)</f>
        <v>0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0</v>
      </c>
      <c r="F25" s="28">
        <f>IFERROR(+VLOOKUP("LEINNF"&amp;A25,'Main File'!A:O,10,0),0)</f>
        <v>0</v>
      </c>
      <c r="G25" s="28">
        <f>IFERROR(+VLOOKUP("LEINNF"&amp;A25,'Main File'!A:O,11,0),0)</f>
        <v>0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0</v>
      </c>
      <c r="K25" s="28">
        <f>IFERROR(+VLOOKUP("LEINNF"&amp;A25,'Main File'!A:O,15,0),0)</f>
        <v>0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1.7000559125665768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0.12600309210883548</v>
      </c>
      <c r="F16" s="28">
        <f>IFERROR(+VLOOKUP("LEINSX"&amp;A16,'Main File'!A:O,10,0),0)</f>
        <v>1.8260590046754124</v>
      </c>
      <c r="G16" s="28">
        <f>IFERROR(+VLOOKUP("LEINSX"&amp;A16,'Main File'!A:O,11,0),0)</f>
        <v>1.1380518480848518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0.11485535687334066</v>
      </c>
      <c r="K16" s="28">
        <f>IFERROR(+VLOOKUP("LEINSX"&amp;A16,'Main File'!A:O,15,0),0)</f>
        <v>1.2529072049581924</v>
      </c>
    </row>
    <row r="17" spans="1:11" x14ac:dyDescent="0.25">
      <c r="A17" s="9">
        <f t="shared" si="0"/>
        <v>43173</v>
      </c>
      <c r="B17" s="28">
        <f>IFERROR(+VLOOKUP("LEINSX"&amp;A17,'Main File'!A:O,6,0),0)</f>
        <v>1.7000591075515183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0.12600386743125447</v>
      </c>
      <c r="F17" s="28">
        <f>IFERROR(+VLOOKUP("LEINSX"&amp;A17,'Main File'!A:O,10,0),0)</f>
        <v>1.8260629749827728</v>
      </c>
      <c r="G17" s="28">
        <f>IFERROR(+VLOOKUP("LEINSX"&amp;A17,'Main File'!A:O,11,0),0)</f>
        <v>1.1381201972376547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0.11488027054309052</v>
      </c>
      <c r="K17" s="28">
        <f>IFERROR(+VLOOKUP("LEINSX"&amp;A17,'Main File'!A:O,15,0),0)</f>
        <v>1.2530004677807451</v>
      </c>
    </row>
    <row r="18" spans="1:11" x14ac:dyDescent="0.25">
      <c r="A18" s="9">
        <f t="shared" si="0"/>
        <v>43174</v>
      </c>
      <c r="B18" s="28">
        <f>IFERROR(+VLOOKUP("LEINSX"&amp;A18,'Main File'!A:O,6,0),0)</f>
        <v>1.7000594851162218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0.12600642947192711</v>
      </c>
      <c r="F18" s="28">
        <f>IFERROR(+VLOOKUP("LEINSX"&amp;A18,'Main File'!A:O,10,0),0)</f>
        <v>1.826065914588149</v>
      </c>
      <c r="G18" s="28">
        <f>IFERROR(+VLOOKUP("LEINSX"&amp;A18,'Main File'!A:O,11,0),0)</f>
        <v>1.1378841360511782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0.11481212362378912</v>
      </c>
      <c r="K18" s="28">
        <f>IFERROR(+VLOOKUP("LEINSX"&amp;A18,'Main File'!A:O,15,0),0)</f>
        <v>1.2526962596749673</v>
      </c>
    </row>
    <row r="19" spans="1:11" x14ac:dyDescent="0.25">
      <c r="A19" s="9">
        <f t="shared" si="0"/>
        <v>43175</v>
      </c>
      <c r="B19" s="28">
        <f>IFERROR(+VLOOKUP("LEINSX"&amp;A19,'Main File'!A:O,6,0),0)</f>
        <v>1.7000597631317254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0.1260052619356565</v>
      </c>
      <c r="F19" s="28">
        <f>IFERROR(+VLOOKUP("LEINSX"&amp;A19,'Main File'!A:O,10,0),0)</f>
        <v>1.8260650250673818</v>
      </c>
      <c r="G19" s="28">
        <f>IFERROR(+VLOOKUP("LEINSX"&amp;A19,'Main File'!A:O,11,0),0)</f>
        <v>1.1373333167461077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0.11471623589869152</v>
      </c>
      <c r="K19" s="28">
        <f>IFERROR(+VLOOKUP("LEINSX"&amp;A19,'Main File'!A:O,15,0),0)</f>
        <v>1.2520495526447992</v>
      </c>
    </row>
    <row r="20" spans="1:11" x14ac:dyDescent="0.25">
      <c r="A20" s="9">
        <f t="shared" si="0"/>
        <v>43176</v>
      </c>
      <c r="B20" s="28">
        <f>IFERROR(+VLOOKUP("LEINSX"&amp;A20,'Main File'!A:O,6,0),0)</f>
        <v>1.7000607910453314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0.12600471501520541</v>
      </c>
      <c r="F20" s="28">
        <f>IFERROR(+VLOOKUP("LEINSX"&amp;A20,'Main File'!A:O,10,0),0)</f>
        <v>1.8260655060605369</v>
      </c>
      <c r="G20" s="28">
        <f>IFERROR(+VLOOKUP("LEINSX"&amp;A20,'Main File'!A:O,11,0),0)</f>
        <v>1.1383010817756658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0.11490754994635327</v>
      </c>
      <c r="K20" s="28">
        <f>IFERROR(+VLOOKUP("LEINSX"&amp;A20,'Main File'!A:O,15,0),0)</f>
        <v>1.253208631722019</v>
      </c>
    </row>
    <row r="21" spans="1:11" x14ac:dyDescent="0.25">
      <c r="A21" s="9">
        <f t="shared" si="0"/>
        <v>43177</v>
      </c>
      <c r="B21" s="28">
        <f>IFERROR(+VLOOKUP("LEINSX"&amp;A21,'Main File'!A:O,6,0),0)</f>
        <v>1.7000603170884092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0.12600444391787335</v>
      </c>
      <c r="F21" s="28">
        <f>IFERROR(+VLOOKUP("LEINSX"&amp;A21,'Main File'!A:O,10,0),0)</f>
        <v>1.8260647610062826</v>
      </c>
      <c r="G21" s="28">
        <f>IFERROR(+VLOOKUP("LEINSX"&amp;A21,'Main File'!A:O,11,0),0)</f>
        <v>1.1382951811850464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0.1149113998467501</v>
      </c>
      <c r="K21" s="28">
        <f>IFERROR(+VLOOKUP("LEINSX"&amp;A21,'Main File'!A:O,15,0),0)</f>
        <v>1.2532065810317965</v>
      </c>
    </row>
    <row r="22" spans="1:11" x14ac:dyDescent="0.25">
      <c r="A22" s="9">
        <f t="shared" si="0"/>
        <v>43178</v>
      </c>
      <c r="B22" s="28">
        <f>IFERROR(+VLOOKUP("LEINSX"&amp;A22,'Main File'!A:O,6,0),0)</f>
        <v>0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</v>
      </c>
      <c r="F22" s="28">
        <f>IFERROR(+VLOOKUP("LEINSX"&amp;A22,'Main File'!A:O,10,0),0)</f>
        <v>0</v>
      </c>
      <c r="G22" s="28">
        <f>IFERROR(+VLOOKUP("LEINSX"&amp;A22,'Main File'!A:O,11,0),0)</f>
        <v>0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</v>
      </c>
      <c r="K22" s="28">
        <f>IFERROR(+VLOOKUP("LEINSX"&amp;A22,'Main File'!A:O,15,0),0)</f>
        <v>0</v>
      </c>
    </row>
    <row r="23" spans="1:11" x14ac:dyDescent="0.25">
      <c r="A23" s="9">
        <f t="shared" si="0"/>
        <v>43179</v>
      </c>
      <c r="B23" s="28">
        <f>IFERROR(+VLOOKUP("LEINSX"&amp;A23,'Main File'!A:O,6,0),0)</f>
        <v>0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</v>
      </c>
      <c r="F23" s="28">
        <f>IFERROR(+VLOOKUP("LEINSX"&amp;A23,'Main File'!A:O,10,0),0)</f>
        <v>0</v>
      </c>
      <c r="G23" s="28">
        <f>IFERROR(+VLOOKUP("LEINSX"&amp;A23,'Main File'!A:O,11,0),0)</f>
        <v>0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</v>
      </c>
      <c r="K23" s="28">
        <f>IFERROR(+VLOOKUP("LEINSX"&amp;A23,'Main File'!A:O,15,0),0)</f>
        <v>0</v>
      </c>
    </row>
    <row r="24" spans="1:11" x14ac:dyDescent="0.25">
      <c r="A24" s="9">
        <f t="shared" si="0"/>
        <v>43180</v>
      </c>
      <c r="B24" s="28">
        <f>IFERROR(+VLOOKUP("LEINSX"&amp;A24,'Main File'!A:O,6,0),0)</f>
        <v>0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</v>
      </c>
      <c r="F24" s="28">
        <f>IFERROR(+VLOOKUP("LEINSX"&amp;A24,'Main File'!A:O,10,0),0)</f>
        <v>0</v>
      </c>
      <c r="G24" s="28">
        <f>IFERROR(+VLOOKUP("LEINSX"&amp;A24,'Main File'!A:O,11,0),0)</f>
        <v>0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</v>
      </c>
      <c r="K24" s="28">
        <f>IFERROR(+VLOOKUP("LEINSX"&amp;A24,'Main File'!A:O,15,0),0)</f>
        <v>0</v>
      </c>
    </row>
    <row r="25" spans="1:11" x14ac:dyDescent="0.25">
      <c r="A25" s="9">
        <f t="shared" si="0"/>
        <v>43181</v>
      </c>
      <c r="B25" s="28">
        <f>IFERROR(+VLOOKUP("LEINSX"&amp;A25,'Main File'!A:O,6,0),0)</f>
        <v>0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</v>
      </c>
      <c r="F25" s="28">
        <f>IFERROR(+VLOOKUP("LEINSX"&amp;A25,'Main File'!A:O,10,0),0)</f>
        <v>0</v>
      </c>
      <c r="G25" s="28">
        <f>IFERROR(+VLOOKUP("LEINSX"&amp;A25,'Main File'!A:O,11,0),0)</f>
        <v>0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</v>
      </c>
      <c r="K25" s="28">
        <f>IFERROR(+VLOOKUP("LEINSX"&amp;A25,'Main File'!A:O,15,0),0)</f>
        <v>0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2.3385843512990281</v>
      </c>
      <c r="C16" s="28">
        <f>IFERROR(+VLOOKUP("LEMIDF"&amp;A16,'Main File'!A:O,7,0),0)</f>
        <v>0.30002185241541096</v>
      </c>
      <c r="D16" s="28">
        <f>IFERROR(+VLOOKUP("LEMIDF"&amp;A16,'Main File'!A:O,8,0),0)</f>
        <v>0.2</v>
      </c>
      <c r="E16" s="28">
        <f>IFERROR(+VLOOKUP("LEMIDF"&amp;A16,'Main File'!A:O,9,0),0)</f>
        <v>6.0934244066458906E-2</v>
      </c>
      <c r="F16" s="28">
        <f>IFERROR(+VLOOKUP("LEMIDF"&amp;A16,'Main File'!A:O,10,0),0)</f>
        <v>2.8995404477808981</v>
      </c>
      <c r="G16" s="28">
        <f>IFERROR(+VLOOKUP("LEMIDF"&amp;A16,'Main File'!A:O,11,0),0)</f>
        <v>0.32919215530711515</v>
      </c>
      <c r="H16" s="28">
        <f>IFERROR(+VLOOKUP("LEMIDF"&amp;A16,'Main File'!A:O,12,0),0)</f>
        <v>0</v>
      </c>
      <c r="I16" s="28">
        <f>IFERROR(+VLOOKUP("LEMIDF"&amp;A16,'Main File'!A:O,13,0),0)</f>
        <v>0.2</v>
      </c>
      <c r="J16" s="28">
        <f>IFERROR(+VLOOKUP("LEMIDF"&amp;A16,'Main File'!A:O,14,0),0)</f>
        <v>5.9255484058687857E-2</v>
      </c>
      <c r="K16" s="28">
        <f>IFERROR(+VLOOKUP("LEMIDF"&amp;A16,'Main File'!A:O,15,0),0)</f>
        <v>0.58844763936580302</v>
      </c>
    </row>
    <row r="17" spans="1:11" x14ac:dyDescent="0.25">
      <c r="A17" s="9">
        <f t="shared" si="0"/>
        <v>43173</v>
      </c>
      <c r="B17" s="28">
        <f>IFERROR(+VLOOKUP("LEMIDF"&amp;A17,'Main File'!A:O,6,0),0)</f>
        <v>2.3390372558379005</v>
      </c>
      <c r="C17" s="28">
        <f>IFERROR(+VLOOKUP("LEMIDF"&amp;A17,'Main File'!A:O,7,0),0)</f>
        <v>0.30002176327824565</v>
      </c>
      <c r="D17" s="28">
        <f>IFERROR(+VLOOKUP("LEMIDF"&amp;A17,'Main File'!A:O,8,0),0)</f>
        <v>0.2</v>
      </c>
      <c r="E17" s="28">
        <f>IFERROR(+VLOOKUP("LEMIDF"&amp;A17,'Main File'!A:O,9,0),0)</f>
        <v>6.1015677238112416E-2</v>
      </c>
      <c r="F17" s="28">
        <f>IFERROR(+VLOOKUP("LEMIDF"&amp;A17,'Main File'!A:O,10,0),0)</f>
        <v>2.9000746963542587</v>
      </c>
      <c r="G17" s="28">
        <f>IFERROR(+VLOOKUP("LEMIDF"&amp;A17,'Main File'!A:O,11,0),0)</f>
        <v>0.32948316141327455</v>
      </c>
      <c r="H17" s="28">
        <f>IFERROR(+VLOOKUP("LEMIDF"&amp;A17,'Main File'!A:O,12,0),0)</f>
        <v>0</v>
      </c>
      <c r="I17" s="28">
        <f>IFERROR(+VLOOKUP("LEMIDF"&amp;A17,'Main File'!A:O,13,0),0)</f>
        <v>0.2</v>
      </c>
      <c r="J17" s="28">
        <f>IFERROR(+VLOOKUP("LEMIDF"&amp;A17,'Main File'!A:O,14,0),0)</f>
        <v>5.9308360907961002E-2</v>
      </c>
      <c r="K17" s="28">
        <f>IFERROR(+VLOOKUP("LEMIDF"&amp;A17,'Main File'!A:O,15,0),0)</f>
        <v>0.58879152232123555</v>
      </c>
    </row>
    <row r="18" spans="1:11" x14ac:dyDescent="0.25">
      <c r="A18" s="9">
        <f t="shared" si="0"/>
        <v>43174</v>
      </c>
      <c r="B18" s="28">
        <f>IFERROR(+VLOOKUP("LEMIDF"&amp;A18,'Main File'!A:O,6,0),0)</f>
        <v>2.3389758557486493</v>
      </c>
      <c r="C18" s="28">
        <f>IFERROR(+VLOOKUP("LEMIDF"&amp;A18,'Main File'!A:O,7,0),0)</f>
        <v>0</v>
      </c>
      <c r="D18" s="28">
        <f>IFERROR(+VLOOKUP("LEMIDF"&amp;A18,'Main File'!A:O,8,0),0)</f>
        <v>0.2</v>
      </c>
      <c r="E18" s="28">
        <f>IFERROR(+VLOOKUP("LEMIDF"&amp;A18,'Main File'!A:O,9,0),0)</f>
        <v>6.1008216981921236E-2</v>
      </c>
      <c r="F18" s="28">
        <f>IFERROR(+VLOOKUP("LEMIDF"&amp;A18,'Main File'!A:O,10,0),0)</f>
        <v>2.5999840727305705</v>
      </c>
      <c r="G18" s="28">
        <f>IFERROR(+VLOOKUP("LEMIDF"&amp;A18,'Main File'!A:O,11,0),0)</f>
        <v>0.32948210072130718</v>
      </c>
      <c r="H18" s="28">
        <f>IFERROR(+VLOOKUP("LEMIDF"&amp;A18,'Main File'!A:O,12,0),0)</f>
        <v>0</v>
      </c>
      <c r="I18" s="28">
        <f>IFERROR(+VLOOKUP("LEMIDF"&amp;A18,'Main File'!A:O,13,0),0)</f>
        <v>0.2</v>
      </c>
      <c r="J18" s="28">
        <f>IFERROR(+VLOOKUP("LEMIDF"&amp;A18,'Main File'!A:O,14,0),0)</f>
        <v>5.9307398097200988E-2</v>
      </c>
      <c r="K18" s="28">
        <f>IFERROR(+VLOOKUP("LEMIDF"&amp;A18,'Main File'!A:O,15,0),0)</f>
        <v>0.58878949881850817</v>
      </c>
    </row>
    <row r="19" spans="1:11" x14ac:dyDescent="0.25">
      <c r="A19" s="9">
        <f t="shared" si="0"/>
        <v>43175</v>
      </c>
      <c r="B19" s="28">
        <f>IFERROR(+VLOOKUP("LEMIDF"&amp;A19,'Main File'!A:O,6,0),0)</f>
        <v>2.3392149792527626</v>
      </c>
      <c r="C19" s="28">
        <f>IFERROR(+VLOOKUP("LEMIDF"&amp;A19,'Main File'!A:O,7,0),0)</f>
        <v>0</v>
      </c>
      <c r="D19" s="28">
        <f>IFERROR(+VLOOKUP("LEMIDF"&amp;A19,'Main File'!A:O,8,0),0)</f>
        <v>0.2</v>
      </c>
      <c r="E19" s="28">
        <f>IFERROR(+VLOOKUP("LEMIDF"&amp;A19,'Main File'!A:O,9,0),0)</f>
        <v>6.1051236049876799E-2</v>
      </c>
      <c r="F19" s="28">
        <f>IFERROR(+VLOOKUP("LEMIDF"&amp;A19,'Main File'!A:O,10,0),0)</f>
        <v>2.6002662153026397</v>
      </c>
      <c r="G19" s="28">
        <f>IFERROR(+VLOOKUP("LEMIDF"&amp;A19,'Main File'!A:O,11,0),0)</f>
        <v>0.32965341709763901</v>
      </c>
      <c r="H19" s="28">
        <f>IFERROR(+VLOOKUP("LEMIDF"&amp;A19,'Main File'!A:O,12,0),0)</f>
        <v>0</v>
      </c>
      <c r="I19" s="28">
        <f>IFERROR(+VLOOKUP("LEMIDF"&amp;A19,'Main File'!A:O,13,0),0)</f>
        <v>0.2</v>
      </c>
      <c r="J19" s="28">
        <f>IFERROR(+VLOOKUP("LEMIDF"&amp;A19,'Main File'!A:O,14,0),0)</f>
        <v>5.9338535195816181E-2</v>
      </c>
      <c r="K19" s="28">
        <f>IFERROR(+VLOOKUP("LEMIDF"&amp;A19,'Main File'!A:O,15,0),0)</f>
        <v>0.58899195229345525</v>
      </c>
    </row>
    <row r="20" spans="1:11" x14ac:dyDescent="0.25">
      <c r="A20" s="9">
        <f t="shared" si="0"/>
        <v>43176</v>
      </c>
      <c r="B20" s="28">
        <f>IFERROR(+VLOOKUP("LEMIDF"&amp;A20,'Main File'!A:O,6,0),0)</f>
        <v>2.3390360946039848</v>
      </c>
      <c r="C20" s="28">
        <f>IFERROR(+VLOOKUP("LEMIDF"&amp;A20,'Main File'!A:O,7,0),0)</f>
        <v>0</v>
      </c>
      <c r="D20" s="28">
        <f>IFERROR(+VLOOKUP("LEMIDF"&amp;A20,'Main File'!A:O,8,0),0)</f>
        <v>0.2</v>
      </c>
      <c r="E20" s="28">
        <f>IFERROR(+VLOOKUP("LEMIDF"&amp;A20,'Main File'!A:O,9,0),0)</f>
        <v>6.1019162847144877E-2</v>
      </c>
      <c r="F20" s="28">
        <f>IFERROR(+VLOOKUP("LEMIDF"&amp;A20,'Main File'!A:O,10,0),0)</f>
        <v>2.60005525745113</v>
      </c>
      <c r="G20" s="28">
        <f>IFERROR(+VLOOKUP("LEMIDF"&amp;A20,'Main File'!A:O,11,0),0)</f>
        <v>0.32956811563119376</v>
      </c>
      <c r="H20" s="28">
        <f>IFERROR(+VLOOKUP("LEMIDF"&amp;A20,'Main File'!A:O,12,0),0)</f>
        <v>0</v>
      </c>
      <c r="I20" s="28">
        <f>IFERROR(+VLOOKUP("LEMIDF"&amp;A20,'Main File'!A:O,13,0),0)</f>
        <v>0.2</v>
      </c>
      <c r="J20" s="28">
        <f>IFERROR(+VLOOKUP("LEMIDF"&amp;A20,'Main File'!A:O,14,0),0)</f>
        <v>5.9321691919430028E-2</v>
      </c>
      <c r="K20" s="28">
        <f>IFERROR(+VLOOKUP("LEMIDF"&amp;A20,'Main File'!A:O,15,0),0)</f>
        <v>0.58888980755062381</v>
      </c>
    </row>
    <row r="21" spans="1:11" x14ac:dyDescent="0.25">
      <c r="A21" s="9">
        <f t="shared" si="0"/>
        <v>43177</v>
      </c>
      <c r="B21" s="28">
        <f>IFERROR(+VLOOKUP("LEMIDF"&amp;A21,'Main File'!A:O,6,0),0)</f>
        <v>2.3390407640319535</v>
      </c>
      <c r="C21" s="28">
        <f>IFERROR(+VLOOKUP("LEMIDF"&amp;A21,'Main File'!A:O,7,0),0)</f>
        <v>0</v>
      </c>
      <c r="D21" s="28">
        <f>IFERROR(+VLOOKUP("LEMIDF"&amp;A21,'Main File'!A:O,8,0),0)</f>
        <v>0.2</v>
      </c>
      <c r="E21" s="28">
        <f>IFERROR(+VLOOKUP("LEMIDF"&amp;A21,'Main File'!A:O,9,0),0)</f>
        <v>6.1019651775901136E-2</v>
      </c>
      <c r="F21" s="28">
        <f>IFERROR(+VLOOKUP("LEMIDF"&amp;A21,'Main File'!A:O,10,0),0)</f>
        <v>2.6000604158078549</v>
      </c>
      <c r="G21" s="28">
        <f>IFERROR(+VLOOKUP("LEMIDF"&amp;A21,'Main File'!A:O,11,0),0)</f>
        <v>0.32957228076604511</v>
      </c>
      <c r="H21" s="28">
        <f>IFERROR(+VLOOKUP("LEMIDF"&amp;A21,'Main File'!A:O,12,0),0)</f>
        <v>0</v>
      </c>
      <c r="I21" s="28">
        <f>IFERROR(+VLOOKUP("LEMIDF"&amp;A21,'Main File'!A:O,13,0),0)</f>
        <v>0.2</v>
      </c>
      <c r="J21" s="28">
        <f>IFERROR(+VLOOKUP("LEMIDF"&amp;A21,'Main File'!A:O,14,0),0)</f>
        <v>5.9323618069587712E-2</v>
      </c>
      <c r="K21" s="28">
        <f>IFERROR(+VLOOKUP("LEMIDF"&amp;A21,'Main File'!A:O,15,0),0)</f>
        <v>0.58889589883563287</v>
      </c>
    </row>
    <row r="22" spans="1:11" x14ac:dyDescent="0.25">
      <c r="A22" s="9">
        <f t="shared" si="0"/>
        <v>43178</v>
      </c>
      <c r="B22" s="28">
        <f>IFERROR(+VLOOKUP("LEMIDF"&amp;A22,'Main File'!A:O,6,0),0)</f>
        <v>0</v>
      </c>
      <c r="C22" s="28">
        <f>IFERROR(+VLOOKUP("LEMIDF"&amp;A22,'Main File'!A:O,7,0),0)</f>
        <v>0</v>
      </c>
      <c r="D22" s="28">
        <f>IFERROR(+VLOOKUP("LEMIDF"&amp;A22,'Main File'!A:O,8,0),0)</f>
        <v>0</v>
      </c>
      <c r="E22" s="28">
        <f>IFERROR(+VLOOKUP("LEMIDF"&amp;A22,'Main File'!A:O,9,0),0)</f>
        <v>0</v>
      </c>
      <c r="F22" s="28">
        <f>IFERROR(+VLOOKUP("LEMIDF"&amp;A22,'Main File'!A:O,10,0),0)</f>
        <v>0</v>
      </c>
      <c r="G22" s="28">
        <f>IFERROR(+VLOOKUP("LEMIDF"&amp;A22,'Main File'!A:O,11,0),0)</f>
        <v>0</v>
      </c>
      <c r="H22" s="28">
        <f>IFERROR(+VLOOKUP("LEMIDF"&amp;A22,'Main File'!A:O,12,0),0)</f>
        <v>0</v>
      </c>
      <c r="I22" s="28">
        <f>IFERROR(+VLOOKUP("LEMIDF"&amp;A22,'Main File'!A:O,13,0),0)</f>
        <v>0</v>
      </c>
      <c r="J22" s="28">
        <f>IFERROR(+VLOOKUP("LEMIDF"&amp;A22,'Main File'!A:O,14,0),0)</f>
        <v>0</v>
      </c>
      <c r="K22" s="28">
        <f>IFERROR(+VLOOKUP("LEMIDF"&amp;A22,'Main File'!A:O,15,0),0)</f>
        <v>0</v>
      </c>
    </row>
    <row r="23" spans="1:11" x14ac:dyDescent="0.25">
      <c r="A23" s="9">
        <f t="shared" si="0"/>
        <v>43179</v>
      </c>
      <c r="B23" s="28">
        <f>IFERROR(+VLOOKUP("LEMIDF"&amp;A23,'Main File'!A:O,6,0),0)</f>
        <v>0</v>
      </c>
      <c r="C23" s="28">
        <f>IFERROR(+VLOOKUP("LEMIDF"&amp;A23,'Main File'!A:O,7,0),0)</f>
        <v>0</v>
      </c>
      <c r="D23" s="28">
        <f>IFERROR(+VLOOKUP("LEMIDF"&amp;A23,'Main File'!A:O,8,0),0)</f>
        <v>0</v>
      </c>
      <c r="E23" s="28">
        <f>IFERROR(+VLOOKUP("LEMIDF"&amp;A23,'Main File'!A:O,9,0),0)</f>
        <v>0</v>
      </c>
      <c r="F23" s="28">
        <f>IFERROR(+VLOOKUP("LEMIDF"&amp;A23,'Main File'!A:O,10,0),0)</f>
        <v>0</v>
      </c>
      <c r="G23" s="28">
        <f>IFERROR(+VLOOKUP("LEMIDF"&amp;A23,'Main File'!A:O,11,0),0)</f>
        <v>0</v>
      </c>
      <c r="H23" s="28">
        <f>IFERROR(+VLOOKUP("LEMIDF"&amp;A23,'Main File'!A:O,12,0),0)</f>
        <v>0</v>
      </c>
      <c r="I23" s="28">
        <f>IFERROR(+VLOOKUP("LEMIDF"&amp;A23,'Main File'!A:O,13,0),0)</f>
        <v>0</v>
      </c>
      <c r="J23" s="28">
        <f>IFERROR(+VLOOKUP("LEMIDF"&amp;A23,'Main File'!A:O,14,0),0)</f>
        <v>0</v>
      </c>
      <c r="K23" s="28">
        <f>IFERROR(+VLOOKUP("LEMIDF"&amp;A23,'Main File'!A:O,15,0),0)</f>
        <v>0</v>
      </c>
    </row>
    <row r="24" spans="1:11" x14ac:dyDescent="0.25">
      <c r="A24" s="9">
        <f t="shared" si="0"/>
        <v>43180</v>
      </c>
      <c r="B24" s="28">
        <f>IFERROR(+VLOOKUP("LEMIDF"&amp;A24,'Main File'!A:O,6,0),0)</f>
        <v>0</v>
      </c>
      <c r="C24" s="28">
        <f>IFERROR(+VLOOKUP("LEMIDF"&amp;A24,'Main File'!A:O,7,0),0)</f>
        <v>0</v>
      </c>
      <c r="D24" s="28">
        <f>IFERROR(+VLOOKUP("LEMIDF"&amp;A24,'Main File'!A:O,8,0),0)</f>
        <v>0</v>
      </c>
      <c r="E24" s="28">
        <f>IFERROR(+VLOOKUP("LEMIDF"&amp;A24,'Main File'!A:O,9,0),0)</f>
        <v>0</v>
      </c>
      <c r="F24" s="28">
        <f>IFERROR(+VLOOKUP("LEMIDF"&amp;A24,'Main File'!A:O,10,0),0)</f>
        <v>0</v>
      </c>
      <c r="G24" s="28">
        <f>IFERROR(+VLOOKUP("LEMIDF"&amp;A24,'Main File'!A:O,11,0),0)</f>
        <v>0</v>
      </c>
      <c r="H24" s="28">
        <f>IFERROR(+VLOOKUP("LEMIDF"&amp;A24,'Main File'!A:O,12,0),0)</f>
        <v>0</v>
      </c>
      <c r="I24" s="28">
        <f>IFERROR(+VLOOKUP("LEMIDF"&amp;A24,'Main File'!A:O,13,0),0)</f>
        <v>0</v>
      </c>
      <c r="J24" s="28">
        <f>IFERROR(+VLOOKUP("LEMIDF"&amp;A24,'Main File'!A:O,14,0),0)</f>
        <v>0</v>
      </c>
      <c r="K24" s="28">
        <f>IFERROR(+VLOOKUP("LEMIDF"&amp;A24,'Main File'!A:O,15,0),0)</f>
        <v>0</v>
      </c>
    </row>
    <row r="25" spans="1:11" x14ac:dyDescent="0.25">
      <c r="A25" s="9">
        <f t="shared" si="0"/>
        <v>43181</v>
      </c>
      <c r="B25" s="28">
        <f>IFERROR(+VLOOKUP("LEMIDF"&amp;A25,'Main File'!A:O,6,0),0)</f>
        <v>0</v>
      </c>
      <c r="C25" s="28">
        <f>IFERROR(+VLOOKUP("LEMIDF"&amp;A25,'Main File'!A:O,7,0),0)</f>
        <v>0</v>
      </c>
      <c r="D25" s="28">
        <f>IFERROR(+VLOOKUP("LEMIDF"&amp;A25,'Main File'!A:O,8,0),0)</f>
        <v>0</v>
      </c>
      <c r="E25" s="28">
        <f>IFERROR(+VLOOKUP("LEMIDF"&amp;A25,'Main File'!A:O,9,0),0)</f>
        <v>0</v>
      </c>
      <c r="F25" s="28">
        <f>IFERROR(+VLOOKUP("LEMIDF"&amp;A25,'Main File'!A:O,10,0),0)</f>
        <v>0</v>
      </c>
      <c r="G25" s="28">
        <f>IFERROR(+VLOOKUP("LEMIDF"&amp;A25,'Main File'!A:O,11,0),0)</f>
        <v>0</v>
      </c>
      <c r="H25" s="28">
        <f>IFERROR(+VLOOKUP("LEMIDF"&amp;A25,'Main File'!A:O,12,0),0)</f>
        <v>0</v>
      </c>
      <c r="I25" s="28">
        <f>IFERROR(+VLOOKUP("LEMIDF"&amp;A25,'Main File'!A:O,13,0),0)</f>
        <v>0</v>
      </c>
      <c r="J25" s="28">
        <f>IFERROR(+VLOOKUP("LEMIDF"&amp;A25,'Main File'!A:O,14,0),0)</f>
        <v>0</v>
      </c>
      <c r="K25" s="28">
        <f>IFERROR(+VLOOKUP("LEMIDF"&amp;A25,'Main File'!A:O,15,0),0)</f>
        <v>0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0.24987847203877717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8.9777383937674864E-3</v>
      </c>
      <c r="F16" s="28">
        <f>IFERROR(+VLOOKUP("LET100"&amp;A16,'Main File'!A:O,10,0),0)</f>
        <v>0.25885621043254464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0.24987830155516461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8.9777742336841267E-3</v>
      </c>
      <c r="F17" s="28">
        <f>IFERROR(+VLOOKUP("LET100"&amp;A17,'Main File'!A:O,10,0),0)</f>
        <v>0.25885607578884873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0.24987770168421042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8.9777801750399802E-3</v>
      </c>
      <c r="F18" s="28">
        <f>IFERROR(+VLOOKUP("LET100"&amp;A18,'Main File'!A:O,10,0),0)</f>
        <v>0.25885548185925039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0.24987655995261959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8.9774881679310411E-3</v>
      </c>
      <c r="F19" s="28">
        <f>IFERROR(+VLOOKUP("LET100"&amp;A19,'Main File'!A:O,10,0),0)</f>
        <v>0.25885404812055063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0.24987823582540003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8.9778029159775681E-3</v>
      </c>
      <c r="F20" s="28">
        <f>IFERROR(+VLOOKUP("LET100"&amp;A20,'Main File'!A:O,10,0),0)</f>
        <v>0.25885603874137758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0.24987838446616206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8.977863128107914E-3</v>
      </c>
      <c r="F21" s="28">
        <f>IFERROR(+VLOOKUP("LET100"&amp;A21,'Main File'!A:O,10,0),0)</f>
        <v>0.25885624759426995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0</v>
      </c>
      <c r="F22" s="28">
        <f>IFERROR(+VLOOKUP("LET100"&amp;A22,'Main File'!A:O,10,0),0)</f>
        <v>0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0</v>
      </c>
      <c r="F23" s="28">
        <f>IFERROR(+VLOOKUP("LET100"&amp;A23,'Main File'!A:O,10,0),0)</f>
        <v>0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0</v>
      </c>
      <c r="F24" s="28">
        <f>IFERROR(+VLOOKUP("LET100"&amp;A24,'Main File'!A:O,10,0),0)</f>
        <v>0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0</v>
      </c>
      <c r="F25" s="28">
        <f>IFERROR(+VLOOKUP("LET100"&amp;A25,'Main File'!A:O,10,0),0)</f>
        <v>0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2.4088671973508236</v>
      </c>
      <c r="C16" s="28">
        <f>IFERROR(+VLOOKUP("LETAXP"&amp;A16,'Main File'!A:O,7,0),0)</f>
        <v>0.30002236236006469</v>
      </c>
      <c r="D16" s="28">
        <f>IFERROR(+VLOOKUP("LETAXP"&amp;A16,'Main File'!A:O,8,0),0)</f>
        <v>0</v>
      </c>
      <c r="E16" s="28">
        <f>IFERROR(+VLOOKUP("LETAXP"&amp;A16,'Main File'!A:O,9,0),0)</f>
        <v>0.25719502641126729</v>
      </c>
      <c r="F16" s="28">
        <f>IFERROR(+VLOOKUP("LETAXP"&amp;A16,'Main File'!A:O,10,0),0)</f>
        <v>2.9660845861221556</v>
      </c>
      <c r="G16" s="28">
        <f>IFERROR(+VLOOKUP("LETAXP"&amp;A16,'Main File'!A:O,11,0),0)</f>
        <v>1.4343906129809958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0.24379333423190461</v>
      </c>
      <c r="K16" s="28">
        <f>IFERROR(+VLOOKUP("LETAXP"&amp;A16,'Main File'!A:O,15,0),0)</f>
        <v>1.6781839472129003</v>
      </c>
    </row>
    <row r="17" spans="1:11" x14ac:dyDescent="0.25">
      <c r="A17" s="9">
        <f t="shared" si="0"/>
        <v>43173</v>
      </c>
      <c r="B17" s="28">
        <f>IFERROR(+VLOOKUP("LETAXP"&amp;A17,'Main File'!A:O,6,0),0)</f>
        <v>2.4093988147668739</v>
      </c>
      <c r="C17" s="28">
        <f>IFERROR(+VLOOKUP("LETAXP"&amp;A17,'Main File'!A:O,7,0),0)</f>
        <v>0.30002226636919344</v>
      </c>
      <c r="D17" s="28">
        <f>IFERROR(+VLOOKUP("LETAXP"&amp;A17,'Main File'!A:O,8,0),0)</f>
        <v>0</v>
      </c>
      <c r="E17" s="28">
        <f>IFERROR(+VLOOKUP("LETAXP"&amp;A17,'Main File'!A:O,9,0),0)</f>
        <v>0.25729013455185656</v>
      </c>
      <c r="F17" s="28">
        <f>IFERROR(+VLOOKUP("LETAXP"&amp;A17,'Main File'!A:O,10,0),0)</f>
        <v>2.9667112156879241</v>
      </c>
      <c r="G17" s="28">
        <f>IFERROR(+VLOOKUP("LETAXP"&amp;A17,'Main File'!A:O,11,0),0)</f>
        <v>1.4341273298783395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0.24375037926914633</v>
      </c>
      <c r="K17" s="28">
        <f>IFERROR(+VLOOKUP("LETAXP"&amp;A17,'Main File'!A:O,15,0),0)</f>
        <v>1.6778777091474857</v>
      </c>
    </row>
    <row r="18" spans="1:11" x14ac:dyDescent="0.25">
      <c r="A18" s="9">
        <f t="shared" si="0"/>
        <v>43174</v>
      </c>
      <c r="B18" s="28">
        <f>IFERROR(+VLOOKUP("LETAXP"&amp;A18,'Main File'!A:O,6,0),0)</f>
        <v>2.4088945981127985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0.25720118718083956</v>
      </c>
      <c r="F18" s="28">
        <f>IFERROR(+VLOOKUP("LETAXP"&amp;A18,'Main File'!A:O,10,0),0)</f>
        <v>2.666095785293638</v>
      </c>
      <c r="G18" s="28">
        <f>IFERROR(+VLOOKUP("LETAXP"&amp;A18,'Main File'!A:O,11,0),0)</f>
        <v>1.4343943315365886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0.24380102331270204</v>
      </c>
      <c r="K18" s="28">
        <f>IFERROR(+VLOOKUP("LETAXP"&amp;A18,'Main File'!A:O,15,0),0)</f>
        <v>1.6781953548492905</v>
      </c>
    </row>
    <row r="19" spans="1:11" x14ac:dyDescent="0.25">
      <c r="A19" s="9">
        <f t="shared" si="0"/>
        <v>43175</v>
      </c>
      <c r="B19" s="28">
        <f>IFERROR(+VLOOKUP("LETAXP"&amp;A19,'Main File'!A:O,6,0),0)</f>
        <v>2.4203328015272496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0.2584828723145538</v>
      </c>
      <c r="F19" s="28">
        <f>IFERROR(+VLOOKUP("LETAXP"&amp;A19,'Main File'!A:O,10,0),0)</f>
        <v>2.6788156738418034</v>
      </c>
      <c r="G19" s="28">
        <f>IFERROR(+VLOOKUP("LETAXP"&amp;A19,'Main File'!A:O,11,0),0)</f>
        <v>1.4381896824362266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0.24446269876523466</v>
      </c>
      <c r="K19" s="28">
        <f>IFERROR(+VLOOKUP("LETAXP"&amp;A19,'Main File'!A:O,15,0),0)</f>
        <v>1.6826523812014613</v>
      </c>
    </row>
    <row r="20" spans="1:11" x14ac:dyDescent="0.25">
      <c r="A20" s="9">
        <f t="shared" si="0"/>
        <v>43176</v>
      </c>
      <c r="B20" s="28">
        <f>IFERROR(+VLOOKUP("LETAXP"&amp;A20,'Main File'!A:O,6,0),0)</f>
        <v>2.4099172586965469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0.25738534960588177</v>
      </c>
      <c r="F20" s="28">
        <f>IFERROR(+VLOOKUP("LETAXP"&amp;A20,'Main File'!A:O,10,0),0)</f>
        <v>2.6673026083024287</v>
      </c>
      <c r="G20" s="28">
        <f>IFERROR(+VLOOKUP("LETAXP"&amp;A20,'Main File'!A:O,11,0),0)</f>
        <v>1.4363426059804185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0.24414966498769453</v>
      </c>
      <c r="K20" s="28">
        <f>IFERROR(+VLOOKUP("LETAXP"&amp;A20,'Main File'!A:O,15,0),0)</f>
        <v>1.6804922709681129</v>
      </c>
    </row>
    <row r="21" spans="1:11" x14ac:dyDescent="0.25">
      <c r="A21" s="9">
        <f t="shared" si="0"/>
        <v>43177</v>
      </c>
      <c r="B21" s="28">
        <f>IFERROR(+VLOOKUP("LETAXP"&amp;A21,'Main File'!A:O,6,0),0)</f>
        <v>2.4099283723058837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0.25738744290013371</v>
      </c>
      <c r="F21" s="28">
        <f>IFERROR(+VLOOKUP("LETAXP"&amp;A21,'Main File'!A:O,10,0),0)</f>
        <v>2.6673158152060177</v>
      </c>
      <c r="G21" s="28">
        <f>IFERROR(+VLOOKUP("LETAXP"&amp;A21,'Main File'!A:O,11,0),0)</f>
        <v>1.4363507639414967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0.2441504618929351</v>
      </c>
      <c r="K21" s="28">
        <f>IFERROR(+VLOOKUP("LETAXP"&amp;A21,'Main File'!A:O,15,0),0)</f>
        <v>1.6805012258344318</v>
      </c>
    </row>
    <row r="22" spans="1:11" x14ac:dyDescent="0.25">
      <c r="A22" s="9">
        <f t="shared" si="0"/>
        <v>43178</v>
      </c>
      <c r="B22" s="28">
        <f>IFERROR(+VLOOKUP("LETAXP"&amp;A22,'Main File'!A:O,6,0),0)</f>
        <v>0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</v>
      </c>
      <c r="F22" s="28">
        <f>IFERROR(+VLOOKUP("LETAXP"&amp;A22,'Main File'!A:O,10,0),0)</f>
        <v>0</v>
      </c>
      <c r="G22" s="28">
        <f>IFERROR(+VLOOKUP("LETAXP"&amp;A22,'Main File'!A:O,11,0),0)</f>
        <v>0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</v>
      </c>
      <c r="K22" s="28">
        <f>IFERROR(+VLOOKUP("LETAXP"&amp;A22,'Main File'!A:O,15,0),0)</f>
        <v>0</v>
      </c>
    </row>
    <row r="23" spans="1:11" x14ac:dyDescent="0.25">
      <c r="A23" s="9">
        <f t="shared" si="0"/>
        <v>43179</v>
      </c>
      <c r="B23" s="28">
        <f>IFERROR(+VLOOKUP("LETAXP"&amp;A23,'Main File'!A:O,6,0),0)</f>
        <v>0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</v>
      </c>
      <c r="F23" s="28">
        <f>IFERROR(+VLOOKUP("LETAXP"&amp;A23,'Main File'!A:O,10,0),0)</f>
        <v>0</v>
      </c>
      <c r="G23" s="28">
        <f>IFERROR(+VLOOKUP("LETAXP"&amp;A23,'Main File'!A:O,11,0),0)</f>
        <v>0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</v>
      </c>
      <c r="K23" s="28">
        <f>IFERROR(+VLOOKUP("LETAXP"&amp;A23,'Main File'!A:O,15,0),0)</f>
        <v>0</v>
      </c>
    </row>
    <row r="24" spans="1:11" x14ac:dyDescent="0.25">
      <c r="A24" s="9">
        <f t="shared" si="0"/>
        <v>43180</v>
      </c>
      <c r="B24" s="28">
        <f>IFERROR(+VLOOKUP("LETAXP"&amp;A24,'Main File'!A:O,6,0),0)</f>
        <v>0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</v>
      </c>
      <c r="F24" s="28">
        <f>IFERROR(+VLOOKUP("LETAXP"&amp;A24,'Main File'!A:O,10,0),0)</f>
        <v>0</v>
      </c>
      <c r="G24" s="28">
        <f>IFERROR(+VLOOKUP("LETAXP"&amp;A24,'Main File'!A:O,11,0),0)</f>
        <v>0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</v>
      </c>
      <c r="K24" s="28">
        <f>IFERROR(+VLOOKUP("LETAXP"&amp;A24,'Main File'!A:O,15,0),0)</f>
        <v>0</v>
      </c>
    </row>
    <row r="25" spans="1:11" x14ac:dyDescent="0.25">
      <c r="A25" s="9">
        <f t="shared" si="0"/>
        <v>43181</v>
      </c>
      <c r="B25" s="28">
        <f>IFERROR(+VLOOKUP("LETAXP"&amp;A25,'Main File'!A:O,6,0),0)</f>
        <v>0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</v>
      </c>
      <c r="F25" s="28">
        <f>IFERROR(+VLOOKUP("LETAXP"&amp;A25,'Main File'!A:O,10,0),0)</f>
        <v>0</v>
      </c>
      <c r="G25" s="28">
        <f>IFERROR(+VLOOKUP("LETAXP"&amp;A25,'Main File'!A:O,11,0),0)</f>
        <v>0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</v>
      </c>
      <c r="K25" s="28">
        <f>IFERROR(+VLOOKUP("LETAXP"&amp;A25,'Main File'!A:O,15,0),0)</f>
        <v>0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9.9985447018786922E-2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1.7971942979788269E-3</v>
      </c>
      <c r="F16" s="28">
        <f>IFERROR(+VLOOKUP("LETF50"&amp;A16,'Main File'!A:O,10,0),0)</f>
        <v>0.10178264131676575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9.9985250524769753E-2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1.7973161968414001E-3</v>
      </c>
      <c r="F17" s="28">
        <f>IFERROR(+VLOOKUP("LETF50"&amp;A17,'Main File'!A:O,10,0),0)</f>
        <v>0.10178256672161115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9.9985195896004408E-2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1.7972405847284005E-3</v>
      </c>
      <c r="F18" s="28">
        <f>IFERROR(+VLOOKUP("LETF50"&amp;A18,'Main File'!A:O,10,0),0)</f>
        <v>0.1017824364807328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9.9985016445915093E-2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1.7971703960007973E-3</v>
      </c>
      <c r="F19" s="28">
        <f>IFERROR(+VLOOKUP("LETF50"&amp;A19,'Main File'!A:O,10,0),0)</f>
        <v>0.10178218684191589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9.9985342013972939E-2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1.7973390470864381E-3</v>
      </c>
      <c r="F20" s="28">
        <f>IFERROR(+VLOOKUP("LETF50"&amp;A20,'Main File'!A:O,10,0),0)</f>
        <v>0.10178268106105938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9.998542116650623E-2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1.7973434229634527E-3</v>
      </c>
      <c r="F21" s="28">
        <f>IFERROR(+VLOOKUP("LETF50"&amp;A21,'Main File'!A:O,10,0),0)</f>
        <v>0.10178276458946968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0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0</v>
      </c>
      <c r="F22" s="28">
        <f>IFERROR(+VLOOKUP("LETF50"&amp;A22,'Main File'!A:O,10,0),0)</f>
        <v>0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0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0</v>
      </c>
      <c r="F23" s="28">
        <f>IFERROR(+VLOOKUP("LETF50"&amp;A23,'Main File'!A:O,10,0),0)</f>
        <v>0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0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0</v>
      </c>
      <c r="F24" s="28">
        <f>IFERROR(+VLOOKUP("LETF50"&amp;A24,'Main File'!A:O,10,0),0)</f>
        <v>0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0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0</v>
      </c>
      <c r="F25" s="28">
        <f>IFERROR(+VLOOKUP("LETF50"&amp;A25,'Main File'!A:O,10,0),0)</f>
        <v>0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0.10000018861299517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0.10000018861299517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0.10000025862443905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0.10000025862443905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0.10000043942150956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0.10000043942150956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0.10000020496489408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0.10000020496489408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0.10000023824685658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0.10000023824685658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0.10000027152686007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0.10000027152686007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2.3490964915649868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0.24823776883749521</v>
      </c>
      <c r="F16" s="28">
        <f>IFERROR(+VLOOKUP("LEULIS"&amp;A16,'Main File'!A:O,10,0),0)</f>
        <v>2.5973342604024818</v>
      </c>
      <c r="G16" s="28">
        <f>IFERROR(+VLOOKUP("LEULIS"&amp;A16,'Main File'!A:O,11,0),0)</f>
        <v>1.271810457422291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0.21632958281846401</v>
      </c>
      <c r="K16" s="28">
        <f>IFERROR(+VLOOKUP("LEULIS"&amp;A16,'Main File'!A:O,15,0),0)</f>
        <v>1.488140040240755</v>
      </c>
    </row>
    <row r="17" spans="1:11" x14ac:dyDescent="0.25">
      <c r="A17" s="9">
        <f t="shared" si="0"/>
        <v>43173</v>
      </c>
      <c r="B17" s="28">
        <f>IFERROR(+VLOOKUP("LEULIS"&amp;A17,'Main File'!A:O,6,0),0)</f>
        <v>2.3494504357787371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0.24830136841894984</v>
      </c>
      <c r="F17" s="28">
        <f>IFERROR(+VLOOKUP("LEULIS"&amp;A17,'Main File'!A:O,10,0),0)</f>
        <v>2.5977518041976868</v>
      </c>
      <c r="G17" s="28">
        <f>IFERROR(+VLOOKUP("LEULIS"&amp;A17,'Main File'!A:O,11,0),0)</f>
        <v>1.2703061775301911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0.21605825361605996</v>
      </c>
      <c r="K17" s="28">
        <f>IFERROR(+VLOOKUP("LEULIS"&amp;A17,'Main File'!A:O,15,0),0)</f>
        <v>1.4863644311462512</v>
      </c>
    </row>
    <row r="18" spans="1:11" x14ac:dyDescent="0.25">
      <c r="A18" s="9">
        <f t="shared" si="0"/>
        <v>43174</v>
      </c>
      <c r="B18" s="28">
        <f>IFERROR(+VLOOKUP("LEULIS"&amp;A18,'Main File'!A:O,6,0),0)</f>
        <v>2.3494410901361231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0.24829974412984443</v>
      </c>
      <c r="F18" s="28">
        <f>IFERROR(+VLOOKUP("LEULIS"&amp;A18,'Main File'!A:O,10,0),0)</f>
        <v>2.5977408342659674</v>
      </c>
      <c r="G18" s="28">
        <f>IFERROR(+VLOOKUP("LEULIS"&amp;A18,'Main File'!A:O,11,0),0)</f>
        <v>1.2711473279664205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0.21621150500944378</v>
      </c>
      <c r="K18" s="28">
        <f>IFERROR(+VLOOKUP("LEULIS"&amp;A18,'Main File'!A:O,15,0),0)</f>
        <v>1.4873588329758642</v>
      </c>
    </row>
    <row r="19" spans="1:11" x14ac:dyDescent="0.25">
      <c r="A19" s="9">
        <f t="shared" si="0"/>
        <v>43175</v>
      </c>
      <c r="B19" s="28">
        <f>IFERROR(+VLOOKUP("LEULIS"&amp;A19,'Main File'!A:O,6,0),0)</f>
        <v>2.3494467820178762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0.24830060824082389</v>
      </c>
      <c r="F19" s="28">
        <f>IFERROR(+VLOOKUP("LEULIS"&amp;A19,'Main File'!A:O,10,0),0)</f>
        <v>2.5977473902587001</v>
      </c>
      <c r="G19" s="28">
        <f>IFERROR(+VLOOKUP("LEULIS"&amp;A19,'Main File'!A:O,11,0),0)</f>
        <v>1.2721006123614957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0.21638005192631829</v>
      </c>
      <c r="K19" s="28">
        <f>IFERROR(+VLOOKUP("LEULIS"&amp;A19,'Main File'!A:O,15,0),0)</f>
        <v>1.4884806642878141</v>
      </c>
    </row>
    <row r="20" spans="1:11" x14ac:dyDescent="0.25">
      <c r="A20" s="9">
        <f t="shared" si="0"/>
        <v>43176</v>
      </c>
      <c r="B20" s="28">
        <f>IFERROR(+VLOOKUP("LEULIS"&amp;A20,'Main File'!A:O,6,0),0)</f>
        <v>2.3495006634748812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0.2483103455714552</v>
      </c>
      <c r="F20" s="28">
        <f>IFERROR(+VLOOKUP("LEULIS"&amp;A20,'Main File'!A:O,10,0),0)</f>
        <v>2.5978110090463362</v>
      </c>
      <c r="G20" s="28">
        <f>IFERROR(+VLOOKUP("LEULIS"&amp;A20,'Main File'!A:O,11,0),0)</f>
        <v>1.2733183879813783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0.21660108413436877</v>
      </c>
      <c r="K20" s="28">
        <f>IFERROR(+VLOOKUP("LEULIS"&amp;A20,'Main File'!A:O,15,0),0)</f>
        <v>1.4899194721157472</v>
      </c>
    </row>
    <row r="21" spans="1:11" x14ac:dyDescent="0.25">
      <c r="A21" s="9">
        <f t="shared" si="0"/>
        <v>43177</v>
      </c>
      <c r="B21" s="28">
        <f>IFERROR(+VLOOKUP("LEULIS"&amp;A21,'Main File'!A:O,6,0),0)</f>
        <v>2.3495038392112071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0.24831100888087601</v>
      </c>
      <c r="F21" s="28">
        <f>IFERROR(+VLOOKUP("LEULIS"&amp;A21,'Main File'!A:O,10,0),0)</f>
        <v>2.5978148480920833</v>
      </c>
      <c r="G21" s="28">
        <f>IFERROR(+VLOOKUP("LEULIS"&amp;A21,'Main File'!A:O,11,0),0)</f>
        <v>1.2733211732140466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0.21660155792350214</v>
      </c>
      <c r="K21" s="28">
        <f>IFERROR(+VLOOKUP("LEULIS"&amp;A21,'Main File'!A:O,15,0),0)</f>
        <v>1.4899227311375487</v>
      </c>
    </row>
    <row r="22" spans="1:11" x14ac:dyDescent="0.25">
      <c r="A22" s="9">
        <f t="shared" si="0"/>
        <v>43178</v>
      </c>
      <c r="B22" s="28">
        <f>IFERROR(+VLOOKUP("LEULIS"&amp;A22,'Main File'!A:O,6,0),0)</f>
        <v>0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</v>
      </c>
      <c r="F22" s="28">
        <f>IFERROR(+VLOOKUP("LEULIS"&amp;A22,'Main File'!A:O,10,0),0)</f>
        <v>0</v>
      </c>
      <c r="G22" s="28">
        <f>IFERROR(+VLOOKUP("LEULIS"&amp;A22,'Main File'!A:O,11,0),0)</f>
        <v>0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</v>
      </c>
      <c r="K22" s="28">
        <f>IFERROR(+VLOOKUP("LEULIS"&amp;A22,'Main File'!A:O,15,0),0)</f>
        <v>0</v>
      </c>
    </row>
    <row r="23" spans="1:11" x14ac:dyDescent="0.25">
      <c r="A23" s="9">
        <f t="shared" si="0"/>
        <v>43179</v>
      </c>
      <c r="B23" s="28">
        <f>IFERROR(+VLOOKUP("LEULIS"&amp;A23,'Main File'!A:O,6,0),0)</f>
        <v>0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</v>
      </c>
      <c r="F23" s="28">
        <f>IFERROR(+VLOOKUP("LEULIS"&amp;A23,'Main File'!A:O,10,0),0)</f>
        <v>0</v>
      </c>
      <c r="G23" s="28">
        <f>IFERROR(+VLOOKUP("LEULIS"&amp;A23,'Main File'!A:O,11,0),0)</f>
        <v>0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</v>
      </c>
      <c r="K23" s="28">
        <f>IFERROR(+VLOOKUP("LEULIS"&amp;A23,'Main File'!A:O,15,0),0)</f>
        <v>0</v>
      </c>
    </row>
    <row r="24" spans="1:11" x14ac:dyDescent="0.25">
      <c r="A24" s="9">
        <f t="shared" si="0"/>
        <v>43180</v>
      </c>
      <c r="B24" s="28">
        <f>IFERROR(+VLOOKUP("LEULIS"&amp;A24,'Main File'!A:O,6,0),0)</f>
        <v>0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</v>
      </c>
      <c r="F24" s="28">
        <f>IFERROR(+VLOOKUP("LEULIS"&amp;A24,'Main File'!A:O,10,0),0)</f>
        <v>0</v>
      </c>
      <c r="G24" s="28">
        <f>IFERROR(+VLOOKUP("LEULIS"&amp;A24,'Main File'!A:O,11,0),0)</f>
        <v>0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</v>
      </c>
      <c r="K24" s="28">
        <f>IFERROR(+VLOOKUP("LEULIS"&amp;A24,'Main File'!A:O,15,0),0)</f>
        <v>0</v>
      </c>
    </row>
    <row r="25" spans="1:11" x14ac:dyDescent="0.25">
      <c r="A25" s="9">
        <f t="shared" si="0"/>
        <v>43181</v>
      </c>
      <c r="B25" s="28">
        <f>IFERROR(+VLOOKUP("LEULIS"&amp;A25,'Main File'!A:O,6,0),0)</f>
        <v>0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</v>
      </c>
      <c r="F25" s="28">
        <f>IFERROR(+VLOOKUP("LEULIS"&amp;A25,'Main File'!A:O,10,0),0)</f>
        <v>0</v>
      </c>
      <c r="G25" s="28">
        <f>IFERROR(+VLOOKUP("LEULIS"&amp;A25,'Main File'!A:O,11,0),0)</f>
        <v>0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</v>
      </c>
      <c r="K25" s="28">
        <f>IFERROR(+VLOOKUP("LEULIS"&amp;A25,'Main File'!A:O,15,0),0)</f>
        <v>0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0.23879431963436765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5.1807589902984896E-3</v>
      </c>
      <c r="F16" s="28">
        <f>IFERROR(+VLOOKUP("LLIQDF"&amp;A16,'Main File'!A:O,10,0),0)</f>
        <v>0.24397507862466614</v>
      </c>
      <c r="G16" s="28">
        <f>IFERROR(+VLOOKUP("LLIQDF"&amp;A16,'Main File'!A:O,11,0),0)</f>
        <v>9.8773176016669142E-2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5.1790599912219333E-3</v>
      </c>
      <c r="K16" s="28">
        <f>IFERROR(+VLOOKUP("LLIQDF"&amp;A16,'Main File'!A:O,15,0),0)</f>
        <v>0.10395223600789108</v>
      </c>
    </row>
    <row r="17" spans="1:11" x14ac:dyDescent="0.25">
      <c r="A17" s="9">
        <f t="shared" si="0"/>
        <v>43173</v>
      </c>
      <c r="B17" s="28">
        <f>IFERROR(+VLOOKUP("LLIQDF"&amp;A17,'Main File'!A:O,6,0),0)</f>
        <v>0.20948712128528416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5.3061241297421343E-3</v>
      </c>
      <c r="F17" s="28">
        <f>IFERROR(+VLOOKUP("LLIQDF"&amp;A17,'Main File'!A:O,10,0),0)</f>
        <v>0.21479324541502628</v>
      </c>
      <c r="G17" s="28">
        <f>IFERROR(+VLOOKUP("LLIQDF"&amp;A17,'Main File'!A:O,11,0),0)</f>
        <v>6.9470353678658114E-2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5.3046035204249156E-3</v>
      </c>
      <c r="K17" s="28">
        <f>IFERROR(+VLOOKUP("LLIQDF"&amp;A17,'Main File'!A:O,15,0),0)</f>
        <v>7.4774957199083031E-2</v>
      </c>
    </row>
    <row r="18" spans="1:11" x14ac:dyDescent="0.25">
      <c r="A18" s="9">
        <f t="shared" si="0"/>
        <v>43174</v>
      </c>
      <c r="B18" s="28">
        <f>IFERROR(+VLOOKUP("LLIQDF"&amp;A18,'Main File'!A:O,6,0),0)</f>
        <v>0.20947585755057477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5.3039152360188878E-3</v>
      </c>
      <c r="F18" s="28">
        <f>IFERROR(+VLOOKUP("LLIQDF"&amp;A18,'Main File'!A:O,10,0),0)</f>
        <v>0.21477977278659366</v>
      </c>
      <c r="G18" s="28">
        <f>IFERROR(+VLOOKUP("LLIQDF"&amp;A18,'Main File'!A:O,11,0),0)</f>
        <v>6.9361049795286525E-2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5.2849108320130005E-3</v>
      </c>
      <c r="K18" s="28">
        <f>IFERROR(+VLOOKUP("LLIQDF"&amp;A18,'Main File'!A:O,15,0),0)</f>
        <v>7.4645960627299529E-2</v>
      </c>
    </row>
    <row r="19" spans="1:11" x14ac:dyDescent="0.25">
      <c r="A19" s="9">
        <f t="shared" si="0"/>
        <v>43175</v>
      </c>
      <c r="B19" s="28">
        <f>IFERROR(+VLOOKUP("LLIQDF"&amp;A19,'Main File'!A:O,6,0),0)</f>
        <v>0.20946737092991241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5.3020278091441084E-3</v>
      </c>
      <c r="F19" s="28">
        <f>IFERROR(+VLOOKUP("LLIQDF"&amp;A19,'Main File'!A:O,10,0),0)</f>
        <v>0.21476939873905651</v>
      </c>
      <c r="G19" s="28">
        <f>IFERROR(+VLOOKUP("LLIQDF"&amp;A19,'Main File'!A:O,11,0),0)</f>
        <v>6.9344419939023946E-2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5.2819272368421375E-3</v>
      </c>
      <c r="K19" s="28">
        <f>IFERROR(+VLOOKUP("LLIQDF"&amp;A19,'Main File'!A:O,15,0),0)</f>
        <v>7.4626347175866081E-2</v>
      </c>
    </row>
    <row r="20" spans="1:11" x14ac:dyDescent="0.25">
      <c r="A20" s="9">
        <f t="shared" si="0"/>
        <v>43176</v>
      </c>
      <c r="B20" s="28">
        <f>IFERROR(+VLOOKUP("LLIQDF"&amp;A20,'Main File'!A:O,6,0),0)</f>
        <v>0.20946323929965449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5.3019253207291202E-3</v>
      </c>
      <c r="F20" s="28">
        <f>IFERROR(+VLOOKUP("LLIQDF"&amp;A20,'Main File'!A:O,10,0),0)</f>
        <v>0.21476516462038361</v>
      </c>
      <c r="G20" s="28">
        <f>IFERROR(+VLOOKUP("LLIQDF"&amp;A20,'Main File'!A:O,11,0),0)</f>
        <v>6.9344222373646139E-2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5.2819009984575206E-3</v>
      </c>
      <c r="K20" s="28">
        <f>IFERROR(+VLOOKUP("LLIQDF"&amp;A20,'Main File'!A:O,15,0),0)</f>
        <v>7.4626123372103656E-2</v>
      </c>
    </row>
    <row r="21" spans="1:11" x14ac:dyDescent="0.25">
      <c r="A21" s="9">
        <f t="shared" si="0"/>
        <v>43177</v>
      </c>
      <c r="B21" s="28">
        <f>IFERROR(+VLOOKUP("LLIQDF"&amp;A21,'Main File'!A:O,6,0),0)</f>
        <v>0.20946324432962685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5.3019320662492401E-3</v>
      </c>
      <c r="F21" s="28">
        <f>IFERROR(+VLOOKUP("LLIQDF"&amp;A21,'Main File'!A:O,10,0),0)</f>
        <v>0.21476517639587608</v>
      </c>
      <c r="G21" s="28">
        <f>IFERROR(+VLOOKUP("LLIQDF"&amp;A21,'Main File'!A:O,11,0),0)</f>
        <v>6.9344223844848826E-2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5.2819016130578019E-3</v>
      </c>
      <c r="K21" s="28">
        <f>IFERROR(+VLOOKUP("LLIQDF"&amp;A21,'Main File'!A:O,15,0),0)</f>
        <v>7.4626125457906631E-2</v>
      </c>
    </row>
    <row r="22" spans="1:11" x14ac:dyDescent="0.25">
      <c r="A22" s="9">
        <f t="shared" si="0"/>
        <v>43178</v>
      </c>
      <c r="B22" s="28">
        <f>IFERROR(+VLOOKUP("LLIQDF"&amp;A22,'Main File'!A:O,6,0),0)</f>
        <v>0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0</v>
      </c>
      <c r="F22" s="28">
        <f>IFERROR(+VLOOKUP("LLIQDF"&amp;A22,'Main File'!A:O,10,0),0)</f>
        <v>0</v>
      </c>
      <c r="G22" s="28">
        <f>IFERROR(+VLOOKUP("LLIQDF"&amp;A22,'Main File'!A:O,11,0),0)</f>
        <v>0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0</v>
      </c>
      <c r="K22" s="28">
        <f>IFERROR(+VLOOKUP("LLIQDF"&amp;A22,'Main File'!A:O,15,0),0)</f>
        <v>0</v>
      </c>
    </row>
    <row r="23" spans="1:11" x14ac:dyDescent="0.25">
      <c r="A23" s="9">
        <f t="shared" si="0"/>
        <v>43179</v>
      </c>
      <c r="B23" s="28">
        <f>IFERROR(+VLOOKUP("LLIQDF"&amp;A23,'Main File'!A:O,6,0),0)</f>
        <v>0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0</v>
      </c>
      <c r="F23" s="28">
        <f>IFERROR(+VLOOKUP("LLIQDF"&amp;A23,'Main File'!A:O,10,0),0)</f>
        <v>0</v>
      </c>
      <c r="G23" s="28">
        <f>IFERROR(+VLOOKUP("LLIQDF"&amp;A23,'Main File'!A:O,11,0),0)</f>
        <v>0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0</v>
      </c>
      <c r="K23" s="28">
        <f>IFERROR(+VLOOKUP("LLIQDF"&amp;A23,'Main File'!A:O,15,0),0)</f>
        <v>0</v>
      </c>
    </row>
    <row r="24" spans="1:11" x14ac:dyDescent="0.25">
      <c r="A24" s="9">
        <f t="shared" si="0"/>
        <v>43180</v>
      </c>
      <c r="B24" s="28">
        <f>IFERROR(+VLOOKUP("LLIQDF"&amp;A24,'Main File'!A:O,6,0),0)</f>
        <v>0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0</v>
      </c>
      <c r="F24" s="28">
        <f>IFERROR(+VLOOKUP("LLIQDF"&amp;A24,'Main File'!A:O,10,0),0)</f>
        <v>0</v>
      </c>
      <c r="G24" s="28">
        <f>IFERROR(+VLOOKUP("LLIQDF"&amp;A24,'Main File'!A:O,11,0),0)</f>
        <v>0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0</v>
      </c>
      <c r="K24" s="28">
        <f>IFERROR(+VLOOKUP("LLIQDF"&amp;A24,'Main File'!A:O,15,0),0)</f>
        <v>0</v>
      </c>
    </row>
    <row r="25" spans="1:11" x14ac:dyDescent="0.25">
      <c r="A25" s="9">
        <f t="shared" si="0"/>
        <v>43181</v>
      </c>
      <c r="B25" s="28">
        <f>IFERROR(+VLOOKUP("LLIQDF"&amp;A25,'Main File'!A:O,6,0),0)</f>
        <v>0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0</v>
      </c>
      <c r="F25" s="28">
        <f>IFERROR(+VLOOKUP("LLIQDF"&amp;A25,'Main File'!A:O,10,0),0)</f>
        <v>0</v>
      </c>
      <c r="G25" s="28">
        <f>IFERROR(+VLOOKUP("LLIQDF"&amp;A25,'Main File'!A:O,11,0),0)</f>
        <v>0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0</v>
      </c>
      <c r="K25" s="28">
        <f>IFERROR(+VLOOKUP("LLIQDF"&amp;A25,'Main File'!A:O,15,0),0)</f>
        <v>0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2018-03-18T11:55:35Z</dcterms:modified>
</cp:coreProperties>
</file>