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B9BEDCAB-F565-4A9B-B215-65525315C72E}" xr6:coauthVersionLast="28" xr6:coauthVersionMax="28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1027"/>
</workbook>
</file>

<file path=xl/calcChain.xml><?xml version="1.0" encoding="utf-8"?>
<calcChain xmlns="http://schemas.openxmlformats.org/spreadsheetml/2006/main"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B4" i="18" l="1"/>
  <c r="B5" i="18"/>
  <c r="B6" i="18"/>
  <c r="B7" i="18"/>
  <c r="B8" i="18"/>
  <c r="G8" i="11"/>
  <c r="F22" i="5" l="1"/>
  <c r="A104" i="3" l="1"/>
  <c r="A103" i="3"/>
  <c r="A105" i="3" l="1"/>
  <c r="A7" i="28"/>
  <c r="A6" i="28"/>
  <c r="A1" i="28"/>
  <c r="A7" i="27"/>
  <c r="A6" i="27"/>
  <c r="A1" i="27"/>
  <c r="A7" i="26"/>
  <c r="A6" i="26"/>
  <c r="A1" i="26"/>
  <c r="A7" i="25"/>
  <c r="A6" i="25"/>
  <c r="A1" i="25"/>
  <c r="A7" i="24"/>
  <c r="A6" i="24"/>
  <c r="A1" i="24"/>
  <c r="A7" i="23"/>
  <c r="A6" i="23"/>
  <c r="A1" i="23"/>
  <c r="A7" i="22"/>
  <c r="A6" i="22"/>
  <c r="A1" i="22"/>
  <c r="A7" i="21"/>
  <c r="A6" i="21"/>
  <c r="A1" i="21"/>
  <c r="A6" i="20"/>
  <c r="A1" i="20"/>
  <c r="A7" i="19"/>
  <c r="A6" i="19"/>
  <c r="A1" i="19"/>
  <c r="A7" i="18"/>
  <c r="A6" i="18"/>
  <c r="A1" i="18"/>
  <c r="A7" i="17"/>
  <c r="A6" i="17"/>
  <c r="A1" i="17"/>
  <c r="A7" i="16"/>
  <c r="A6" i="16"/>
  <c r="A1" i="16"/>
  <c r="A7" i="15"/>
  <c r="A6" i="15"/>
  <c r="A1" i="15"/>
  <c r="A7" i="14"/>
  <c r="A6" i="14"/>
  <c r="A1" i="14"/>
  <c r="A7" i="13"/>
  <c r="A6" i="13"/>
  <c r="A1" i="13"/>
  <c r="A6" i="12"/>
  <c r="A1" i="12"/>
  <c r="A7" i="11"/>
  <c r="A6" i="11"/>
  <c r="A1" i="11"/>
  <c r="A7" i="10"/>
  <c r="A6" i="10"/>
  <c r="A1" i="10"/>
  <c r="A7" i="9"/>
  <c r="A6" i="9"/>
  <c r="A1" i="9"/>
  <c r="A7" i="8"/>
  <c r="A6" i="8"/>
  <c r="A1" i="8"/>
  <c r="A1" i="6"/>
  <c r="A1" i="5"/>
  <c r="A1" i="4"/>
  <c r="A1" i="7"/>
  <c r="A6" i="7"/>
  <c r="A7" i="6"/>
  <c r="A6" i="6"/>
  <c r="A6" i="5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D4" i="28"/>
  <c r="H4" i="28"/>
  <c r="B5" i="28"/>
  <c r="F5" i="28"/>
  <c r="J5" i="28"/>
  <c r="D6" i="28"/>
  <c r="H6" i="28"/>
  <c r="B7" i="28"/>
  <c r="F7" i="28"/>
  <c r="J7" i="28"/>
  <c r="E4" i="28"/>
  <c r="I4" i="28"/>
  <c r="C5" i="28"/>
  <c r="G5" i="28"/>
  <c r="K5" i="28"/>
  <c r="E6" i="28"/>
  <c r="I6" i="28"/>
  <c r="C7" i="28"/>
  <c r="G7" i="28"/>
  <c r="K7" i="28"/>
  <c r="B4" i="28"/>
  <c r="F4" i="28"/>
  <c r="J4" i="28"/>
  <c r="D5" i="28"/>
  <c r="H5" i="28"/>
  <c r="B6" i="28"/>
  <c r="F6" i="28"/>
  <c r="J6" i="28"/>
  <c r="D7" i="28"/>
  <c r="H7" i="28"/>
  <c r="C4" i="28"/>
  <c r="G4" i="28"/>
  <c r="K4" i="28"/>
  <c r="E5" i="28"/>
  <c r="I5" i="28"/>
  <c r="C6" i="28"/>
  <c r="G6" i="28"/>
  <c r="K6" i="28"/>
  <c r="E7" i="28"/>
  <c r="I7" i="28"/>
  <c r="A8" i="28"/>
  <c r="B5" i="27"/>
  <c r="H6" i="27"/>
  <c r="F5" i="27"/>
  <c r="B7" i="27"/>
  <c r="I7" i="27"/>
  <c r="E7" i="27"/>
  <c r="K6" i="27"/>
  <c r="G6" i="27"/>
  <c r="C6" i="27"/>
  <c r="I5" i="27"/>
  <c r="E5" i="27"/>
  <c r="K4" i="27"/>
  <c r="G4" i="27"/>
  <c r="C4" i="27"/>
  <c r="H7" i="27"/>
  <c r="D7" i="27"/>
  <c r="J6" i="27"/>
  <c r="F6" i="27"/>
  <c r="B6" i="27"/>
  <c r="H5" i="27"/>
  <c r="D5" i="27"/>
  <c r="J4" i="27"/>
  <c r="F4" i="27"/>
  <c r="B4" i="27"/>
  <c r="K7" i="27"/>
  <c r="G7" i="27"/>
  <c r="C7" i="27"/>
  <c r="I6" i="27"/>
  <c r="E6" i="27"/>
  <c r="K5" i="27"/>
  <c r="G5" i="27"/>
  <c r="C5" i="27"/>
  <c r="I4" i="27"/>
  <c r="E4" i="27"/>
  <c r="D4" i="27"/>
  <c r="F7" i="27"/>
  <c r="J5" i="27"/>
  <c r="H4" i="27"/>
  <c r="D6" i="27"/>
  <c r="J7" i="27"/>
  <c r="A8" i="27"/>
  <c r="I7" i="26"/>
  <c r="E7" i="26"/>
  <c r="K6" i="26"/>
  <c r="G6" i="26"/>
  <c r="C6" i="26"/>
  <c r="I5" i="26"/>
  <c r="E5" i="26"/>
  <c r="K4" i="26"/>
  <c r="G4" i="26"/>
  <c r="C4" i="26"/>
  <c r="H7" i="26"/>
  <c r="D7" i="26"/>
  <c r="J6" i="26"/>
  <c r="F6" i="26"/>
  <c r="B6" i="26"/>
  <c r="H5" i="26"/>
  <c r="D5" i="26"/>
  <c r="J4" i="26"/>
  <c r="F4" i="26"/>
  <c r="B4" i="26"/>
  <c r="J7" i="25"/>
  <c r="K7" i="26"/>
  <c r="G7" i="26"/>
  <c r="C7" i="26"/>
  <c r="I6" i="26"/>
  <c r="E6" i="26"/>
  <c r="K5" i="26"/>
  <c r="G5" i="26"/>
  <c r="C5" i="26"/>
  <c r="I4" i="26"/>
  <c r="E4" i="26"/>
  <c r="D6" i="25"/>
  <c r="H4" i="26"/>
  <c r="D6" i="26"/>
  <c r="J7" i="26"/>
  <c r="B5" i="26"/>
  <c r="H6" i="26"/>
  <c r="H4" i="25"/>
  <c r="F5" i="26"/>
  <c r="B7" i="26"/>
  <c r="D4" i="26"/>
  <c r="J5" i="26"/>
  <c r="F7" i="26"/>
  <c r="A8" i="26"/>
  <c r="B5" i="25"/>
  <c r="H6" i="25"/>
  <c r="F5" i="25"/>
  <c r="B7" i="25"/>
  <c r="D4" i="25"/>
  <c r="J5" i="25"/>
  <c r="F7" i="25"/>
  <c r="E4" i="25"/>
  <c r="I4" i="25"/>
  <c r="C5" i="25"/>
  <c r="G5" i="25"/>
  <c r="K5" i="25"/>
  <c r="E6" i="25"/>
  <c r="I6" i="25"/>
  <c r="C7" i="25"/>
  <c r="G7" i="25"/>
  <c r="K7" i="25"/>
  <c r="B4" i="25"/>
  <c r="F4" i="25"/>
  <c r="J4" i="25"/>
  <c r="D5" i="25"/>
  <c r="H5" i="25"/>
  <c r="B6" i="25"/>
  <c r="F6" i="25"/>
  <c r="J6" i="25"/>
  <c r="D7" i="25"/>
  <c r="H7" i="25"/>
  <c r="C4" i="25"/>
  <c r="G4" i="25"/>
  <c r="K4" i="25"/>
  <c r="E5" i="25"/>
  <c r="I5" i="25"/>
  <c r="C6" i="25"/>
  <c r="G6" i="25"/>
  <c r="K6" i="25"/>
  <c r="E7" i="25"/>
  <c r="I7" i="25"/>
  <c r="A8" i="25"/>
  <c r="G4" i="24"/>
  <c r="E5" i="24"/>
  <c r="C6" i="24"/>
  <c r="K6" i="24"/>
  <c r="I7" i="24"/>
  <c r="H4" i="24"/>
  <c r="F5" i="24"/>
  <c r="D6" i="24"/>
  <c r="B7" i="24"/>
  <c r="J7" i="24"/>
  <c r="C4" i="24"/>
  <c r="K4" i="24"/>
  <c r="I5" i="24"/>
  <c r="G6" i="24"/>
  <c r="E7" i="24"/>
  <c r="D4" i="24"/>
  <c r="B5" i="24"/>
  <c r="J5" i="24"/>
  <c r="H6" i="24"/>
  <c r="F7" i="24"/>
  <c r="E4" i="24"/>
  <c r="I4" i="24"/>
  <c r="C5" i="24"/>
  <c r="G5" i="24"/>
  <c r="K5" i="24"/>
  <c r="E6" i="24"/>
  <c r="I6" i="24"/>
  <c r="C7" i="24"/>
  <c r="G7" i="24"/>
  <c r="K7" i="24"/>
  <c r="B4" i="24"/>
  <c r="F4" i="24"/>
  <c r="J4" i="24"/>
  <c r="D5" i="24"/>
  <c r="H5" i="24"/>
  <c r="B6" i="24"/>
  <c r="F6" i="24"/>
  <c r="J6" i="24"/>
  <c r="D7" i="24"/>
  <c r="H7" i="24"/>
  <c r="A8" i="24"/>
  <c r="D4" i="23"/>
  <c r="F7" i="23"/>
  <c r="D6" i="22"/>
  <c r="H4" i="23"/>
  <c r="D6" i="23"/>
  <c r="J7" i="23"/>
  <c r="J5" i="23"/>
  <c r="I7" i="23"/>
  <c r="E7" i="23"/>
  <c r="K6" i="23"/>
  <c r="G6" i="23"/>
  <c r="C6" i="23"/>
  <c r="I5" i="23"/>
  <c r="E5" i="23"/>
  <c r="K4" i="23"/>
  <c r="G4" i="23"/>
  <c r="C4" i="23"/>
  <c r="F5" i="22"/>
  <c r="H7" i="23"/>
  <c r="D7" i="23"/>
  <c r="J6" i="23"/>
  <c r="F6" i="23"/>
  <c r="B6" i="23"/>
  <c r="H5" i="23"/>
  <c r="D5" i="23"/>
  <c r="J4" i="23"/>
  <c r="F4" i="23"/>
  <c r="B4" i="23"/>
  <c r="J7" i="22"/>
  <c r="H4" i="22"/>
  <c r="K7" i="23"/>
  <c r="G7" i="23"/>
  <c r="C7" i="23"/>
  <c r="I6" i="23"/>
  <c r="E6" i="23"/>
  <c r="K5" i="23"/>
  <c r="G5" i="23"/>
  <c r="C5" i="23"/>
  <c r="I4" i="23"/>
  <c r="E4" i="23"/>
  <c r="B7" i="22"/>
  <c r="B5" i="23"/>
  <c r="H6" i="23"/>
  <c r="F5" i="23"/>
  <c r="B7" i="23"/>
  <c r="A8" i="23"/>
  <c r="B5" i="22"/>
  <c r="H6" i="22"/>
  <c r="D4" i="22"/>
  <c r="J5" i="22"/>
  <c r="F7" i="22"/>
  <c r="E4" i="22"/>
  <c r="I4" i="22"/>
  <c r="C5" i="22"/>
  <c r="G5" i="22"/>
  <c r="K5" i="22"/>
  <c r="E6" i="22"/>
  <c r="I6" i="22"/>
  <c r="C7" i="22"/>
  <c r="G7" i="22"/>
  <c r="K7" i="22"/>
  <c r="B4" i="22"/>
  <c r="F4" i="22"/>
  <c r="J4" i="22"/>
  <c r="D5" i="22"/>
  <c r="H5" i="22"/>
  <c r="B6" i="22"/>
  <c r="F6" i="22"/>
  <c r="J6" i="22"/>
  <c r="D7" i="22"/>
  <c r="H7" i="22"/>
  <c r="C4" i="22"/>
  <c r="G4" i="22"/>
  <c r="K4" i="22"/>
  <c r="E5" i="22"/>
  <c r="I5" i="22"/>
  <c r="C6" i="22"/>
  <c r="G6" i="22"/>
  <c r="K6" i="22"/>
  <c r="E7" i="22"/>
  <c r="I7" i="22"/>
  <c r="A8" i="22"/>
  <c r="D4" i="21"/>
  <c r="J5" i="21"/>
  <c r="F7" i="21"/>
  <c r="H4" i="21"/>
  <c r="D6" i="21"/>
  <c r="J7" i="21"/>
  <c r="B5" i="21"/>
  <c r="H6" i="21"/>
  <c r="F5" i="21"/>
  <c r="B7" i="21"/>
  <c r="E4" i="21"/>
  <c r="I4" i="21"/>
  <c r="C5" i="21"/>
  <c r="G5" i="21"/>
  <c r="K5" i="21"/>
  <c r="E6" i="21"/>
  <c r="I6" i="21"/>
  <c r="C7" i="21"/>
  <c r="G7" i="21"/>
  <c r="K7" i="21"/>
  <c r="B4" i="21"/>
  <c r="F4" i="21"/>
  <c r="J4" i="21"/>
  <c r="D5" i="21"/>
  <c r="H5" i="21"/>
  <c r="B6" i="21"/>
  <c r="F6" i="21"/>
  <c r="J6" i="21"/>
  <c r="D7" i="21"/>
  <c r="H7" i="21"/>
  <c r="C4" i="21"/>
  <c r="G4" i="21"/>
  <c r="K4" i="21"/>
  <c r="E5" i="21"/>
  <c r="I5" i="21"/>
  <c r="C6" i="21"/>
  <c r="G6" i="21"/>
  <c r="K6" i="21"/>
  <c r="E7" i="21"/>
  <c r="I7" i="21"/>
  <c r="A8" i="21"/>
  <c r="D4" i="20"/>
  <c r="J5" i="20"/>
  <c r="F7" i="20"/>
  <c r="H4" i="20"/>
  <c r="D6" i="20"/>
  <c r="J7" i="20"/>
  <c r="B5" i="20"/>
  <c r="H6" i="20"/>
  <c r="F5" i="20"/>
  <c r="B7" i="20"/>
  <c r="I4" i="20"/>
  <c r="C5" i="20"/>
  <c r="G5" i="20"/>
  <c r="E6" i="20"/>
  <c r="I6" i="20"/>
  <c r="C7" i="20"/>
  <c r="G7" i="20"/>
  <c r="K7" i="20"/>
  <c r="B4" i="20"/>
  <c r="F4" i="20"/>
  <c r="J4" i="20"/>
  <c r="D5" i="20"/>
  <c r="H5" i="20"/>
  <c r="B6" i="20"/>
  <c r="F6" i="20"/>
  <c r="J6" i="20"/>
  <c r="D7" i="20"/>
  <c r="H7" i="20"/>
  <c r="E4" i="20"/>
  <c r="K5" i="20"/>
  <c r="C4" i="20"/>
  <c r="G4" i="20"/>
  <c r="K4" i="20"/>
  <c r="E5" i="20"/>
  <c r="I5" i="20"/>
  <c r="C6" i="20"/>
  <c r="G6" i="20"/>
  <c r="K6" i="20"/>
  <c r="E7" i="20"/>
  <c r="I7" i="20"/>
  <c r="A7" i="20"/>
  <c r="F5" i="19"/>
  <c r="B7" i="19"/>
  <c r="D4" i="19"/>
  <c r="J5" i="19"/>
  <c r="F7" i="19"/>
  <c r="H4" i="19"/>
  <c r="D6" i="19"/>
  <c r="J7" i="19"/>
  <c r="B5" i="19"/>
  <c r="H6" i="19"/>
  <c r="F5" i="18"/>
  <c r="E4" i="19"/>
  <c r="I4" i="19"/>
  <c r="C5" i="19"/>
  <c r="G5" i="19"/>
  <c r="K5" i="19"/>
  <c r="E6" i="19"/>
  <c r="I6" i="19"/>
  <c r="C7" i="19"/>
  <c r="G7" i="19"/>
  <c r="K7" i="19"/>
  <c r="B4" i="19"/>
  <c r="F4" i="19"/>
  <c r="J4" i="19"/>
  <c r="D5" i="19"/>
  <c r="H5" i="19"/>
  <c r="B6" i="19"/>
  <c r="F6" i="19"/>
  <c r="J6" i="19"/>
  <c r="D7" i="19"/>
  <c r="H7" i="19"/>
  <c r="C4" i="19"/>
  <c r="G4" i="19"/>
  <c r="K4" i="19"/>
  <c r="E5" i="19"/>
  <c r="I5" i="19"/>
  <c r="C6" i="19"/>
  <c r="G6" i="19"/>
  <c r="K6" i="19"/>
  <c r="E7" i="19"/>
  <c r="I7" i="19"/>
  <c r="A8" i="19"/>
  <c r="I7" i="18"/>
  <c r="E7" i="18"/>
  <c r="K6" i="18"/>
  <c r="G6" i="18"/>
  <c r="C6" i="18"/>
  <c r="I5" i="18"/>
  <c r="E5" i="18"/>
  <c r="K4" i="18"/>
  <c r="G4" i="18"/>
  <c r="C4" i="18"/>
  <c r="H7" i="18"/>
  <c r="D7" i="18"/>
  <c r="J6" i="18"/>
  <c r="F6" i="18"/>
  <c r="H5" i="18"/>
  <c r="D5" i="18"/>
  <c r="J4" i="18"/>
  <c r="F4" i="18"/>
  <c r="J5" i="17"/>
  <c r="K7" i="18"/>
  <c r="G7" i="18"/>
  <c r="C7" i="18"/>
  <c r="I6" i="18"/>
  <c r="E6" i="18"/>
  <c r="K5" i="18"/>
  <c r="G5" i="18"/>
  <c r="C5" i="18"/>
  <c r="I4" i="18"/>
  <c r="E4" i="18"/>
  <c r="D4" i="17"/>
  <c r="D4" i="18"/>
  <c r="J5" i="18"/>
  <c r="F7" i="18"/>
  <c r="H4" i="18"/>
  <c r="D6" i="18"/>
  <c r="J7" i="18"/>
  <c r="H6" i="18"/>
  <c r="A8" i="18"/>
  <c r="F7" i="17"/>
  <c r="H4" i="17"/>
  <c r="D6" i="17"/>
  <c r="J7" i="17"/>
  <c r="B5" i="17"/>
  <c r="H6" i="17"/>
  <c r="F5" i="17"/>
  <c r="B7" i="17"/>
  <c r="E4" i="17"/>
  <c r="I4" i="17"/>
  <c r="C5" i="17"/>
  <c r="G5" i="17"/>
  <c r="K5" i="17"/>
  <c r="E6" i="17"/>
  <c r="I6" i="17"/>
  <c r="C7" i="17"/>
  <c r="G7" i="17"/>
  <c r="K7" i="17"/>
  <c r="B4" i="17"/>
  <c r="F4" i="17"/>
  <c r="J4" i="17"/>
  <c r="D5" i="17"/>
  <c r="H5" i="17"/>
  <c r="B6" i="17"/>
  <c r="F6" i="17"/>
  <c r="J6" i="17"/>
  <c r="D7" i="17"/>
  <c r="H7" i="17"/>
  <c r="C4" i="17"/>
  <c r="G4" i="17"/>
  <c r="K4" i="17"/>
  <c r="E5" i="17"/>
  <c r="I5" i="17"/>
  <c r="C6" i="17"/>
  <c r="G6" i="17"/>
  <c r="K6" i="17"/>
  <c r="E7" i="17"/>
  <c r="I7" i="17"/>
  <c r="A8" i="17"/>
  <c r="B7" i="16"/>
  <c r="D4" i="16"/>
  <c r="J5" i="16"/>
  <c r="F7" i="16"/>
  <c r="H4" i="16"/>
  <c r="D6" i="16"/>
  <c r="J7" i="16"/>
  <c r="I7" i="16"/>
  <c r="E7" i="16"/>
  <c r="K6" i="16"/>
  <c r="G6" i="16"/>
  <c r="C6" i="16"/>
  <c r="I5" i="16"/>
  <c r="E5" i="16"/>
  <c r="K4" i="16"/>
  <c r="G4" i="16"/>
  <c r="C4" i="16"/>
  <c r="H7" i="16"/>
  <c r="D7" i="16"/>
  <c r="J6" i="16"/>
  <c r="F6" i="16"/>
  <c r="B6" i="16"/>
  <c r="H5" i="16"/>
  <c r="D5" i="16"/>
  <c r="J4" i="16"/>
  <c r="F4" i="16"/>
  <c r="B4" i="16"/>
  <c r="K7" i="16"/>
  <c r="G7" i="16"/>
  <c r="C7" i="16"/>
  <c r="I6" i="16"/>
  <c r="E6" i="16"/>
  <c r="K5" i="16"/>
  <c r="G5" i="16"/>
  <c r="C5" i="16"/>
  <c r="I4" i="16"/>
  <c r="E4" i="16"/>
  <c r="B5" i="16"/>
  <c r="H6" i="16"/>
  <c r="F5" i="16"/>
  <c r="A8" i="16"/>
  <c r="B7" i="15"/>
  <c r="I4" i="15"/>
  <c r="G5" i="15"/>
  <c r="E6" i="15"/>
  <c r="C7" i="15"/>
  <c r="K7" i="15"/>
  <c r="H4" i="15"/>
  <c r="D6" i="15"/>
  <c r="J7" i="15"/>
  <c r="D4" i="15"/>
  <c r="B5" i="15"/>
  <c r="J5" i="15"/>
  <c r="H6" i="15"/>
  <c r="F7" i="15"/>
  <c r="F5" i="15"/>
  <c r="I7" i="15"/>
  <c r="E7" i="15"/>
  <c r="K6" i="15"/>
  <c r="G6" i="15"/>
  <c r="C6" i="15"/>
  <c r="I5" i="15"/>
  <c r="E5" i="15"/>
  <c r="K4" i="15"/>
  <c r="G4" i="15"/>
  <c r="C4" i="15"/>
  <c r="H7" i="15"/>
  <c r="D7" i="15"/>
  <c r="J6" i="15"/>
  <c r="F6" i="15"/>
  <c r="B6" i="15"/>
  <c r="H5" i="15"/>
  <c r="D5" i="15"/>
  <c r="J4" i="15"/>
  <c r="F4" i="15"/>
  <c r="B4" i="15"/>
  <c r="E4" i="15"/>
  <c r="C5" i="15"/>
  <c r="K5" i="15"/>
  <c r="I6" i="15"/>
  <c r="G7" i="15"/>
  <c r="A8" i="15"/>
  <c r="H4" i="14"/>
  <c r="B7" i="14"/>
  <c r="I4" i="14"/>
  <c r="G5" i="14"/>
  <c r="E6" i="14"/>
  <c r="C7" i="14"/>
  <c r="K7" i="14"/>
  <c r="F5" i="14"/>
  <c r="J7" i="14"/>
  <c r="D4" i="14"/>
  <c r="B5" i="14"/>
  <c r="J5" i="14"/>
  <c r="H6" i="14"/>
  <c r="F7" i="14"/>
  <c r="D6" i="14"/>
  <c r="E4" i="14"/>
  <c r="C5" i="14"/>
  <c r="K5" i="14"/>
  <c r="I6" i="14"/>
  <c r="G7" i="14"/>
  <c r="B4" i="14"/>
  <c r="F4" i="14"/>
  <c r="J4" i="14"/>
  <c r="D5" i="14"/>
  <c r="H5" i="14"/>
  <c r="B6" i="14"/>
  <c r="F6" i="14"/>
  <c r="J6" i="14"/>
  <c r="D7" i="14"/>
  <c r="H7" i="14"/>
  <c r="C4" i="14"/>
  <c r="G4" i="14"/>
  <c r="K4" i="14"/>
  <c r="E5" i="14"/>
  <c r="I5" i="14"/>
  <c r="C6" i="14"/>
  <c r="G6" i="14"/>
  <c r="K6" i="14"/>
  <c r="E7" i="14"/>
  <c r="I7" i="14"/>
  <c r="A8" i="14"/>
  <c r="D4" i="13"/>
  <c r="J5" i="13"/>
  <c r="F7" i="13"/>
  <c r="I7" i="13"/>
  <c r="E7" i="13"/>
  <c r="K6" i="13"/>
  <c r="G6" i="13"/>
  <c r="C6" i="13"/>
  <c r="I5" i="13"/>
  <c r="E5" i="13"/>
  <c r="K4" i="13"/>
  <c r="G4" i="13"/>
  <c r="C4" i="13"/>
  <c r="I4" i="12"/>
  <c r="H7" i="13"/>
  <c r="D7" i="13"/>
  <c r="J6" i="13"/>
  <c r="F6" i="13"/>
  <c r="B6" i="13"/>
  <c r="H5" i="13"/>
  <c r="D5" i="13"/>
  <c r="J4" i="13"/>
  <c r="F4" i="13"/>
  <c r="B4" i="13"/>
  <c r="K7" i="13"/>
  <c r="G7" i="13"/>
  <c r="C7" i="13"/>
  <c r="I6" i="13"/>
  <c r="E6" i="13"/>
  <c r="K5" i="13"/>
  <c r="G5" i="13"/>
  <c r="C5" i="13"/>
  <c r="I4" i="13"/>
  <c r="E4" i="13"/>
  <c r="K7" i="12"/>
  <c r="F5" i="13"/>
  <c r="B7" i="13"/>
  <c r="E6" i="12"/>
  <c r="H4" i="13"/>
  <c r="D6" i="13"/>
  <c r="J7" i="13"/>
  <c r="B5" i="13"/>
  <c r="H6" i="13"/>
  <c r="A8" i="13"/>
  <c r="C5" i="12"/>
  <c r="I6" i="12"/>
  <c r="G5" i="12"/>
  <c r="C7" i="12"/>
  <c r="B4" i="12"/>
  <c r="J7" i="11"/>
  <c r="E4" i="12"/>
  <c r="K5" i="12"/>
  <c r="G7" i="12"/>
  <c r="F4" i="12"/>
  <c r="J4" i="12"/>
  <c r="D5" i="12"/>
  <c r="H5" i="12"/>
  <c r="B6" i="12"/>
  <c r="F6" i="12"/>
  <c r="J6" i="12"/>
  <c r="D7" i="12"/>
  <c r="H7" i="12"/>
  <c r="H4" i="11"/>
  <c r="C4" i="12"/>
  <c r="G4" i="12"/>
  <c r="K4" i="12"/>
  <c r="E5" i="12"/>
  <c r="I5" i="12"/>
  <c r="C6" i="12"/>
  <c r="G6" i="12"/>
  <c r="K6" i="12"/>
  <c r="E7" i="12"/>
  <c r="I7" i="12"/>
  <c r="D6" i="11"/>
  <c r="D4" i="12"/>
  <c r="H4" i="12"/>
  <c r="B5" i="12"/>
  <c r="F5" i="12"/>
  <c r="J5" i="12"/>
  <c r="D6" i="12"/>
  <c r="H6" i="12"/>
  <c r="B7" i="12"/>
  <c r="F7" i="12"/>
  <c r="J7" i="12"/>
  <c r="A7" i="12"/>
  <c r="H6" i="11"/>
  <c r="F5" i="11"/>
  <c r="B7" i="11"/>
  <c r="B5" i="11"/>
  <c r="D4" i="11"/>
  <c r="J5" i="11"/>
  <c r="F7" i="11"/>
  <c r="E4" i="11"/>
  <c r="I4" i="11"/>
  <c r="C5" i="11"/>
  <c r="G5" i="11"/>
  <c r="K5" i="11"/>
  <c r="E6" i="11"/>
  <c r="I6" i="11"/>
  <c r="C7" i="11"/>
  <c r="G7" i="11"/>
  <c r="K7" i="11"/>
  <c r="B4" i="11"/>
  <c r="F4" i="11"/>
  <c r="J4" i="11"/>
  <c r="D5" i="11"/>
  <c r="H5" i="11"/>
  <c r="B6" i="11"/>
  <c r="F6" i="11"/>
  <c r="J6" i="11"/>
  <c r="D7" i="11"/>
  <c r="H7" i="11"/>
  <c r="C4" i="11"/>
  <c r="G4" i="11"/>
  <c r="K4" i="11"/>
  <c r="E5" i="11"/>
  <c r="I5" i="11"/>
  <c r="C6" i="11"/>
  <c r="G6" i="11"/>
  <c r="K6" i="11"/>
  <c r="E7" i="11"/>
  <c r="I7" i="11"/>
  <c r="A8" i="11"/>
  <c r="J7" i="9"/>
  <c r="H4" i="10"/>
  <c r="D6" i="10"/>
  <c r="J7" i="10"/>
  <c r="B5" i="10"/>
  <c r="H6" i="10"/>
  <c r="I7" i="10"/>
  <c r="E7" i="10"/>
  <c r="K6" i="10"/>
  <c r="G6" i="10"/>
  <c r="C6" i="10"/>
  <c r="I5" i="10"/>
  <c r="E5" i="10"/>
  <c r="K4" i="10"/>
  <c r="G4" i="10"/>
  <c r="C4" i="10"/>
  <c r="D6" i="9"/>
  <c r="H7" i="10"/>
  <c r="D7" i="10"/>
  <c r="J6" i="10"/>
  <c r="F6" i="10"/>
  <c r="B6" i="10"/>
  <c r="H5" i="10"/>
  <c r="D5" i="10"/>
  <c r="J4" i="10"/>
  <c r="F4" i="10"/>
  <c r="B4" i="10"/>
  <c r="H4" i="9"/>
  <c r="K7" i="10"/>
  <c r="G7" i="10"/>
  <c r="C7" i="10"/>
  <c r="I6" i="10"/>
  <c r="E6" i="10"/>
  <c r="K5" i="10"/>
  <c r="G5" i="10"/>
  <c r="C5" i="10"/>
  <c r="I4" i="10"/>
  <c r="E4" i="10"/>
  <c r="F5" i="10"/>
  <c r="B7" i="10"/>
  <c r="D4" i="10"/>
  <c r="J5" i="10"/>
  <c r="F7" i="10"/>
  <c r="A8" i="10"/>
  <c r="B5" i="9"/>
  <c r="H6" i="9"/>
  <c r="F5" i="9"/>
  <c r="B7" i="9"/>
  <c r="I7" i="9"/>
  <c r="E7" i="9"/>
  <c r="K6" i="9"/>
  <c r="G6" i="9"/>
  <c r="C6" i="9"/>
  <c r="I5" i="9"/>
  <c r="E5" i="9"/>
  <c r="K4" i="9"/>
  <c r="G4" i="9"/>
  <c r="C4" i="9"/>
  <c r="H7" i="9"/>
  <c r="D7" i="9"/>
  <c r="J6" i="9"/>
  <c r="F6" i="9"/>
  <c r="B6" i="9"/>
  <c r="H5" i="9"/>
  <c r="D5" i="9"/>
  <c r="J4" i="9"/>
  <c r="F4" i="9"/>
  <c r="B4" i="9"/>
  <c r="K7" i="9"/>
  <c r="G7" i="9"/>
  <c r="C7" i="9"/>
  <c r="I6" i="9"/>
  <c r="E6" i="9"/>
  <c r="K5" i="9"/>
  <c r="G5" i="9"/>
  <c r="C5" i="9"/>
  <c r="I4" i="9"/>
  <c r="E4" i="9"/>
  <c r="D4" i="9"/>
  <c r="J5" i="9"/>
  <c r="F7" i="9"/>
  <c r="A8" i="9"/>
  <c r="H6" i="8"/>
  <c r="B7" i="8"/>
  <c r="D4" i="8"/>
  <c r="J5" i="8"/>
  <c r="F7" i="8"/>
  <c r="B5" i="8"/>
  <c r="F5" i="8"/>
  <c r="H4" i="8"/>
  <c r="D6" i="8"/>
  <c r="J7" i="8"/>
  <c r="E4" i="8"/>
  <c r="I4" i="8"/>
  <c r="C5" i="8"/>
  <c r="G5" i="8"/>
  <c r="K5" i="8"/>
  <c r="E6" i="8"/>
  <c r="I6" i="8"/>
  <c r="C7" i="8"/>
  <c r="G7" i="8"/>
  <c r="K7" i="8"/>
  <c r="B4" i="8"/>
  <c r="F4" i="8"/>
  <c r="J4" i="8"/>
  <c r="D5" i="8"/>
  <c r="H5" i="8"/>
  <c r="B6" i="8"/>
  <c r="F6" i="8"/>
  <c r="J6" i="8"/>
  <c r="D7" i="8"/>
  <c r="H7" i="8"/>
  <c r="J4" i="5"/>
  <c r="C4" i="8"/>
  <c r="G4" i="8"/>
  <c r="K4" i="8"/>
  <c r="E5" i="8"/>
  <c r="I5" i="8"/>
  <c r="C6" i="8"/>
  <c r="G6" i="8"/>
  <c r="K6" i="8"/>
  <c r="E7" i="8"/>
  <c r="I7" i="8"/>
  <c r="A8" i="8"/>
  <c r="H4" i="4"/>
  <c r="D5" i="4"/>
  <c r="B4" i="4"/>
  <c r="J4" i="4"/>
  <c r="D4" i="4"/>
  <c r="D4" i="5"/>
  <c r="G4" i="6"/>
  <c r="F4" i="4"/>
  <c r="F5" i="4"/>
  <c r="H6" i="4"/>
  <c r="J7" i="4"/>
  <c r="J5" i="5"/>
  <c r="K6" i="5"/>
  <c r="E6" i="6"/>
  <c r="I7" i="7"/>
  <c r="E7" i="7"/>
  <c r="K6" i="7"/>
  <c r="G6" i="7"/>
  <c r="C6" i="7"/>
  <c r="I5" i="7"/>
  <c r="E5" i="7"/>
  <c r="K4" i="7"/>
  <c r="G4" i="7"/>
  <c r="C4" i="7"/>
  <c r="H7" i="7"/>
  <c r="D7" i="7"/>
  <c r="J6" i="7"/>
  <c r="F6" i="7"/>
  <c r="B6" i="7"/>
  <c r="H5" i="7"/>
  <c r="D5" i="7"/>
  <c r="J4" i="7"/>
  <c r="F4" i="7"/>
  <c r="B4" i="7"/>
  <c r="K7" i="7"/>
  <c r="G7" i="7"/>
  <c r="C7" i="7"/>
  <c r="I6" i="7"/>
  <c r="E6" i="7"/>
  <c r="K5" i="7"/>
  <c r="G5" i="7"/>
  <c r="C5" i="7"/>
  <c r="I4" i="7"/>
  <c r="E4" i="7"/>
  <c r="F7" i="7"/>
  <c r="J5" i="7"/>
  <c r="D4" i="7"/>
  <c r="J7" i="6"/>
  <c r="F7" i="6"/>
  <c r="B7" i="6"/>
  <c r="H6" i="6"/>
  <c r="D6" i="6"/>
  <c r="J5" i="6"/>
  <c r="B7" i="7"/>
  <c r="F5" i="7"/>
  <c r="I7" i="6"/>
  <c r="E7" i="6"/>
  <c r="K6" i="6"/>
  <c r="G6" i="6"/>
  <c r="H6" i="7"/>
  <c r="B5" i="7"/>
  <c r="J7" i="7"/>
  <c r="H7" i="6"/>
  <c r="J6" i="6"/>
  <c r="C6" i="6"/>
  <c r="H5" i="6"/>
  <c r="D5" i="6"/>
  <c r="J4" i="6"/>
  <c r="F4" i="6"/>
  <c r="B4" i="6"/>
  <c r="H7" i="5"/>
  <c r="D7" i="5"/>
  <c r="D6" i="7"/>
  <c r="G7" i="6"/>
  <c r="I6" i="6"/>
  <c r="B6" i="6"/>
  <c r="G5" i="6"/>
  <c r="C5" i="6"/>
  <c r="I4" i="6"/>
  <c r="E4" i="6"/>
  <c r="K7" i="5"/>
  <c r="G7" i="5"/>
  <c r="C7" i="5"/>
  <c r="I6" i="5"/>
  <c r="E6" i="5"/>
  <c r="K5" i="5"/>
  <c r="G5" i="5"/>
  <c r="C5" i="5"/>
  <c r="I4" i="5"/>
  <c r="E4" i="5"/>
  <c r="H4" i="7"/>
  <c r="D7" i="6"/>
  <c r="F6" i="6"/>
  <c r="K5" i="6"/>
  <c r="F5" i="6"/>
  <c r="B5" i="6"/>
  <c r="H4" i="6"/>
  <c r="D4" i="6"/>
  <c r="E4" i="4"/>
  <c r="I4" i="4"/>
  <c r="C5" i="4"/>
  <c r="G5" i="4"/>
  <c r="K5" i="4"/>
  <c r="E6" i="4"/>
  <c r="I6" i="4"/>
  <c r="C7" i="4"/>
  <c r="G7" i="4"/>
  <c r="K7" i="4"/>
  <c r="F4" i="5"/>
  <c r="K4" i="5"/>
  <c r="F5" i="5"/>
  <c r="B6" i="5"/>
  <c r="G6" i="5"/>
  <c r="B7" i="5"/>
  <c r="J7" i="5"/>
  <c r="K4" i="6"/>
  <c r="C7" i="6"/>
  <c r="B5" i="4"/>
  <c r="D6" i="4"/>
  <c r="F7" i="4"/>
  <c r="E5" i="5"/>
  <c r="I7" i="5"/>
  <c r="H5" i="4"/>
  <c r="B6" i="4"/>
  <c r="F6" i="4"/>
  <c r="J6" i="4"/>
  <c r="D7" i="4"/>
  <c r="H7" i="4"/>
  <c r="B4" i="5"/>
  <c r="G4" i="5"/>
  <c r="B5" i="5"/>
  <c r="H5" i="5"/>
  <c r="C6" i="5"/>
  <c r="H6" i="5"/>
  <c r="E7" i="5"/>
  <c r="E5" i="6"/>
  <c r="K7" i="6"/>
  <c r="J5" i="4"/>
  <c r="B7" i="4"/>
  <c r="F6" i="5"/>
  <c r="C4" i="4"/>
  <c r="G4" i="4"/>
  <c r="K4" i="4"/>
  <c r="E5" i="4"/>
  <c r="I5" i="4"/>
  <c r="C6" i="4"/>
  <c r="G6" i="4"/>
  <c r="K6" i="4"/>
  <c r="E7" i="4"/>
  <c r="I7" i="4"/>
  <c r="C4" i="5"/>
  <c r="H4" i="5"/>
  <c r="D5" i="5"/>
  <c r="I5" i="5"/>
  <c r="D6" i="5"/>
  <c r="J6" i="5"/>
  <c r="F7" i="5"/>
  <c r="C4" i="6"/>
  <c r="I5" i="6"/>
  <c r="A7" i="7"/>
  <c r="A8" i="7"/>
  <c r="A8" i="6"/>
  <c r="A7" i="5"/>
  <c r="A107" i="3" l="1"/>
  <c r="A9" i="28"/>
  <c r="A9" i="27"/>
  <c r="A9" i="26"/>
  <c r="A9" i="25"/>
  <c r="A9" i="24"/>
  <c r="A9" i="23"/>
  <c r="A9" i="22"/>
  <c r="A9" i="21"/>
  <c r="A8" i="20"/>
  <c r="A9" i="19"/>
  <c r="A9" i="18"/>
  <c r="A9" i="17"/>
  <c r="A9" i="16"/>
  <c r="A9" i="15"/>
  <c r="A9" i="14"/>
  <c r="A9" i="13"/>
  <c r="A8" i="12"/>
  <c r="A9" i="11"/>
  <c r="A9" i="10"/>
  <c r="A9" i="9"/>
  <c r="A9" i="8"/>
  <c r="A9" i="7"/>
  <c r="A9" i="6"/>
  <c r="A8" i="5"/>
  <c r="A108" i="3" l="1"/>
  <c r="A10" i="28"/>
  <c r="A10" i="27"/>
  <c r="A10" i="26"/>
  <c r="A10" i="25"/>
  <c r="A10" i="24"/>
  <c r="A10" i="23"/>
  <c r="A10" i="22"/>
  <c r="A10" i="21"/>
  <c r="A9" i="20"/>
  <c r="A10" i="19"/>
  <c r="A10" i="18"/>
  <c r="A10" i="17"/>
  <c r="A10" i="16"/>
  <c r="A10" i="15"/>
  <c r="A10" i="14"/>
  <c r="A10" i="13"/>
  <c r="A9" i="12"/>
  <c r="A10" i="11"/>
  <c r="A10" i="10"/>
  <c r="A10" i="9"/>
  <c r="A10" i="8"/>
  <c r="A10" i="7"/>
  <c r="A10" i="6"/>
  <c r="A9" i="5"/>
  <c r="A109" i="3" l="1"/>
  <c r="A11" i="28"/>
  <c r="A11" i="27"/>
  <c r="A11" i="26"/>
  <c r="A11" i="25"/>
  <c r="A11" i="24"/>
  <c r="A11" i="23"/>
  <c r="A11" i="22"/>
  <c r="A11" i="21"/>
  <c r="A10" i="20"/>
  <c r="A11" i="19"/>
  <c r="A11" i="18"/>
  <c r="A11" i="17"/>
  <c r="A11" i="16"/>
  <c r="A11" i="15"/>
  <c r="A11" i="14"/>
  <c r="A11" i="13"/>
  <c r="A10" i="12"/>
  <c r="A11" i="11"/>
  <c r="A11" i="10"/>
  <c r="A11" i="9"/>
  <c r="A11" i="8"/>
  <c r="A11" i="7"/>
  <c r="A11" i="6"/>
  <c r="A10" i="5"/>
  <c r="A110" i="3" l="1"/>
  <c r="A12" i="28"/>
  <c r="A12" i="27"/>
  <c r="A12" i="26"/>
  <c r="A12" i="25"/>
  <c r="A12" i="24"/>
  <c r="A12" i="23"/>
  <c r="A12" i="22"/>
  <c r="A12" i="21"/>
  <c r="A11" i="20"/>
  <c r="A12" i="19"/>
  <c r="A12" i="18"/>
  <c r="A12" i="17"/>
  <c r="A12" i="16"/>
  <c r="A12" i="15"/>
  <c r="A12" i="14"/>
  <c r="A12" i="13"/>
  <c r="A11" i="12"/>
  <c r="A12" i="11"/>
  <c r="A12" i="10"/>
  <c r="A12" i="9"/>
  <c r="A12" i="8"/>
  <c r="A12" i="7"/>
  <c r="A12" i="6"/>
  <c r="A11" i="5"/>
  <c r="A111" i="3" l="1"/>
  <c r="A13" i="28"/>
  <c r="A13" i="27"/>
  <c r="A13" i="26"/>
  <c r="A13" i="25"/>
  <c r="A13" i="24"/>
  <c r="A13" i="23"/>
  <c r="A13" i="22"/>
  <c r="A13" i="21"/>
  <c r="A12" i="20"/>
  <c r="A13" i="19"/>
  <c r="A13" i="18"/>
  <c r="A13" i="17"/>
  <c r="A13" i="16"/>
  <c r="A13" i="15"/>
  <c r="A13" i="14"/>
  <c r="A13" i="13"/>
  <c r="A12" i="12"/>
  <c r="A13" i="11"/>
  <c r="A13" i="10"/>
  <c r="A13" i="9"/>
  <c r="A13" i="8"/>
  <c r="A13" i="7"/>
  <c r="A13" i="6"/>
  <c r="A12" i="5"/>
  <c r="A112" i="3" l="1"/>
  <c r="A14" i="28"/>
  <c r="A14" i="27"/>
  <c r="A14" i="26"/>
  <c r="A14" i="25"/>
  <c r="A14" i="24"/>
  <c r="A14" i="23"/>
  <c r="A14" i="22"/>
  <c r="A14" i="21"/>
  <c r="A13" i="20"/>
  <c r="A14" i="19"/>
  <c r="A14" i="18"/>
  <c r="A14" i="17"/>
  <c r="A14" i="16"/>
  <c r="A14" i="15"/>
  <c r="A14" i="14"/>
  <c r="A14" i="13"/>
  <c r="A13" i="12"/>
  <c r="A14" i="11"/>
  <c r="A14" i="10"/>
  <c r="A14" i="9"/>
  <c r="A14" i="8"/>
  <c r="A14" i="7"/>
  <c r="A14" i="6"/>
  <c r="A13" i="5"/>
  <c r="A113" i="3" l="1"/>
  <c r="A15" i="28"/>
  <c r="A15" i="27"/>
  <c r="A15" i="26"/>
  <c r="A15" i="25"/>
  <c r="A15" i="24"/>
  <c r="A15" i="23"/>
  <c r="A15" i="22"/>
  <c r="A15" i="21"/>
  <c r="A14" i="20"/>
  <c r="A15" i="19"/>
  <c r="A15" i="18"/>
  <c r="A15" i="17"/>
  <c r="A15" i="16"/>
  <c r="A15" i="15"/>
  <c r="A15" i="14"/>
  <c r="A15" i="13"/>
  <c r="A14" i="12"/>
  <c r="A15" i="11"/>
  <c r="A15" i="10"/>
  <c r="A15" i="9"/>
  <c r="A15" i="8"/>
  <c r="A15" i="7"/>
  <c r="A15" i="6"/>
  <c r="A14" i="5"/>
  <c r="A114" i="3" l="1"/>
  <c r="A16" i="28"/>
  <c r="A16" i="27"/>
  <c r="A16" i="26"/>
  <c r="A16" i="25"/>
  <c r="A16" i="24"/>
  <c r="A16" i="23"/>
  <c r="A16" i="22"/>
  <c r="A16" i="21"/>
  <c r="A15" i="20"/>
  <c r="A16" i="19"/>
  <c r="A16" i="18"/>
  <c r="A16" i="17"/>
  <c r="A16" i="16"/>
  <c r="A16" i="15"/>
  <c r="A16" i="14"/>
  <c r="A16" i="13"/>
  <c r="A15" i="12"/>
  <c r="A16" i="11"/>
  <c r="A16" i="10"/>
  <c r="A16" i="9"/>
  <c r="A16" i="8"/>
  <c r="A16" i="7"/>
  <c r="A16" i="6"/>
  <c r="A15" i="5"/>
  <c r="A115" i="3" l="1"/>
  <c r="A17" i="28"/>
  <c r="A17" i="27"/>
  <c r="A17" i="26"/>
  <c r="A17" i="25"/>
  <c r="A17" i="24"/>
  <c r="A17" i="23"/>
  <c r="A17" i="22"/>
  <c r="A17" i="21"/>
  <c r="A16" i="20"/>
  <c r="A17" i="19"/>
  <c r="A17" i="18"/>
  <c r="A17" i="17"/>
  <c r="A17" i="16"/>
  <c r="A17" i="15"/>
  <c r="A17" i="14"/>
  <c r="A17" i="13"/>
  <c r="A16" i="12"/>
  <c r="A17" i="11"/>
  <c r="A17" i="10"/>
  <c r="A17" i="9"/>
  <c r="A17" i="8"/>
  <c r="A17" i="7"/>
  <c r="A17" i="6"/>
  <c r="A16" i="5"/>
  <c r="A116" i="3" l="1"/>
  <c r="A18" i="28"/>
  <c r="A18" i="27"/>
  <c r="A18" i="26"/>
  <c r="A18" i="25"/>
  <c r="A18" i="24"/>
  <c r="A18" i="23"/>
  <c r="A18" i="22"/>
  <c r="A18" i="21"/>
  <c r="A17" i="20"/>
  <c r="A18" i="19"/>
  <c r="A18" i="18"/>
  <c r="A18" i="17"/>
  <c r="A18" i="16"/>
  <c r="A18" i="15"/>
  <c r="A18" i="14"/>
  <c r="A18" i="13"/>
  <c r="A17" i="12"/>
  <c r="A18" i="11"/>
  <c r="A18" i="10"/>
  <c r="A18" i="9"/>
  <c r="A18" i="8"/>
  <c r="A18" i="7"/>
  <c r="A18" i="6"/>
  <c r="A17" i="5"/>
  <c r="A117" i="3" l="1"/>
  <c r="A19" i="28"/>
  <c r="A19" i="27"/>
  <c r="A19" i="26"/>
  <c r="A19" i="25"/>
  <c r="A19" i="24"/>
  <c r="A19" i="23"/>
  <c r="A19" i="22"/>
  <c r="A19" i="21"/>
  <c r="A18" i="20"/>
  <c r="A19" i="19"/>
  <c r="A19" i="18"/>
  <c r="A19" i="17"/>
  <c r="A19" i="16"/>
  <c r="A19" i="15"/>
  <c r="A19" i="14"/>
  <c r="A19" i="13"/>
  <c r="A18" i="12"/>
  <c r="A19" i="11"/>
  <c r="A19" i="10"/>
  <c r="A19" i="9"/>
  <c r="A19" i="8"/>
  <c r="A19" i="7"/>
  <c r="A19" i="6"/>
  <c r="A18" i="5"/>
  <c r="A118" i="3" l="1"/>
  <c r="A20" i="28"/>
  <c r="A20" i="27"/>
  <c r="A20" i="26"/>
  <c r="A20" i="25"/>
  <c r="A20" i="24"/>
  <c r="A20" i="23"/>
  <c r="A20" i="22"/>
  <c r="A20" i="21"/>
  <c r="A19" i="20"/>
  <c r="A20" i="19"/>
  <c r="A20" i="18"/>
  <c r="A20" i="17"/>
  <c r="A20" i="16"/>
  <c r="A20" i="15"/>
  <c r="A20" i="14"/>
  <c r="A20" i="13"/>
  <c r="A19" i="12"/>
  <c r="A20" i="11"/>
  <c r="A20" i="10"/>
  <c r="A20" i="9"/>
  <c r="A20" i="8"/>
  <c r="A20" i="7"/>
  <c r="A20" i="6"/>
  <c r="A19" i="5"/>
  <c r="A119" i="3" l="1"/>
  <c r="A21" i="28"/>
  <c r="A21" i="27"/>
  <c r="A21" i="26"/>
  <c r="A21" i="25"/>
  <c r="A21" i="24"/>
  <c r="A21" i="23"/>
  <c r="A21" i="22"/>
  <c r="A21" i="21"/>
  <c r="A20" i="20"/>
  <c r="A21" i="19"/>
  <c r="A21" i="18"/>
  <c r="A21" i="17"/>
  <c r="A21" i="16"/>
  <c r="A21" i="15"/>
  <c r="A21" i="14"/>
  <c r="A21" i="13"/>
  <c r="A20" i="12"/>
  <c r="A21" i="11"/>
  <c r="A21" i="10"/>
  <c r="A21" i="9"/>
  <c r="A21" i="8"/>
  <c r="A21" i="7"/>
  <c r="A21" i="6"/>
  <c r="A20" i="5"/>
  <c r="A120" i="3" l="1"/>
  <c r="A22" i="28"/>
  <c r="A22" i="27"/>
  <c r="A22" i="26"/>
  <c r="A22" i="25"/>
  <c r="A22" i="24"/>
  <c r="A22" i="23"/>
  <c r="A22" i="22"/>
  <c r="A22" i="21"/>
  <c r="A21" i="20"/>
  <c r="A22" i="19"/>
  <c r="A22" i="18"/>
  <c r="A22" i="17"/>
  <c r="A22" i="16"/>
  <c r="A22" i="15"/>
  <c r="A22" i="14"/>
  <c r="A22" i="13"/>
  <c r="A21" i="12"/>
  <c r="A22" i="11"/>
  <c r="A22" i="10"/>
  <c r="A22" i="9"/>
  <c r="A22" i="8"/>
  <c r="A22" i="7"/>
  <c r="A22" i="6"/>
  <c r="A21" i="5"/>
  <c r="A121" i="3" l="1"/>
  <c r="A23" i="28"/>
  <c r="A23" i="27"/>
  <c r="A23" i="26"/>
  <c r="A23" i="25"/>
  <c r="A23" i="24"/>
  <c r="A23" i="23"/>
  <c r="A23" i="22"/>
  <c r="A23" i="21"/>
  <c r="A22" i="20"/>
  <c r="A23" i="19"/>
  <c r="A23" i="18"/>
  <c r="A23" i="17"/>
  <c r="A23" i="16"/>
  <c r="A23" i="15"/>
  <c r="A23" i="14"/>
  <c r="A23" i="13"/>
  <c r="A22" i="12"/>
  <c r="A23" i="11"/>
  <c r="A23" i="10"/>
  <c r="A23" i="9"/>
  <c r="A23" i="8"/>
  <c r="A23" i="7"/>
  <c r="A23" i="6"/>
  <c r="A22" i="5"/>
  <c r="A122" i="3" l="1"/>
  <c r="A24" i="28"/>
  <c r="A24" i="27"/>
  <c r="A24" i="26"/>
  <c r="A24" i="25"/>
  <c r="A24" i="24"/>
  <c r="A24" i="23"/>
  <c r="A24" i="22"/>
  <c r="A24" i="21"/>
  <c r="A23" i="20"/>
  <c r="A24" i="19"/>
  <c r="A24" i="18"/>
  <c r="A24" i="17"/>
  <c r="A24" i="16"/>
  <c r="A24" i="15"/>
  <c r="A24" i="14"/>
  <c r="A24" i="13"/>
  <c r="A23" i="12"/>
  <c r="A24" i="11"/>
  <c r="A24" i="10"/>
  <c r="A24" i="9"/>
  <c r="A24" i="8"/>
  <c r="A24" i="7"/>
  <c r="A24" i="6"/>
  <c r="A23" i="5"/>
  <c r="A123" i="3" l="1"/>
  <c r="A25" i="28"/>
  <c r="A25" i="27"/>
  <c r="A25" i="26"/>
  <c r="A25" i="25"/>
  <c r="A25" i="24"/>
  <c r="A25" i="23"/>
  <c r="A25" i="22"/>
  <c r="A25" i="21"/>
  <c r="A24" i="20"/>
  <c r="A25" i="19"/>
  <c r="A25" i="18"/>
  <c r="A25" i="17"/>
  <c r="A25" i="16"/>
  <c r="A25" i="15"/>
  <c r="A25" i="14"/>
  <c r="A25" i="13"/>
  <c r="A24" i="12"/>
  <c r="A25" i="11"/>
  <c r="A25" i="10"/>
  <c r="A25" i="9"/>
  <c r="A25" i="8"/>
  <c r="A25" i="7"/>
  <c r="A25" i="6"/>
  <c r="A24" i="5"/>
  <c r="A124" i="3" l="1"/>
  <c r="A26" i="28"/>
  <c r="A26" i="27"/>
  <c r="A26" i="26"/>
  <c r="A26" i="25"/>
  <c r="A26" i="24"/>
  <c r="A26" i="23"/>
  <c r="A26" i="22"/>
  <c r="A26" i="21"/>
  <c r="A25" i="20"/>
  <c r="A26" i="19"/>
  <c r="A26" i="18"/>
  <c r="A26" i="17"/>
  <c r="A26" i="16"/>
  <c r="A26" i="15"/>
  <c r="A26" i="14"/>
  <c r="A26" i="13"/>
  <c r="A25" i="12"/>
  <c r="A26" i="11"/>
  <c r="A26" i="10"/>
  <c r="A26" i="9"/>
  <c r="A26" i="8"/>
  <c r="A26" i="7"/>
  <c r="A26" i="6"/>
  <c r="A25" i="5"/>
  <c r="A125" i="3" l="1"/>
  <c r="A27" i="28"/>
  <c r="A27" i="27"/>
  <c r="A27" i="26"/>
  <c r="A27" i="25"/>
  <c r="A27" i="24"/>
  <c r="A27" i="23"/>
  <c r="A27" i="22"/>
  <c r="A27" i="21"/>
  <c r="A26" i="20"/>
  <c r="A27" i="19"/>
  <c r="A27" i="18"/>
  <c r="A27" i="17"/>
  <c r="A27" i="16"/>
  <c r="A27" i="15"/>
  <c r="A27" i="14"/>
  <c r="A27" i="13"/>
  <c r="A26" i="12"/>
  <c r="A27" i="11"/>
  <c r="A27" i="10"/>
  <c r="A27" i="9"/>
  <c r="A27" i="8"/>
  <c r="A27" i="7"/>
  <c r="A27" i="6"/>
  <c r="A26" i="5"/>
  <c r="A127" i="3" l="1"/>
  <c r="A126" i="3"/>
  <c r="A28" i="28"/>
  <c r="A28" i="27"/>
  <c r="A28" i="26"/>
  <c r="A28" i="25"/>
  <c r="A28" i="24"/>
  <c r="A28" i="23"/>
  <c r="A28" i="22"/>
  <c r="A28" i="21"/>
  <c r="A27" i="20"/>
  <c r="A28" i="19"/>
  <c r="A28" i="18"/>
  <c r="A28" i="17"/>
  <c r="A28" i="16"/>
  <c r="A28" i="15"/>
  <c r="A28" i="14"/>
  <c r="A28" i="13"/>
  <c r="A27" i="12"/>
  <c r="A28" i="11"/>
  <c r="A28" i="10"/>
  <c r="A28" i="9"/>
  <c r="A28" i="8"/>
  <c r="A28" i="7"/>
  <c r="A28" i="6"/>
  <c r="A27" i="5"/>
  <c r="A29" i="28" l="1"/>
  <c r="A29" i="27"/>
  <c r="A29" i="26"/>
  <c r="A29" i="25"/>
  <c r="A29" i="24"/>
  <c r="A29" i="23"/>
  <c r="A29" i="22"/>
  <c r="A29" i="21"/>
  <c r="A28" i="20"/>
  <c r="A29" i="19"/>
  <c r="A29" i="18"/>
  <c r="A29" i="17"/>
  <c r="A29" i="16"/>
  <c r="A29" i="15"/>
  <c r="A29" i="14"/>
  <c r="A29" i="13"/>
  <c r="A28" i="12"/>
  <c r="A29" i="11"/>
  <c r="A29" i="10"/>
  <c r="A29" i="9"/>
  <c r="A29" i="8"/>
  <c r="A29" i="7"/>
  <c r="A29" i="6"/>
  <c r="A28" i="5"/>
  <c r="A30" i="28" l="1"/>
  <c r="A30" i="27"/>
  <c r="A30" i="26"/>
  <c r="A30" i="25"/>
  <c r="A30" i="24"/>
  <c r="A30" i="23"/>
  <c r="A30" i="22"/>
  <c r="A30" i="21"/>
  <c r="A29" i="20"/>
  <c r="A30" i="19"/>
  <c r="A30" i="18"/>
  <c r="A30" i="17"/>
  <c r="A30" i="16"/>
  <c r="A30" i="15"/>
  <c r="A30" i="14"/>
  <c r="A30" i="13"/>
  <c r="A29" i="12"/>
  <c r="A30" i="11"/>
  <c r="A30" i="10"/>
  <c r="A30" i="9"/>
  <c r="A30" i="8"/>
  <c r="A30" i="7"/>
  <c r="A30" i="6"/>
  <c r="A29" i="5"/>
  <c r="A31" i="28" l="1"/>
  <c r="A31" i="27"/>
  <c r="A31" i="26"/>
  <c r="A31" i="25"/>
  <c r="A31" i="24"/>
  <c r="A31" i="23"/>
  <c r="A31" i="22"/>
  <c r="A31" i="21"/>
  <c r="A30" i="20"/>
  <c r="A31" i="19"/>
  <c r="A31" i="18"/>
  <c r="A31" i="17"/>
  <c r="A31" i="16"/>
  <c r="A31" i="15"/>
  <c r="A31" i="14"/>
  <c r="A31" i="13"/>
  <c r="A30" i="12"/>
  <c r="A31" i="11"/>
  <c r="A31" i="10"/>
  <c r="A31" i="9"/>
  <c r="A31" i="8"/>
  <c r="A31" i="7"/>
  <c r="A31" i="6"/>
  <c r="A30" i="5"/>
  <c r="A32" i="28" l="1"/>
  <c r="A32" i="27"/>
  <c r="A32" i="26"/>
  <c r="A32" i="25"/>
  <c r="A32" i="24"/>
  <c r="A32" i="23"/>
  <c r="A32" i="22"/>
  <c r="A32" i="21"/>
  <c r="A31" i="20"/>
  <c r="A32" i="19"/>
  <c r="A32" i="18"/>
  <c r="A32" i="17"/>
  <c r="A32" i="16"/>
  <c r="A32" i="15"/>
  <c r="A32" i="14"/>
  <c r="A32" i="13"/>
  <c r="A31" i="12"/>
  <c r="A32" i="11"/>
  <c r="A32" i="10"/>
  <c r="A32" i="9"/>
  <c r="A32" i="8"/>
  <c r="A32" i="7"/>
  <c r="A32" i="6"/>
  <c r="A31" i="5"/>
  <c r="A33" i="28" l="1"/>
  <c r="A33" i="27"/>
  <c r="A33" i="26"/>
  <c r="A33" i="25"/>
  <c r="A33" i="24"/>
  <c r="A33" i="23"/>
  <c r="A33" i="22"/>
  <c r="A33" i="21"/>
  <c r="A32" i="20"/>
  <c r="A33" i="19"/>
  <c r="A33" i="18"/>
  <c r="A33" i="17"/>
  <c r="A33" i="16"/>
  <c r="A33" i="15"/>
  <c r="A33" i="14"/>
  <c r="A33" i="13"/>
  <c r="A32" i="12"/>
  <c r="A33" i="11"/>
  <c r="A33" i="10"/>
  <c r="A33" i="9"/>
  <c r="A33" i="8"/>
  <c r="A33" i="7"/>
  <c r="A33" i="6"/>
  <c r="A32" i="5"/>
  <c r="A34" i="28" l="1"/>
  <c r="A34" i="27"/>
  <c r="A34" i="26"/>
  <c r="A34" i="25"/>
  <c r="A34" i="24"/>
  <c r="A34" i="23"/>
  <c r="A34" i="22"/>
  <c r="A34" i="21"/>
  <c r="A33" i="20"/>
  <c r="A34" i="19"/>
  <c r="A34" i="18"/>
  <c r="A34" i="17"/>
  <c r="A34" i="16"/>
  <c r="A34" i="15"/>
  <c r="A34" i="14"/>
  <c r="A34" i="13"/>
  <c r="A33" i="12"/>
  <c r="A34" i="11"/>
  <c r="A34" i="10"/>
  <c r="A34" i="9"/>
  <c r="A34" i="8"/>
  <c r="A34" i="7"/>
  <c r="A34" i="6"/>
  <c r="A33" i="5"/>
  <c r="A34" i="20" l="1"/>
  <c r="A34" i="12"/>
  <c r="A34" i="5"/>
  <c r="I30" i="19" l="1"/>
  <c r="D26" i="27"/>
  <c r="K34" i="19"/>
  <c r="K17" i="4"/>
  <c r="B24" i="5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I27" i="5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B9" i="5"/>
  <c r="I12" i="5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G32" i="5"/>
  <c r="J12" i="8"/>
  <c r="I30" i="4"/>
  <c r="H33" i="9"/>
  <c r="B30" i="6"/>
  <c r="B21" i="8"/>
  <c r="B17" i="5"/>
  <c r="I19" i="4"/>
  <c r="K17" i="7"/>
  <c r="H34" i="5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B16" i="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F13" i="5"/>
  <c r="D16" i="5"/>
  <c r="J29" i="7"/>
  <c r="K11" i="7"/>
  <c r="G12" i="8"/>
  <c r="C17" i="4"/>
  <c r="K11" i="10"/>
  <c r="F27" i="4"/>
  <c r="J21" i="8"/>
  <c r="G31" i="5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G27" i="5"/>
  <c r="E22" i="7"/>
  <c r="C20" i="5"/>
  <c r="K11" i="9"/>
  <c r="J19" i="5"/>
  <c r="H22" i="5"/>
  <c r="C11" i="7"/>
  <c r="D19" i="9"/>
  <c r="D11" i="5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K14" i="5"/>
  <c r="F14" i="12"/>
  <c r="G18" i="20"/>
  <c r="J28" i="10"/>
  <c r="K32" i="15"/>
  <c r="B28" i="10"/>
  <c r="I15" i="10"/>
  <c r="B31" i="18"/>
  <c r="D24" i="10"/>
  <c r="I8" i="16"/>
  <c r="J21" i="5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I24" i="5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D25" i="5"/>
  <c r="B28" i="5"/>
  <c r="H8" i="4"/>
  <c r="F13" i="9"/>
  <c r="K30" i="6"/>
  <c r="I14" i="6"/>
  <c r="G18" i="5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C31" i="5"/>
  <c r="G8" i="14"/>
  <c r="I15" i="16"/>
  <c r="D16" i="12"/>
  <c r="H31" i="17"/>
  <c r="G13" i="7"/>
  <c r="K28" i="12"/>
  <c r="J30" i="17"/>
  <c r="D33" i="12"/>
  <c r="B16" i="12"/>
  <c r="B12" i="18"/>
  <c r="H19" i="7"/>
  <c r="H19" i="8"/>
  <c r="F21" i="5"/>
  <c r="D24" i="5"/>
  <c r="J9" i="7"/>
  <c r="K18" i="6"/>
  <c r="J30" i="8"/>
  <c r="I14" i="5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E11" i="5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J29" i="5"/>
  <c r="G20" i="5"/>
  <c r="I30" i="7"/>
  <c r="E12" i="6"/>
  <c r="F14" i="8"/>
  <c r="H18" i="5"/>
  <c r="K33" i="7"/>
  <c r="G9" i="9"/>
  <c r="C20" i="4"/>
  <c r="B18" i="5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E19" i="5"/>
  <c r="B33" i="10"/>
  <c r="D31" i="7"/>
  <c r="K12" i="12"/>
  <c r="J14" i="17"/>
  <c r="I28" i="10"/>
  <c r="G14" i="15"/>
  <c r="I33" i="20"/>
  <c r="D11" i="10"/>
  <c r="E15" i="15"/>
  <c r="K12" i="10"/>
  <c r="C30" i="10"/>
  <c r="H20" i="5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E28" i="5"/>
  <c r="G21" i="10"/>
  <c r="C17" i="19"/>
  <c r="C17" i="13"/>
  <c r="J11" i="17"/>
  <c r="F19" i="14"/>
  <c r="K31" i="6"/>
  <c r="F29" i="4"/>
  <c r="B21" i="5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H10" i="5"/>
  <c r="B27" i="6"/>
  <c r="G15" i="5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D22" i="5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E18" i="5"/>
  <c r="H23" i="14"/>
  <c r="G28" i="16"/>
  <c r="G32" i="12"/>
  <c r="J18" i="17"/>
  <c r="E26" i="7"/>
  <c r="C16" i="12"/>
  <c r="B18" i="17"/>
  <c r="F20" i="12"/>
  <c r="C17" i="12"/>
  <c r="K29" i="8"/>
  <c r="J26" i="11"/>
  <c r="F24" i="16"/>
  <c r="G33" i="5"/>
  <c r="E15" i="4"/>
  <c r="J22" i="5"/>
  <c r="E29" i="7"/>
  <c r="C21" i="7"/>
  <c r="D20" i="9"/>
  <c r="B18" i="14"/>
  <c r="H11" i="5"/>
  <c r="I29" i="11"/>
  <c r="E21" i="9"/>
  <c r="C16" i="6"/>
  <c r="H14" i="6"/>
  <c r="H15" i="5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11" i="5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F15" i="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J33" i="5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B10" i="5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B31" i="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I32" i="5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K24" i="5"/>
  <c r="E32" i="14"/>
  <c r="K11" i="19"/>
  <c r="B29" i="8"/>
  <c r="G11" i="9"/>
  <c r="J18" i="5"/>
  <c r="H21" i="5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B34" i="5"/>
  <c r="D26" i="4"/>
  <c r="J13" i="13"/>
  <c r="I29" i="18"/>
  <c r="J23" i="11"/>
  <c r="F9" i="16"/>
  <c r="F33" i="11"/>
  <c r="H34" i="12"/>
  <c r="J10" i="19"/>
  <c r="H12" i="11"/>
  <c r="B22" i="17"/>
  <c r="E9" i="5"/>
  <c r="I25" i="4"/>
  <c r="C20" i="8"/>
  <c r="H10" i="10"/>
  <c r="C12" i="9"/>
  <c r="F30" i="5"/>
  <c r="I8" i="4"/>
  <c r="E31" i="8"/>
  <c r="I16" i="4"/>
  <c r="B19" i="6"/>
  <c r="G17" i="8"/>
  <c r="H20" i="13"/>
  <c r="G14" i="5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H24" i="5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K27" i="5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C15" i="5"/>
  <c r="K17" i="5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8" i="5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C9" i="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E26" i="5"/>
  <c r="C29" i="5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E13" i="5"/>
  <c r="B8" i="8"/>
  <c r="B25" i="5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B11" i="5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E14" i="5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D9" i="5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18" i="5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D21" i="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I29" i="5"/>
  <c r="J31" i="6"/>
  <c r="F11" i="8"/>
  <c r="H9" i="8"/>
  <c r="B17" i="10"/>
  <c r="C15" i="4"/>
  <c r="H20" i="6"/>
  <c r="G26" i="5"/>
  <c r="C19" i="5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K11" i="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4" i="5"/>
  <c r="J10" i="5"/>
  <c r="H13" i="5"/>
  <c r="E23" i="7"/>
  <c r="E32" i="8"/>
  <c r="F23" i="8"/>
  <c r="E34" i="5"/>
  <c r="E16" i="6"/>
  <c r="D23" i="4"/>
  <c r="I13" i="9"/>
  <c r="D24" i="7"/>
  <c r="H27" i="5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I17" i="5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10" i="5"/>
  <c r="D32" i="8"/>
  <c r="C25" i="5"/>
  <c r="I31" i="5"/>
  <c r="F34" i="9"/>
  <c r="D13" i="4"/>
  <c r="J25" i="7"/>
  <c r="J28" i="5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I23" i="5"/>
  <c r="E27" i="9"/>
  <c r="J12" i="9"/>
  <c r="K32" i="6"/>
  <c r="G22" i="5"/>
  <c r="G28" i="7"/>
  <c r="K29" i="6"/>
  <c r="E23" i="6"/>
  <c r="J16" i="8"/>
  <c r="J19" i="12"/>
  <c r="C28" i="5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K9" i="5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23" i="5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D29" i="5"/>
  <c r="E25" i="5"/>
  <c r="G21" i="8"/>
  <c r="I33" i="5"/>
  <c r="F9" i="8"/>
  <c r="I18" i="5"/>
  <c r="F27" i="5"/>
  <c r="H10" i="6"/>
  <c r="E17" i="5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34" i="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D12" i="5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F28" i="5"/>
  <c r="J21" i="13"/>
  <c r="J12" i="16"/>
  <c r="K8" i="6"/>
  <c r="B12" i="8"/>
  <c r="I29" i="12"/>
  <c r="D30" i="5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J34" i="5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F18" i="5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G10" i="5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K19" i="5"/>
  <c r="I22" i="5"/>
  <c r="J26" i="7"/>
  <c r="K30" i="8"/>
  <c r="G15" i="8"/>
  <c r="I8" i="5"/>
  <c r="G11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F17" i="5"/>
  <c r="C27" i="7"/>
  <c r="F18" i="12"/>
  <c r="F12" i="15"/>
  <c r="J32" i="10"/>
  <c r="G20" i="10"/>
  <c r="K9" i="18"/>
  <c r="C10" i="10"/>
  <c r="G29" i="15"/>
  <c r="I33" i="18"/>
  <c r="I25" i="11"/>
  <c r="C11" i="16"/>
  <c r="F9" i="5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I15" i="5"/>
  <c r="F25" i="12"/>
  <c r="K26" i="17"/>
  <c r="J33" i="7"/>
  <c r="K20" i="6"/>
  <c r="J25" i="6"/>
  <c r="H11" i="8"/>
  <c r="E27" i="10"/>
  <c r="K14" i="9"/>
  <c r="I9" i="6"/>
  <c r="F13" i="7"/>
  <c r="D26" i="5"/>
  <c r="B29" i="5"/>
  <c r="G17" i="7"/>
  <c r="B27" i="5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J14" i="5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I10" i="5"/>
  <c r="H25" i="4"/>
  <c r="H25" i="7"/>
  <c r="H15" i="4"/>
  <c r="I16" i="8"/>
  <c r="J23" i="7"/>
  <c r="F32" i="6"/>
  <c r="J8" i="9"/>
  <c r="K22" i="5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9" i="5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K33" i="5"/>
  <c r="G10" i="21"/>
  <c r="D17" i="15"/>
  <c r="H13" i="12"/>
  <c r="B23" i="19"/>
  <c r="K10" i="12"/>
  <c r="G26" i="12"/>
  <c r="H19" i="17"/>
  <c r="I17" i="12"/>
  <c r="F10" i="19"/>
  <c r="B12" i="14"/>
  <c r="J11" i="4"/>
  <c r="G17" i="5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B32" i="5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9" i="5"/>
  <c r="H13" i="15"/>
  <c r="K21" i="15"/>
  <c r="B32" i="17"/>
  <c r="D16" i="11"/>
  <c r="C9" i="19"/>
  <c r="H27" i="12"/>
  <c r="B9" i="11"/>
  <c r="G9" i="6"/>
  <c r="J12" i="12"/>
  <c r="D28" i="5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F34" i="5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5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G23" i="5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I11" i="5"/>
  <c r="F23" i="4"/>
  <c r="G34" i="9"/>
  <c r="D17" i="5"/>
  <c r="B20" i="5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C27" i="5"/>
  <c r="B9" i="6"/>
  <c r="C19" i="12"/>
  <c r="H32" i="15"/>
  <c r="C28" i="11"/>
  <c r="G12" i="11"/>
  <c r="F32" i="18"/>
  <c r="E21" i="11"/>
  <c r="I32" i="16"/>
  <c r="H14" i="20"/>
  <c r="I28" i="11"/>
  <c r="D33" i="16"/>
  <c r="G24" i="5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K32" i="5"/>
  <c r="E10" i="9"/>
  <c r="J12" i="5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C34" i="5"/>
  <c r="J29" i="4"/>
  <c r="E23" i="8"/>
  <c r="G9" i="8"/>
  <c r="K29" i="4"/>
  <c r="E32" i="7"/>
  <c r="G28" i="5"/>
  <c r="D18" i="10"/>
  <c r="I33" i="6"/>
  <c r="J31" i="4"/>
  <c r="J20" i="7"/>
  <c r="B8" i="5"/>
  <c r="C24" i="5"/>
  <c r="G26" i="6"/>
  <c r="D25" i="4"/>
  <c r="E26" i="8"/>
  <c r="G25" i="9"/>
  <c r="F11" i="4"/>
  <c r="I23" i="7"/>
  <c r="H21" i="8"/>
  <c r="F13" i="11"/>
  <c r="F12" i="6"/>
  <c r="K16" i="5"/>
  <c r="H18" i="7"/>
  <c r="C19" i="6"/>
  <c r="G31" i="4"/>
  <c r="G21" i="6"/>
  <c r="D19" i="8"/>
  <c r="D14" i="4"/>
  <c r="J17" i="7"/>
  <c r="D15" i="5"/>
  <c r="F12" i="5"/>
  <c r="H32" i="9"/>
  <c r="J25" i="8"/>
  <c r="G21" i="5"/>
  <c r="J23" i="8"/>
  <c r="H31" i="8"/>
  <c r="C8" i="8"/>
  <c r="F19" i="7"/>
  <c r="J14" i="4"/>
  <c r="H17" i="11"/>
  <c r="B19" i="5"/>
  <c r="B14" i="5"/>
  <c r="J16" i="5"/>
  <c r="F20" i="9"/>
  <c r="G15" i="4"/>
  <c r="G13" i="10"/>
  <c r="B25" i="8"/>
  <c r="I23" i="9"/>
  <c r="I11" i="9"/>
  <c r="I25" i="8"/>
  <c r="K20" i="10"/>
  <c r="D16" i="8"/>
  <c r="K30" i="5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G16" i="5"/>
  <c r="J12" i="6"/>
  <c r="H16" i="6"/>
  <c r="B18" i="7"/>
  <c r="J31" i="5"/>
  <c r="J26" i="5"/>
  <c r="H29" i="5"/>
  <c r="H30" i="9"/>
  <c r="F16" i="13"/>
  <c r="G9" i="5"/>
  <c r="D32" i="9"/>
  <c r="J29" i="14"/>
  <c r="G24" i="9"/>
  <c r="C11" i="6"/>
  <c r="E22" i="6"/>
  <c r="D27" i="5"/>
  <c r="F26" i="4"/>
  <c r="G10" i="9"/>
  <c r="D20" i="5"/>
  <c r="I8" i="6"/>
  <c r="H28" i="6"/>
  <c r="H29" i="7"/>
  <c r="H8" i="8"/>
  <c r="F32" i="5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C33" i="5"/>
  <c r="C10" i="5"/>
  <c r="I13" i="6"/>
  <c r="F29" i="10"/>
  <c r="J30" i="9"/>
  <c r="E22" i="5"/>
  <c r="J24" i="6"/>
  <c r="D8" i="7"/>
  <c r="H10" i="7"/>
  <c r="I31" i="4"/>
  <c r="B30" i="4"/>
  <c r="F32" i="4"/>
  <c r="F33" i="9"/>
  <c r="E32" i="5"/>
  <c r="K31" i="5"/>
  <c r="F34" i="7"/>
  <c r="J23" i="6"/>
  <c r="J17" i="8"/>
  <c r="B10" i="13"/>
  <c r="I20" i="5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K21" i="5"/>
  <c r="C32" i="15"/>
  <c r="B21" i="16"/>
  <c r="H25" i="11"/>
  <c r="H30" i="4"/>
  <c r="H24" i="7"/>
  <c r="E30" i="8"/>
  <c r="I21" i="8"/>
  <c r="I25" i="9"/>
  <c r="G30" i="5"/>
  <c r="K24" i="6"/>
  <c r="K26" i="13"/>
  <c r="J8" i="6"/>
  <c r="C25" i="7"/>
  <c r="I11" i="8"/>
  <c r="D18" i="5"/>
  <c r="F15" i="14"/>
  <c r="K8" i="17"/>
  <c r="J16" i="12"/>
  <c r="B14" i="15"/>
  <c r="I9" i="7"/>
  <c r="G29" i="12"/>
  <c r="H19" i="15"/>
  <c r="B27" i="13"/>
  <c r="C11" i="13"/>
  <c r="K26" i="5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I30" i="5"/>
  <c r="J19" i="6"/>
  <c r="F24" i="7"/>
  <c r="H22" i="8"/>
  <c r="D31" i="5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E30" i="5"/>
  <c r="I13" i="5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D34" i="5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F33" i="5"/>
  <c r="E31" i="5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17" i="5"/>
  <c r="H25" i="9"/>
  <c r="E30" i="6"/>
  <c r="E28" i="8"/>
  <c r="E27" i="7"/>
  <c r="D10" i="6"/>
  <c r="C33" i="6"/>
  <c r="B22" i="7"/>
  <c r="F20" i="5"/>
  <c r="D23" i="5"/>
  <c r="C26" i="6"/>
  <c r="E23" i="12"/>
  <c r="E29" i="4"/>
  <c r="I24" i="6"/>
  <c r="D14" i="7"/>
  <c r="C18" i="9"/>
  <c r="F29" i="5"/>
  <c r="D32" i="5"/>
  <c r="I26" i="7"/>
  <c r="D33" i="8"/>
  <c r="F25" i="4"/>
  <c r="H22" i="7"/>
  <c r="E25" i="6"/>
  <c r="I12" i="7"/>
  <c r="F18" i="10"/>
  <c r="J27" i="10"/>
  <c r="C23" i="5"/>
  <c r="K25" i="5"/>
  <c r="C21" i="9"/>
  <c r="I10" i="6"/>
  <c r="B21" i="9"/>
  <c r="C10" i="9"/>
  <c r="E20" i="9"/>
  <c r="K14" i="7"/>
  <c r="E24" i="7"/>
  <c r="E13" i="4"/>
  <c r="F23" i="5"/>
  <c r="D12" i="7"/>
  <c r="E23" i="5"/>
  <c r="G9" i="10"/>
  <c r="I24" i="8"/>
  <c r="C12" i="5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H19" i="5"/>
  <c r="C24" i="6"/>
  <c r="G32" i="6"/>
  <c r="G11" i="10"/>
  <c r="G11" i="6"/>
  <c r="I22" i="6"/>
  <c r="E20" i="8"/>
  <c r="G29" i="7"/>
  <c r="D34" i="7"/>
  <c r="H17" i="6"/>
  <c r="F34" i="4"/>
  <c r="D15" i="9"/>
  <c r="F24" i="5"/>
  <c r="I13" i="4"/>
  <c r="K15" i="9"/>
  <c r="H9" i="7"/>
  <c r="F20" i="4"/>
  <c r="E29" i="6"/>
  <c r="H14" i="5"/>
  <c r="K12" i="5"/>
  <c r="H26" i="10"/>
  <c r="K13" i="5"/>
  <c r="J9" i="5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I16" i="5"/>
  <c r="G19" i="5"/>
  <c r="J18" i="6"/>
  <c r="H18" i="4"/>
  <c r="D26" i="9"/>
  <c r="E27" i="4"/>
  <c r="J17" i="5"/>
  <c r="B15" i="5"/>
  <c r="B26" i="8"/>
  <c r="J15" i="8"/>
  <c r="K22" i="7"/>
  <c r="F16" i="5"/>
  <c r="I21" i="4"/>
  <c r="B28" i="7"/>
  <c r="G25" i="5"/>
  <c r="I21" i="5"/>
  <c r="E18" i="10"/>
  <c r="D27" i="8"/>
  <c r="C14" i="5"/>
  <c r="C18" i="4"/>
  <c r="G19" i="7"/>
  <c r="G24" i="7"/>
  <c r="D11" i="11"/>
  <c r="H25" i="6"/>
  <c r="F29" i="6"/>
  <c r="K12" i="7"/>
  <c r="D33" i="9"/>
  <c r="H16" i="5"/>
  <c r="F19" i="5"/>
  <c r="E12" i="8"/>
  <c r="J17" i="4"/>
  <c r="H17" i="9"/>
  <c r="I12" i="10"/>
  <c r="H11" i="14"/>
  <c r="C9" i="6"/>
  <c r="K31" i="9"/>
  <c r="E32" i="12"/>
  <c r="J21" i="10"/>
  <c r="I17" i="6"/>
  <c r="G29" i="5"/>
  <c r="C18" i="5"/>
  <c r="D27" i="9"/>
  <c r="H23" i="6"/>
  <c r="J24" i="5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E15" i="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J27" i="5"/>
  <c r="H30" i="5"/>
  <c r="F31" i="4"/>
  <c r="I16" i="9"/>
  <c r="D19" i="5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C17" i="5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C32" i="5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I9" i="5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I25" i="5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C26" i="5"/>
  <c r="D11" i="8"/>
  <c r="I12" i="9"/>
  <c r="D18" i="13"/>
  <c r="J20" i="5"/>
  <c r="E26" i="4"/>
  <c r="F9" i="6"/>
  <c r="J13" i="5"/>
  <c r="G27" i="13"/>
  <c r="D13" i="5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C30" i="5"/>
  <c r="K15" i="5"/>
  <c r="F18" i="6"/>
  <c r="B26" i="6"/>
  <c r="H26" i="6"/>
  <c r="B32" i="4"/>
  <c r="E17" i="7"/>
  <c r="H33" i="5"/>
  <c r="C13" i="4"/>
  <c r="D22" i="6"/>
  <c r="H13" i="4"/>
  <c r="E23" i="9"/>
  <c r="B33" i="5"/>
  <c r="H31" i="4"/>
  <c r="F33" i="8"/>
  <c r="I9" i="9"/>
  <c r="J30" i="14"/>
  <c r="F11" i="9"/>
  <c r="G26" i="8"/>
  <c r="B34" i="4"/>
  <c r="F20" i="7"/>
  <c r="E16" i="5"/>
  <c r="G13" i="5"/>
  <c r="K23" i="7"/>
  <c r="H9" i="6"/>
  <c r="H32" i="5"/>
  <c r="J27" i="9"/>
  <c r="K17" i="10"/>
  <c r="I26" i="4"/>
  <c r="E29" i="5"/>
  <c r="K15" i="8"/>
  <c r="J33" i="8"/>
  <c r="B14" i="9"/>
  <c r="K30" i="7"/>
  <c r="C30" i="9"/>
  <c r="G31" i="8"/>
  <c r="E21" i="5"/>
  <c r="F14" i="7"/>
  <c r="C32" i="8"/>
  <c r="F17" i="4"/>
  <c r="C20" i="6"/>
  <c r="E20" i="7"/>
  <c r="I19" i="8"/>
  <c r="K34" i="5"/>
  <c r="J18" i="4"/>
  <c r="K19" i="8"/>
  <c r="D32" i="6"/>
  <c r="C16" i="5"/>
  <c r="C30" i="7"/>
  <c r="F18" i="9"/>
  <c r="K19" i="11"/>
  <c r="F33" i="10"/>
  <c r="I28" i="8"/>
  <c r="J18" i="12"/>
  <c r="G27" i="9"/>
  <c r="C12" i="6"/>
  <c r="E33" i="5"/>
  <c r="K12" i="9"/>
  <c r="B33" i="9"/>
  <c r="G11" i="4"/>
  <c r="K15" i="7"/>
  <c r="C21" i="5"/>
  <c r="E27" i="5"/>
  <c r="F23" i="6"/>
  <c r="I28" i="6"/>
  <c r="H29" i="6"/>
  <c r="B30" i="9"/>
  <c r="I34" i="10"/>
  <c r="B19" i="7"/>
  <c r="F10" i="5"/>
  <c r="E13" i="6"/>
  <c r="K21" i="4"/>
  <c r="H28" i="9"/>
  <c r="I26" i="5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H26" i="5"/>
  <c r="B33" i="4"/>
  <c r="B26" i="5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J30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B22" i="5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1" i="5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H28" i="5"/>
  <c r="I18" i="7"/>
  <c r="G24" i="8"/>
  <c r="H23" i="5"/>
  <c r="F26" i="5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D14" i="5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E12" i="5"/>
  <c r="H14" i="8"/>
  <c r="J19" i="4"/>
  <c r="F31" i="5"/>
  <c r="G29" i="8"/>
  <c r="C29" i="4"/>
  <c r="H32" i="4"/>
  <c r="J32" i="5"/>
  <c r="B30" i="5"/>
  <c r="B12" i="5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J15" i="5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E20" i="5"/>
  <c r="B18" i="4"/>
  <c r="B32" i="6"/>
  <c r="C11" i="4"/>
  <c r="B13" i="5"/>
  <c r="G19" i="6"/>
  <c r="K10" i="5"/>
  <c r="D11" i="9"/>
  <c r="H20" i="9"/>
  <c r="C21" i="13"/>
  <c r="I28" i="5"/>
  <c r="D31" i="6"/>
  <c r="G12" i="6"/>
  <c r="H22" i="9"/>
  <c r="E10" i="5"/>
  <c r="C13" i="5"/>
  <c r="D15" i="8"/>
  <c r="F12" i="8"/>
  <c r="I14" i="9"/>
  <c r="D33" i="6"/>
  <c r="B23" i="8"/>
  <c r="D29" i="8"/>
  <c r="G29" i="6"/>
  <c r="E18" i="6"/>
  <c r="I30" i="9"/>
  <c r="B17" i="9"/>
  <c r="C11" i="8"/>
  <c r="F25" i="6"/>
  <c r="G34" i="5"/>
  <c r="F10" i="8"/>
  <c r="I29" i="6"/>
  <c r="J11" i="5"/>
  <c r="H25" i="5"/>
  <c r="C23" i="9"/>
  <c r="I23" i="4"/>
  <c r="K24" i="9"/>
  <c r="H15" i="7"/>
  <c r="G22" i="4"/>
  <c r="K16" i="8"/>
  <c r="I19" i="6"/>
  <c r="H10" i="4"/>
  <c r="B8" i="7"/>
  <c r="D33" i="5"/>
  <c r="E10" i="6"/>
  <c r="F29" i="7"/>
  <c r="B23" i="5"/>
  <c r="J25" i="5"/>
  <c r="F14" i="5"/>
  <c r="J34" i="4"/>
  <c r="J11" i="7"/>
  <c r="C33" i="7"/>
  <c r="F20" i="8"/>
  <c r="J31" i="7"/>
  <c r="E11" i="6"/>
  <c r="H32" i="7"/>
  <c r="C22" i="8"/>
  <c r="K20" i="5"/>
  <c r="F13" i="8"/>
  <c r="K31" i="7"/>
  <c r="H12" i="5"/>
  <c r="I29" i="8"/>
  <c r="K16" i="7"/>
  <c r="H12" i="7"/>
  <c r="E24" i="6"/>
  <c r="J23" i="5"/>
  <c r="D26" i="12"/>
  <c r="F18" i="8"/>
  <c r="H8" i="10"/>
  <c r="E23" i="11"/>
  <c r="C16" i="8"/>
  <c r="D20" i="10"/>
  <c r="C22" i="5"/>
  <c r="K29" i="5"/>
  <c r="K27" i="9"/>
  <c r="C16" i="9"/>
  <c r="D25" i="12"/>
  <c r="F25" i="5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G12" i="5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<sst xmlns="http://schemas.openxmlformats.org/spreadsheetml/2006/main" count="1421" uniqueCount="97">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</sst>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4" fontId="9" fillId="0" borderId="2" xfId="0" applyNumberFormat="1" applyFont="1" applyBorder="1" applyAlignment="1">
      <alignment horizontal="center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C1" sqref="C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6" t="s">
        <v>11</v>
      </c>
      <c r="B2" s="26" t="s">
        <v>12</v>
      </c>
      <c r="C2" s="26" t="s">
        <v>13</v>
      </c>
    </row>
    <row r="3" spans="1:3" x14ac:dyDescent="0.25">
      <c r="A3" s="26" t="s">
        <v>14</v>
      </c>
      <c r="B3" s="26" t="s">
        <v>15</v>
      </c>
      <c r="C3" s="26" t="s">
        <v>16</v>
      </c>
    </row>
    <row r="4" spans="1:3" x14ac:dyDescent="0.25">
      <c r="A4" s="26" t="s">
        <v>17</v>
      </c>
      <c r="B4" s="26" t="s">
        <v>18</v>
      </c>
      <c r="C4" s="27" t="s">
        <v>19</v>
      </c>
    </row>
    <row r="5" spans="1:3" x14ac:dyDescent="0.25">
      <c r="A5" s="26" t="s">
        <v>20</v>
      </c>
      <c r="B5" s="26" t="s">
        <v>21</v>
      </c>
      <c r="C5" s="26" t="s">
        <v>22</v>
      </c>
    </row>
    <row r="6" spans="1:3" x14ac:dyDescent="0.25">
      <c r="A6" s="26" t="s">
        <v>23</v>
      </c>
      <c r="B6" s="26" t="s">
        <v>24</v>
      </c>
      <c r="C6" s="26" t="s">
        <v>25</v>
      </c>
    </row>
    <row r="7" spans="1:3" x14ac:dyDescent="0.25">
      <c r="A7" s="26" t="s">
        <v>26</v>
      </c>
      <c r="B7" s="26" t="s">
        <v>27</v>
      </c>
      <c r="C7" s="26" t="s">
        <v>28</v>
      </c>
    </row>
    <row r="8" spans="1:3" x14ac:dyDescent="0.25">
      <c r="A8" s="26" t="s">
        <v>29</v>
      </c>
      <c r="B8" s="26" t="s">
        <v>30</v>
      </c>
      <c r="C8" s="26" t="s">
        <v>31</v>
      </c>
    </row>
    <row r="9" spans="1:3" x14ac:dyDescent="0.25">
      <c r="A9" s="26" t="s">
        <v>32</v>
      </c>
      <c r="B9" s="26" t="s">
        <v>33</v>
      </c>
      <c r="C9" s="26" t="s">
        <v>34</v>
      </c>
    </row>
    <row r="10" spans="1:3" x14ac:dyDescent="0.25">
      <c r="A10" s="26" t="s">
        <v>35</v>
      </c>
      <c r="B10" s="26" t="s">
        <v>36</v>
      </c>
      <c r="C10" s="26" t="s">
        <v>37</v>
      </c>
    </row>
    <row r="11" spans="1:3" x14ac:dyDescent="0.25">
      <c r="A11" s="26" t="s">
        <v>38</v>
      </c>
      <c r="B11" s="26" t="s">
        <v>39</v>
      </c>
      <c r="C11" s="26" t="s">
        <v>40</v>
      </c>
    </row>
    <row r="12" spans="1:3" x14ac:dyDescent="0.25">
      <c r="A12" s="26" t="s">
        <v>41</v>
      </c>
      <c r="B12" s="26" t="s">
        <v>42</v>
      </c>
      <c r="C12" s="26" t="s">
        <v>43</v>
      </c>
    </row>
    <row r="13" spans="1:3" x14ac:dyDescent="0.25">
      <c r="A13" s="26" t="s">
        <v>44</v>
      </c>
      <c r="B13" s="26" t="s">
        <v>45</v>
      </c>
      <c r="C13" s="26" t="s">
        <v>46</v>
      </c>
    </row>
    <row r="14" spans="1:3" x14ac:dyDescent="0.25">
      <c r="A14" s="26" t="s">
        <v>47</v>
      </c>
      <c r="B14" s="26" t="s">
        <v>48</v>
      </c>
      <c r="C14" s="26" t="s">
        <v>49</v>
      </c>
    </row>
    <row r="15" spans="1:3" x14ac:dyDescent="0.25">
      <c r="A15" s="26" t="s">
        <v>50</v>
      </c>
      <c r="B15" s="26" t="s">
        <v>51</v>
      </c>
      <c r="C15" s="26" t="s">
        <v>52</v>
      </c>
    </row>
    <row r="16" spans="1:3" x14ac:dyDescent="0.25">
      <c r="A16" s="26" t="s">
        <v>53</v>
      </c>
      <c r="B16" s="26" t="s">
        <v>54</v>
      </c>
      <c r="C16" s="26" t="s">
        <v>55</v>
      </c>
    </row>
    <row r="17" spans="1:3" x14ac:dyDescent="0.25">
      <c r="A17" s="26" t="s">
        <v>56</v>
      </c>
      <c r="B17" s="26" t="s">
        <v>57</v>
      </c>
      <c r="C17" s="26" t="s">
        <v>58</v>
      </c>
    </row>
    <row r="18" spans="1:3" x14ac:dyDescent="0.25">
      <c r="A18" s="26" t="s">
        <v>59</v>
      </c>
      <c r="B18" s="26" t="s">
        <v>60</v>
      </c>
      <c r="C18" s="26" t="s">
        <v>93</v>
      </c>
    </row>
    <row r="19" spans="1:3" x14ac:dyDescent="0.25">
      <c r="A19" s="26" t="s">
        <v>61</v>
      </c>
      <c r="B19" s="26" t="s">
        <v>62</v>
      </c>
      <c r="C19" s="26" t="s">
        <v>92</v>
      </c>
    </row>
    <row r="20" spans="1:3" x14ac:dyDescent="0.25">
      <c r="A20" s="26" t="s">
        <v>63</v>
      </c>
      <c r="B20" s="26" t="s">
        <v>64</v>
      </c>
      <c r="C20" s="26" t="s">
        <v>65</v>
      </c>
    </row>
    <row r="21" spans="1:3" x14ac:dyDescent="0.25">
      <c r="A21" s="26" t="s">
        <v>66</v>
      </c>
      <c r="B21" s="26" t="s">
        <v>67</v>
      </c>
      <c r="C21" s="26" t="s">
        <v>68</v>
      </c>
    </row>
    <row r="22" spans="1:3" x14ac:dyDescent="0.25">
      <c r="A22" s="26" t="s">
        <v>69</v>
      </c>
      <c r="B22" s="26" t="s">
        <v>70</v>
      </c>
      <c r="C22" s="26" t="s">
        <v>71</v>
      </c>
    </row>
    <row r="23" spans="1:3" x14ac:dyDescent="0.25">
      <c r="A23" s="26" t="s">
        <v>72</v>
      </c>
      <c r="B23" s="26" t="s">
        <v>73</v>
      </c>
      <c r="C23" s="26" t="s">
        <v>74</v>
      </c>
    </row>
    <row r="24" spans="1:3" x14ac:dyDescent="0.25">
      <c r="A24" s="26" t="s">
        <v>75</v>
      </c>
      <c r="B24" s="26" t="s">
        <v>76</v>
      </c>
      <c r="C24" s="26" t="s">
        <v>77</v>
      </c>
    </row>
    <row r="25" spans="1:3" x14ac:dyDescent="0.25">
      <c r="A25" s="26" t="s">
        <v>78</v>
      </c>
      <c r="B25" s="26" t="s">
        <v>79</v>
      </c>
      <c r="C25" s="26" t="s">
        <v>80</v>
      </c>
    </row>
    <row r="26" spans="1:3" x14ac:dyDescent="0.25">
      <c r="A26" s="26" t="s">
        <v>81</v>
      </c>
      <c r="B26" s="26" t="s">
        <v>82</v>
      </c>
      <c r="C26" s="26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7"/>
  <sheetViews>
    <sheetView topLeftCell="A266" workbookViewId="0">
      <selection activeCell="B278" sqref="B278"/>
    </sheetView>
  </sheetViews>
  <sheetFormatPr defaultRowHeight="15" x14ac:dyDescent="0.25"/>
  <cols>
    <col min="1" max="1" width="13.7109375" bestFit="1" customWidth="1"/>
    <col min="2" max="2" width="10.140625" bestFit="1" customWidth="1"/>
    <col min="3" max="3" width="9.85546875" customWidth="1"/>
    <col min="4" max="4" width="13.28515625" bestFit="1" customWidth="1"/>
    <col min="5" max="5" width="40.42578125" bestFit="1" customWidth="1"/>
    <col min="6" max="6" width="8.28515625" style="15" bestFit="1" customWidth="1"/>
    <col min="7" max="8" width="9.28515625" style="15" bestFit="1" customWidth="1"/>
    <col min="9" max="9" width="5.140625" style="15" bestFit="1" customWidth="1"/>
    <col min="10" max="10" width="8.7109375" style="15" bestFit="1" customWidth="1"/>
    <col min="11" max="11" width="8.28515625" style="15" bestFit="1" customWidth="1"/>
    <col min="12" max="13" width="9.28515625" style="15" bestFit="1" customWidth="1"/>
    <col min="14" max="14" width="5.140625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30" t="s">
        <v>0</v>
      </c>
      <c r="G1" s="30"/>
      <c r="H1" s="30"/>
      <c r="I1" s="30"/>
      <c r="J1" s="30"/>
      <c r="K1" s="31" t="s">
        <v>1</v>
      </c>
      <c r="L1" s="32"/>
      <c r="M1" s="32"/>
      <c r="N1" s="32"/>
      <c r="O1" s="33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LDBOND43160</v>
      </c>
      <c r="B3" s="3" t="s">
        <v>11</v>
      </c>
      <c r="C3" s="3" t="s">
        <v>12</v>
      </c>
      <c r="D3" s="4">
        <v>43160</v>
      </c>
      <c r="E3" s="3" t="s">
        <v>13</v>
      </c>
      <c r="F3" s="28">
        <v>1.0700193021398039</v>
      </c>
      <c r="G3" s="28">
        <v>0</v>
      </c>
      <c r="H3" s="28">
        <v>0</v>
      </c>
      <c r="I3" s="28">
        <v>9.5403215576036218E-2</v>
      </c>
      <c r="J3" s="28">
        <v>1.1654225177158402</v>
      </c>
      <c r="K3" s="28">
        <v>0.56688027783922201</v>
      </c>
      <c r="L3" s="28">
        <v>0</v>
      </c>
      <c r="M3" s="28">
        <v>0</v>
      </c>
      <c r="N3" s="28">
        <v>9.4838962916464889E-2</v>
      </c>
      <c r="O3" s="28">
        <v>0.66171924075568689</v>
      </c>
    </row>
    <row r="4" spans="1:15" x14ac:dyDescent="0.25">
      <c r="A4" t="str">
        <f t="shared" ref="A4:A67" si="0">C4&amp;D4</f>
        <v>LDCPO243160</v>
      </c>
      <c r="B4" s="3" t="s">
        <v>14</v>
      </c>
      <c r="C4" s="3" t="s">
        <v>15</v>
      </c>
      <c r="D4" s="4">
        <v>43160</v>
      </c>
      <c r="E4" s="3" t="s">
        <v>16</v>
      </c>
      <c r="F4" s="28">
        <v>2.2500806474699728</v>
      </c>
      <c r="G4" s="28">
        <v>0</v>
      </c>
      <c r="H4" s="28">
        <v>0</v>
      </c>
      <c r="I4" s="28">
        <v>0.28801668270849962</v>
      </c>
      <c r="J4" s="28">
        <v>2.5380973301784726</v>
      </c>
      <c r="K4" s="28">
        <v>1.7500264582877474</v>
      </c>
      <c r="L4" s="28">
        <v>0</v>
      </c>
      <c r="M4" s="28">
        <v>0</v>
      </c>
      <c r="N4" s="28">
        <v>0.28808475524673943</v>
      </c>
      <c r="O4" s="28">
        <v>2.0381112135344868</v>
      </c>
    </row>
    <row r="5" spans="1:15" x14ac:dyDescent="0.25">
      <c r="A5" t="str">
        <f t="shared" si="0"/>
        <v>LDDAF143160</v>
      </c>
      <c r="B5" s="3" t="s">
        <v>17</v>
      </c>
      <c r="C5" s="3" t="s">
        <v>18</v>
      </c>
      <c r="D5" s="4">
        <v>43160</v>
      </c>
      <c r="E5" s="5" t="s">
        <v>19</v>
      </c>
      <c r="F5" s="28">
        <v>2.2500847927409637</v>
      </c>
      <c r="G5" s="28">
        <v>0</v>
      </c>
      <c r="H5" s="28">
        <v>0</v>
      </c>
      <c r="I5" s="28">
        <v>0.17461051656323257</v>
      </c>
      <c r="J5" s="28">
        <v>2.4246953093041963</v>
      </c>
      <c r="K5" s="28">
        <v>1.0800102984700275</v>
      </c>
      <c r="L5" s="28">
        <v>0</v>
      </c>
      <c r="M5" s="28">
        <v>0</v>
      </c>
      <c r="N5" s="28">
        <v>0.17460619594070445</v>
      </c>
      <c r="O5" s="28">
        <v>1.2546164944107319</v>
      </c>
    </row>
    <row r="6" spans="1:15" x14ac:dyDescent="0.25">
      <c r="A6" t="str">
        <f t="shared" si="0"/>
        <v>LDDAF243160</v>
      </c>
      <c r="B6" s="3" t="s">
        <v>20</v>
      </c>
      <c r="C6" s="3" t="s">
        <v>21</v>
      </c>
      <c r="D6" s="4">
        <v>43160</v>
      </c>
      <c r="E6" s="3" t="s">
        <v>22</v>
      </c>
      <c r="F6" s="28">
        <v>2.2500912620136266</v>
      </c>
      <c r="G6" s="28">
        <v>0</v>
      </c>
      <c r="H6" s="28">
        <v>0</v>
      </c>
      <c r="I6" s="28">
        <v>0.19801396035054597</v>
      </c>
      <c r="J6" s="28">
        <v>2.4481052223641724</v>
      </c>
      <c r="K6" s="28">
        <v>1.2200085924396571</v>
      </c>
      <c r="L6" s="28">
        <v>0</v>
      </c>
      <c r="M6" s="28">
        <v>0</v>
      </c>
      <c r="N6" s="28">
        <v>0.19800859610820104</v>
      </c>
      <c r="O6" s="28">
        <v>1.4180171885478581</v>
      </c>
    </row>
    <row r="7" spans="1:15" x14ac:dyDescent="0.25">
      <c r="A7" t="str">
        <f t="shared" si="0"/>
        <v>LDDAF343160</v>
      </c>
      <c r="B7" s="3" t="s">
        <v>23</v>
      </c>
      <c r="C7" s="3" t="s">
        <v>24</v>
      </c>
      <c r="D7" s="4">
        <v>43160</v>
      </c>
      <c r="E7" s="3" t="s">
        <v>25</v>
      </c>
      <c r="F7" s="28">
        <v>2.2500895872917552</v>
      </c>
      <c r="G7" s="28">
        <v>0</v>
      </c>
      <c r="H7" s="28">
        <v>0</v>
      </c>
      <c r="I7" s="28">
        <v>0.19621224052384098</v>
      </c>
      <c r="J7" s="28">
        <v>2.4463018278155961</v>
      </c>
      <c r="K7" s="28">
        <v>1.2300149187793659</v>
      </c>
      <c r="L7" s="28">
        <v>0</v>
      </c>
      <c r="M7" s="28">
        <v>0</v>
      </c>
      <c r="N7" s="28">
        <v>0.19620602220609393</v>
      </c>
      <c r="O7" s="28">
        <v>1.4262209409854598</v>
      </c>
    </row>
    <row r="8" spans="1:15" x14ac:dyDescent="0.25">
      <c r="A8" t="str">
        <f t="shared" si="0"/>
        <v>LDGETF43160</v>
      </c>
      <c r="B8" s="3" t="s">
        <v>26</v>
      </c>
      <c r="C8" s="3" t="s">
        <v>27</v>
      </c>
      <c r="D8" s="4">
        <v>43160</v>
      </c>
      <c r="E8" s="3" t="s">
        <v>28</v>
      </c>
      <c r="F8" s="28">
        <v>0.25000133366954286</v>
      </c>
      <c r="G8" s="28">
        <v>0</v>
      </c>
      <c r="H8" s="28">
        <v>0</v>
      </c>
      <c r="I8" s="28">
        <v>2.7000545242483128E-2</v>
      </c>
      <c r="J8" s="28">
        <v>0.27700187891202599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</row>
    <row r="9" spans="1:15" x14ac:dyDescent="0.25">
      <c r="A9" t="str">
        <f t="shared" si="0"/>
        <v>LDGSEC43160</v>
      </c>
      <c r="B9" s="3" t="s">
        <v>29</v>
      </c>
      <c r="C9" s="3" t="s">
        <v>30</v>
      </c>
      <c r="D9" s="4">
        <v>43160</v>
      </c>
      <c r="E9" s="3" t="s">
        <v>31</v>
      </c>
      <c r="F9" s="28">
        <v>2.2500987153428658</v>
      </c>
      <c r="G9" s="28">
        <v>0</v>
      </c>
      <c r="H9" s="28">
        <v>0.2</v>
      </c>
      <c r="I9" s="28">
        <v>0.27541831241126669</v>
      </c>
      <c r="J9" s="28">
        <v>2.7255170277541327</v>
      </c>
      <c r="K9" s="28">
        <v>1.3471293112569798</v>
      </c>
      <c r="L9" s="28">
        <v>0</v>
      </c>
      <c r="M9" s="28">
        <v>0.2</v>
      </c>
      <c r="N9" s="28">
        <v>0.27129246591575873</v>
      </c>
      <c r="O9" s="28">
        <v>1.8184217771727385</v>
      </c>
    </row>
    <row r="10" spans="1:15" x14ac:dyDescent="0.25">
      <c r="A10" t="str">
        <f t="shared" si="0"/>
        <v>LDINPF43160</v>
      </c>
      <c r="B10" s="3" t="s">
        <v>32</v>
      </c>
      <c r="C10" s="3" t="s">
        <v>33</v>
      </c>
      <c r="D10" s="4">
        <v>43160</v>
      </c>
      <c r="E10" s="3" t="s">
        <v>34</v>
      </c>
      <c r="F10" s="28">
        <v>1.1300205024077226</v>
      </c>
      <c r="G10" s="28">
        <v>0</v>
      </c>
      <c r="H10" s="28">
        <v>0</v>
      </c>
      <c r="I10" s="28">
        <v>6.8402241001235847E-2</v>
      </c>
      <c r="J10" s="28">
        <v>1.1984227434089585</v>
      </c>
      <c r="K10" s="28">
        <v>0.47770948573484706</v>
      </c>
      <c r="L10" s="28">
        <v>0</v>
      </c>
      <c r="M10" s="28">
        <v>0</v>
      </c>
      <c r="N10" s="28">
        <v>6.7988100066610088E-2</v>
      </c>
      <c r="O10" s="28">
        <v>0.54569758580145711</v>
      </c>
    </row>
    <row r="11" spans="1:15" x14ac:dyDescent="0.25">
      <c r="A11" t="str">
        <f t="shared" si="0"/>
        <v>LDMIPF43160</v>
      </c>
      <c r="B11" s="3" t="s">
        <v>35</v>
      </c>
      <c r="C11" s="3" t="s">
        <v>36</v>
      </c>
      <c r="D11" s="4">
        <v>43160</v>
      </c>
      <c r="E11" s="3" t="s">
        <v>37</v>
      </c>
      <c r="F11" s="28">
        <v>2.2349323706865438</v>
      </c>
      <c r="G11" s="28">
        <v>0</v>
      </c>
      <c r="H11" s="28">
        <v>0.2</v>
      </c>
      <c r="I11" s="28">
        <v>0.32669583799685342</v>
      </c>
      <c r="J11" s="28">
        <v>2.7616282086833976</v>
      </c>
      <c r="K11" s="28">
        <v>1.5358208710074552</v>
      </c>
      <c r="L11" s="28">
        <v>0</v>
      </c>
      <c r="M11" s="28">
        <v>0.2</v>
      </c>
      <c r="N11" s="28">
        <v>0.30166176427401947</v>
      </c>
      <c r="O11" s="28">
        <v>2.0374826352814748</v>
      </c>
    </row>
    <row r="12" spans="1:15" x14ac:dyDescent="0.25">
      <c r="A12" t="str">
        <f t="shared" si="0"/>
        <v>LDSAPF43160</v>
      </c>
      <c r="B12" s="3" t="s">
        <v>38</v>
      </c>
      <c r="C12" s="3" t="s">
        <v>39</v>
      </c>
      <c r="D12" s="4">
        <v>43160</v>
      </c>
      <c r="E12" s="3" t="s">
        <v>40</v>
      </c>
      <c r="F12" s="28">
        <v>0.80001900313065499</v>
      </c>
      <c r="G12" s="28">
        <v>0</v>
      </c>
      <c r="H12" s="28">
        <v>0</v>
      </c>
      <c r="I12" s="28">
        <v>3.960136340396693E-2</v>
      </c>
      <c r="J12" s="28">
        <v>0.83962036653462191</v>
      </c>
      <c r="K12" s="28">
        <v>0.25908329287923054</v>
      </c>
      <c r="L12" s="28">
        <v>0</v>
      </c>
      <c r="M12" s="28">
        <v>0</v>
      </c>
      <c r="N12" s="28">
        <v>3.7635041442635103E-2</v>
      </c>
      <c r="O12" s="28">
        <v>0.29671833432186567</v>
      </c>
    </row>
    <row r="13" spans="1:15" x14ac:dyDescent="0.25">
      <c r="A13" t="str">
        <f t="shared" si="0"/>
        <v>LEBALF43160</v>
      </c>
      <c r="B13" s="3" t="s">
        <v>41</v>
      </c>
      <c r="C13" s="3" t="s">
        <v>42</v>
      </c>
      <c r="D13" s="4">
        <v>43160</v>
      </c>
      <c r="E13" s="3" t="s">
        <v>43</v>
      </c>
      <c r="F13" s="28">
        <v>2.3248293820709205</v>
      </c>
      <c r="G13" s="28">
        <v>0.30002173184157505</v>
      </c>
      <c r="H13" s="28">
        <v>0.2</v>
      </c>
      <c r="I13" s="28">
        <v>5.8458687616023929E-2</v>
      </c>
      <c r="J13" s="28">
        <v>2.8833098015285197</v>
      </c>
      <c r="K13" s="28">
        <v>0.32284773972003217</v>
      </c>
      <c r="L13" s="28">
        <v>0</v>
      </c>
      <c r="M13" s="28">
        <v>0.2</v>
      </c>
      <c r="N13" s="28">
        <v>5.8111847975671357E-2</v>
      </c>
      <c r="O13" s="28">
        <v>0.58095958769570355</v>
      </c>
    </row>
    <row r="14" spans="1:15" x14ac:dyDescent="0.25">
      <c r="A14" t="str">
        <f t="shared" si="0"/>
        <v>LEBFSF43160</v>
      </c>
      <c r="B14" s="3" t="s">
        <v>44</v>
      </c>
      <c r="C14" s="3" t="s">
        <v>45</v>
      </c>
      <c r="D14" s="4">
        <v>43160</v>
      </c>
      <c r="E14" s="3" t="s">
        <v>46</v>
      </c>
      <c r="F14" s="28">
        <v>2.5001424600590103</v>
      </c>
      <c r="G14" s="28">
        <v>0.30002473532526475</v>
      </c>
      <c r="H14" s="28">
        <v>0.2</v>
      </c>
      <c r="I14" s="28">
        <v>0.21961910626954254</v>
      </c>
      <c r="J14" s="28">
        <v>3.219786301653818</v>
      </c>
      <c r="K14" s="28">
        <v>1.0359570797907747</v>
      </c>
      <c r="L14" s="28">
        <v>0</v>
      </c>
      <c r="M14" s="28">
        <v>0.2</v>
      </c>
      <c r="N14" s="28">
        <v>0.20807358245635937</v>
      </c>
      <c r="O14" s="28">
        <v>1.4440306622471339</v>
      </c>
    </row>
    <row r="15" spans="1:15" x14ac:dyDescent="0.25">
      <c r="A15" t="str">
        <f t="shared" si="0"/>
        <v>LECHID43160</v>
      </c>
      <c r="B15" s="3" t="s">
        <v>47</v>
      </c>
      <c r="C15" s="3" t="s">
        <v>48</v>
      </c>
      <c r="D15" s="4">
        <v>43160</v>
      </c>
      <c r="E15" s="3" t="s">
        <v>49</v>
      </c>
      <c r="F15" s="28">
        <v>2.4762663851989988</v>
      </c>
      <c r="G15" s="28">
        <v>0</v>
      </c>
      <c r="H15" s="28">
        <v>0</v>
      </c>
      <c r="I15" s="28">
        <v>0.26932667473426131</v>
      </c>
      <c r="J15" s="28">
        <v>2.7455930599332601</v>
      </c>
      <c r="K15" s="28">
        <v>1.4780556000904359</v>
      </c>
      <c r="L15" s="28">
        <v>0</v>
      </c>
      <c r="M15" s="28">
        <v>0</v>
      </c>
      <c r="N15" s="28">
        <v>0.25166702655453066</v>
      </c>
      <c r="O15" s="28">
        <v>1.7297226266449666</v>
      </c>
    </row>
    <row r="16" spans="1:15" x14ac:dyDescent="0.25">
      <c r="A16" t="str">
        <f t="shared" si="0"/>
        <v>LEEQTF43160</v>
      </c>
      <c r="B16" s="3" t="s">
        <v>50</v>
      </c>
      <c r="C16" s="3" t="s">
        <v>51</v>
      </c>
      <c r="D16" s="4">
        <v>43160</v>
      </c>
      <c r="E16" s="3" t="s">
        <v>52</v>
      </c>
      <c r="F16" s="28">
        <v>2.3210955334849777</v>
      </c>
      <c r="G16" s="28">
        <v>0</v>
      </c>
      <c r="H16" s="28">
        <v>0.2</v>
      </c>
      <c r="I16" s="28">
        <v>0.28819881175774537</v>
      </c>
      <c r="J16" s="28">
        <v>2.8092943452427233</v>
      </c>
      <c r="K16" s="28">
        <v>1.4593074460361475</v>
      </c>
      <c r="L16" s="28">
        <v>0</v>
      </c>
      <c r="M16" s="28">
        <v>0.2</v>
      </c>
      <c r="N16" s="28">
        <v>0.28608573005045712</v>
      </c>
      <c r="O16" s="28">
        <v>1.9453931760866046</v>
      </c>
    </row>
    <row r="17" spans="1:15" x14ac:dyDescent="0.25">
      <c r="A17" t="str">
        <f t="shared" si="0"/>
        <v>LEGROW43160</v>
      </c>
      <c r="B17" s="3" t="s">
        <v>53</v>
      </c>
      <c r="C17" s="3" t="s">
        <v>54</v>
      </c>
      <c r="D17" s="4">
        <v>43160</v>
      </c>
      <c r="E17" s="3" t="s">
        <v>55</v>
      </c>
      <c r="F17" s="28">
        <v>2.3550790394276291</v>
      </c>
      <c r="G17" s="28">
        <v>0.30002369058750578</v>
      </c>
      <c r="H17" s="28">
        <v>0.2</v>
      </c>
      <c r="I17" s="28">
        <v>0.2763138113913709</v>
      </c>
      <c r="J17" s="28">
        <v>3.131416541406506</v>
      </c>
      <c r="K17" s="28">
        <v>1.3993938370110786</v>
      </c>
      <c r="L17" s="28">
        <v>0</v>
      </c>
      <c r="M17" s="28">
        <v>0.2</v>
      </c>
      <c r="N17" s="28">
        <v>0.27350059654327064</v>
      </c>
      <c r="O17" s="28">
        <v>1.8728944335543491</v>
      </c>
    </row>
    <row r="18" spans="1:15" x14ac:dyDescent="0.25">
      <c r="A18" t="str">
        <f t="shared" si="0"/>
        <v>LEINFA43160</v>
      </c>
      <c r="B18" s="3" t="s">
        <v>56</v>
      </c>
      <c r="C18" s="3" t="s">
        <v>57</v>
      </c>
      <c r="D18" s="4">
        <v>43160</v>
      </c>
      <c r="E18" s="3" t="s">
        <v>58</v>
      </c>
      <c r="F18" s="28">
        <v>2.5001235463881035</v>
      </c>
      <c r="G18" s="28">
        <v>0</v>
      </c>
      <c r="H18" s="28">
        <v>0.2</v>
      </c>
      <c r="I18" s="28">
        <v>0.25382076216799054</v>
      </c>
      <c r="J18" s="28">
        <v>2.9539443085560944</v>
      </c>
      <c r="K18" s="28">
        <v>1.2130439153165962</v>
      </c>
      <c r="L18" s="28">
        <v>0</v>
      </c>
      <c r="M18" s="28">
        <v>0.2</v>
      </c>
      <c r="N18" s="28">
        <v>0.24175375371762067</v>
      </c>
      <c r="O18" s="28">
        <v>1.6547976690342168</v>
      </c>
    </row>
    <row r="19" spans="1:15" x14ac:dyDescent="0.25">
      <c r="A19" t="str">
        <f t="shared" si="0"/>
        <v>LEINNF43160</v>
      </c>
      <c r="B19" s="3" t="s">
        <v>59</v>
      </c>
      <c r="C19" s="3" t="s">
        <v>60</v>
      </c>
      <c r="D19" s="24">
        <v>43160</v>
      </c>
      <c r="E19" s="3" t="s">
        <v>93</v>
      </c>
      <c r="F19" s="28">
        <v>1.2000302142645929</v>
      </c>
      <c r="G19" s="28">
        <v>0</v>
      </c>
      <c r="H19" s="28">
        <v>0</v>
      </c>
      <c r="I19" s="28">
        <v>4.5003191535002172E-2</v>
      </c>
      <c r="J19" s="28">
        <v>1.2450334057995951</v>
      </c>
      <c r="K19" s="28">
        <v>0.64093988350046827</v>
      </c>
      <c r="L19" s="28">
        <v>0</v>
      </c>
      <c r="M19" s="28">
        <v>0</v>
      </c>
      <c r="N19" s="28">
        <v>4.3371555519098368E-2</v>
      </c>
      <c r="O19" s="28">
        <v>0.68431143901956659</v>
      </c>
    </row>
    <row r="20" spans="1:15" x14ac:dyDescent="0.25">
      <c r="A20" t="str">
        <f t="shared" si="0"/>
        <v>LEINSX43160</v>
      </c>
      <c r="B20" s="3" t="s">
        <v>61</v>
      </c>
      <c r="C20" s="23" t="s">
        <v>62</v>
      </c>
      <c r="D20" s="24">
        <v>43160</v>
      </c>
      <c r="E20" s="23" t="s">
        <v>92</v>
      </c>
      <c r="F20" s="28">
        <v>1.7000569899080928</v>
      </c>
      <c r="G20" s="28">
        <v>0</v>
      </c>
      <c r="H20" s="28">
        <v>0</v>
      </c>
      <c r="I20" s="28">
        <v>0.12600277923816311</v>
      </c>
      <c r="J20" s="28">
        <v>1.8260597691462559</v>
      </c>
      <c r="K20" s="28">
        <v>1.1378634984281495</v>
      </c>
      <c r="L20" s="28">
        <v>0</v>
      </c>
      <c r="M20" s="28">
        <v>0</v>
      </c>
      <c r="N20" s="28">
        <v>0.1148112969044526</v>
      </c>
      <c r="O20" s="28">
        <v>1.2526747953326021</v>
      </c>
    </row>
    <row r="21" spans="1:15" x14ac:dyDescent="0.25">
      <c r="A21" t="str">
        <f t="shared" si="0"/>
        <v>LEMIDF43160</v>
      </c>
      <c r="B21" s="3" t="s">
        <v>63</v>
      </c>
      <c r="C21" s="3" t="s">
        <v>64</v>
      </c>
      <c r="D21" s="4">
        <v>43160</v>
      </c>
      <c r="E21" s="3" t="s">
        <v>65</v>
      </c>
      <c r="F21" s="28">
        <v>2.3392462240346932</v>
      </c>
      <c r="G21" s="28">
        <v>0.3000219005277201</v>
      </c>
      <c r="H21" s="28">
        <v>0.2</v>
      </c>
      <c r="I21" s="28">
        <v>6.1053549627440869E-2</v>
      </c>
      <c r="J21" s="28">
        <v>2.9003216741898541</v>
      </c>
      <c r="K21" s="28">
        <v>0.32967382155226804</v>
      </c>
      <c r="L21" s="28">
        <v>0</v>
      </c>
      <c r="M21" s="28">
        <v>0.2</v>
      </c>
      <c r="N21" s="28">
        <v>5.9341457787268632E-2</v>
      </c>
      <c r="O21" s="28">
        <v>0.58901527933953668</v>
      </c>
    </row>
    <row r="22" spans="1:15" x14ac:dyDescent="0.25">
      <c r="A22" t="str">
        <f t="shared" si="0"/>
        <v>LET10043160</v>
      </c>
      <c r="B22" s="3" t="s">
        <v>66</v>
      </c>
      <c r="C22" s="3" t="s">
        <v>67</v>
      </c>
      <c r="D22" s="4">
        <v>43160</v>
      </c>
      <c r="E22" s="3" t="s">
        <v>68</v>
      </c>
      <c r="F22" s="28">
        <v>0.24987773783768777</v>
      </c>
      <c r="G22" s="28">
        <v>0</v>
      </c>
      <c r="H22" s="28">
        <v>0</v>
      </c>
      <c r="I22" s="28">
        <v>8.9777042906382543E-3</v>
      </c>
      <c r="J22" s="28">
        <v>0.25885544212832601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</row>
    <row r="23" spans="1:15" x14ac:dyDescent="0.25">
      <c r="A23" t="str">
        <f t="shared" si="0"/>
        <v>LETAXP43160</v>
      </c>
      <c r="B23" s="3" t="s">
        <v>69</v>
      </c>
      <c r="C23" s="3" t="s">
        <v>70</v>
      </c>
      <c r="D23" s="4">
        <v>43160</v>
      </c>
      <c r="E23" s="3" t="s">
        <v>71</v>
      </c>
      <c r="F23" s="28">
        <v>2.4087990658077763</v>
      </c>
      <c r="G23" s="28">
        <v>0.30002234303937908</v>
      </c>
      <c r="H23" s="28">
        <v>0</v>
      </c>
      <c r="I23" s="28">
        <v>0.25718195743907712</v>
      </c>
      <c r="J23" s="28">
        <v>2.9660033662862322</v>
      </c>
      <c r="K23" s="28">
        <v>1.4327481166600087</v>
      </c>
      <c r="L23" s="28">
        <v>0</v>
      </c>
      <c r="M23" s="28">
        <v>0</v>
      </c>
      <c r="N23" s="28">
        <v>0.24350961491221812</v>
      </c>
      <c r="O23" s="28">
        <v>1.6762577315722269</v>
      </c>
    </row>
    <row r="24" spans="1:15" x14ac:dyDescent="0.25">
      <c r="A24" t="str">
        <f t="shared" si="0"/>
        <v>LETF5043160</v>
      </c>
      <c r="B24" s="3" t="s">
        <v>72</v>
      </c>
      <c r="C24" s="3" t="s">
        <v>73</v>
      </c>
      <c r="D24" s="4">
        <v>43160</v>
      </c>
      <c r="E24" s="3" t="s">
        <v>74</v>
      </c>
      <c r="F24" s="28">
        <v>9.9985129469182255E-2</v>
      </c>
      <c r="G24" s="28">
        <v>0</v>
      </c>
      <c r="H24" s="28">
        <v>0</v>
      </c>
      <c r="I24" s="28">
        <v>1.7972441713797671E-3</v>
      </c>
      <c r="J24" s="28">
        <v>0.10178237364056202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</row>
    <row r="25" spans="1:15" x14ac:dyDescent="0.25">
      <c r="A25" t="str">
        <f t="shared" si="0"/>
        <v>LETFSX43160</v>
      </c>
      <c r="B25" s="3" t="s">
        <v>75</v>
      </c>
      <c r="C25" s="3" t="s">
        <v>76</v>
      </c>
      <c r="D25" s="4">
        <v>43160</v>
      </c>
      <c r="E25" s="3" t="s">
        <v>77</v>
      </c>
      <c r="F25" s="28">
        <v>0.10000043032066136</v>
      </c>
      <c r="G25" s="28">
        <v>0</v>
      </c>
      <c r="H25" s="28">
        <v>0</v>
      </c>
      <c r="I25" s="28">
        <v>0</v>
      </c>
      <c r="J25" s="28">
        <v>0.10000043032066136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</row>
    <row r="26" spans="1:15" x14ac:dyDescent="0.25">
      <c r="A26" t="str">
        <f t="shared" si="0"/>
        <v>LEULIS43160</v>
      </c>
      <c r="B26" s="3" t="s">
        <v>78</v>
      </c>
      <c r="C26" s="3" t="s">
        <v>79</v>
      </c>
      <c r="D26" s="4">
        <v>43160</v>
      </c>
      <c r="E26" s="3" t="s">
        <v>80</v>
      </c>
      <c r="F26" s="28">
        <v>2.3484005500614562</v>
      </c>
      <c r="G26" s="28">
        <v>0</v>
      </c>
      <c r="H26" s="28">
        <v>0</v>
      </c>
      <c r="I26" s="28">
        <v>0.24811233253064102</v>
      </c>
      <c r="J26" s="28">
        <v>2.5965128825920973</v>
      </c>
      <c r="K26" s="28">
        <v>1.268619404176736</v>
      </c>
      <c r="L26" s="28">
        <v>0</v>
      </c>
      <c r="M26" s="28">
        <v>0</v>
      </c>
      <c r="N26" s="28">
        <v>0.2157568425696714</v>
      </c>
      <c r="O26" s="28">
        <v>1.4843762467464074</v>
      </c>
    </row>
    <row r="27" spans="1:15" x14ac:dyDescent="0.25">
      <c r="A27" t="str">
        <f t="shared" si="0"/>
        <v>LLIQDF43160</v>
      </c>
      <c r="B27" s="3" t="s">
        <v>81</v>
      </c>
      <c r="C27" s="3" t="s">
        <v>82</v>
      </c>
      <c r="D27" s="4">
        <v>43160</v>
      </c>
      <c r="E27" s="3" t="s">
        <v>83</v>
      </c>
      <c r="F27" s="28">
        <v>0.23861066823827629</v>
      </c>
      <c r="G27" s="28">
        <v>0</v>
      </c>
      <c r="H27" s="28">
        <v>0</v>
      </c>
      <c r="I27" s="28">
        <v>5.1490799365215461E-3</v>
      </c>
      <c r="J27" s="28">
        <v>0.24375974817479784</v>
      </c>
      <c r="K27" s="28">
        <v>9.8594322023834169E-2</v>
      </c>
      <c r="L27" s="28">
        <v>0</v>
      </c>
      <c r="M27" s="28">
        <v>0</v>
      </c>
      <c r="N27" s="28">
        <v>5.1468628081162036E-3</v>
      </c>
      <c r="O27" s="28">
        <v>0.10374118483195037</v>
      </c>
    </row>
    <row r="28" spans="1:15" x14ac:dyDescent="0.25">
      <c r="A28" t="str">
        <f t="shared" si="0"/>
        <v>LDBOND43161</v>
      </c>
      <c r="B28" s="3" t="s">
        <v>11</v>
      </c>
      <c r="C28" s="3" t="s">
        <v>12</v>
      </c>
      <c r="D28" s="4">
        <v>43161</v>
      </c>
      <c r="E28" s="3" t="s">
        <v>13</v>
      </c>
      <c r="F28" s="28">
        <v>1.0700189322436371</v>
      </c>
      <c r="G28" s="28">
        <v>0</v>
      </c>
      <c r="H28" s="28">
        <v>0</v>
      </c>
      <c r="I28" s="28">
        <v>9.5403279370680882E-2</v>
      </c>
      <c r="J28" s="28">
        <v>1.165422211614318</v>
      </c>
      <c r="K28" s="28">
        <v>0.56688412300143409</v>
      </c>
      <c r="L28" s="28">
        <v>0</v>
      </c>
      <c r="M28" s="28">
        <v>0</v>
      </c>
      <c r="N28" s="28">
        <v>9.4840017678077135E-2</v>
      </c>
      <c r="O28" s="28">
        <v>0.66172414067951124</v>
      </c>
    </row>
    <row r="29" spans="1:15" x14ac:dyDescent="0.25">
      <c r="A29" t="str">
        <f t="shared" si="0"/>
        <v>LDCPO243161</v>
      </c>
      <c r="B29" s="3" t="s">
        <v>14</v>
      </c>
      <c r="C29" s="3" t="s">
        <v>15</v>
      </c>
      <c r="D29" s="4">
        <v>43161</v>
      </c>
      <c r="E29" s="3" t="s">
        <v>16</v>
      </c>
      <c r="F29" s="28">
        <v>2.2500767516476663</v>
      </c>
      <c r="G29" s="28">
        <v>0</v>
      </c>
      <c r="H29" s="28">
        <v>0</v>
      </c>
      <c r="I29" s="28">
        <v>0.28801679815062636</v>
      </c>
      <c r="J29" s="28">
        <v>2.5380935497982926</v>
      </c>
      <c r="K29" s="28">
        <v>1.7500081001447005</v>
      </c>
      <c r="L29" s="28">
        <v>0</v>
      </c>
      <c r="M29" s="28">
        <v>0</v>
      </c>
      <c r="N29" s="28">
        <v>0.28806555971391545</v>
      </c>
      <c r="O29" s="28">
        <v>2.038073659858616</v>
      </c>
    </row>
    <row r="30" spans="1:15" x14ac:dyDescent="0.25">
      <c r="A30" t="str">
        <f t="shared" si="0"/>
        <v>LDDAF143161</v>
      </c>
      <c r="B30" s="3" t="s">
        <v>17</v>
      </c>
      <c r="C30" s="3" t="s">
        <v>18</v>
      </c>
      <c r="D30" s="4">
        <v>43161</v>
      </c>
      <c r="E30" s="5" t="s">
        <v>19</v>
      </c>
      <c r="F30" s="28">
        <v>2.2500876220840249</v>
      </c>
      <c r="G30" s="28">
        <v>0</v>
      </c>
      <c r="H30" s="28">
        <v>0</v>
      </c>
      <c r="I30" s="28">
        <v>0.1746099088976199</v>
      </c>
      <c r="J30" s="28">
        <v>2.424697530981645</v>
      </c>
      <c r="K30" s="28">
        <v>1.0800100834329611</v>
      </c>
      <c r="L30" s="28">
        <v>0</v>
      </c>
      <c r="M30" s="28">
        <v>0</v>
      </c>
      <c r="N30" s="28">
        <v>0.17460885357464345</v>
      </c>
      <c r="O30" s="28">
        <v>1.2546189370076046</v>
      </c>
    </row>
    <row r="31" spans="1:15" x14ac:dyDescent="0.25">
      <c r="A31" t="str">
        <f t="shared" si="0"/>
        <v>LDDAF243161</v>
      </c>
      <c r="B31" s="3" t="s">
        <v>20</v>
      </c>
      <c r="C31" s="3" t="s">
        <v>21</v>
      </c>
      <c r="D31" s="4">
        <v>43161</v>
      </c>
      <c r="E31" s="3" t="s">
        <v>22</v>
      </c>
      <c r="F31" s="28">
        <v>2.2500902509475411</v>
      </c>
      <c r="G31" s="28">
        <v>0</v>
      </c>
      <c r="H31" s="28">
        <v>0</v>
      </c>
      <c r="I31" s="28">
        <v>0.19801173602760005</v>
      </c>
      <c r="J31" s="28">
        <v>2.448101986975141</v>
      </c>
      <c r="K31" s="28">
        <v>1.2200096809537997</v>
      </c>
      <c r="L31" s="28">
        <v>0</v>
      </c>
      <c r="M31" s="28">
        <v>0</v>
      </c>
      <c r="N31" s="28">
        <v>0.19800933357751738</v>
      </c>
      <c r="O31" s="28">
        <v>1.4180190145313172</v>
      </c>
    </row>
    <row r="32" spans="1:15" x14ac:dyDescent="0.25">
      <c r="A32" t="str">
        <f t="shared" si="0"/>
        <v>LDDAF343161</v>
      </c>
      <c r="B32" s="3" t="s">
        <v>23</v>
      </c>
      <c r="C32" s="3" t="s">
        <v>24</v>
      </c>
      <c r="D32" s="4">
        <v>43161</v>
      </c>
      <c r="E32" s="3" t="s">
        <v>25</v>
      </c>
      <c r="F32" s="28">
        <v>2.2500877992197283</v>
      </c>
      <c r="G32" s="28">
        <v>0</v>
      </c>
      <c r="H32" s="28">
        <v>0</v>
      </c>
      <c r="I32" s="28">
        <v>0.1962148269605116</v>
      </c>
      <c r="J32" s="28">
        <v>2.4463026261802399</v>
      </c>
      <c r="K32" s="28">
        <v>1.2300154210081546</v>
      </c>
      <c r="L32" s="28">
        <v>0</v>
      </c>
      <c r="M32" s="28">
        <v>0</v>
      </c>
      <c r="N32" s="28">
        <v>0.19620615290696655</v>
      </c>
      <c r="O32" s="28">
        <v>1.4262215739151212</v>
      </c>
    </row>
    <row r="33" spans="1:15" x14ac:dyDescent="0.25">
      <c r="A33" t="str">
        <f t="shared" si="0"/>
        <v>LDGETF43161</v>
      </c>
      <c r="B33" s="3" t="s">
        <v>26</v>
      </c>
      <c r="C33" s="3" t="s">
        <v>27</v>
      </c>
      <c r="D33" s="4">
        <v>43161</v>
      </c>
      <c r="E33" s="3" t="s">
        <v>28</v>
      </c>
      <c r="F33" s="28">
        <v>0.25000114048488287</v>
      </c>
      <c r="G33" s="28">
        <v>0</v>
      </c>
      <c r="H33" s="28">
        <v>0</v>
      </c>
      <c r="I33" s="28">
        <v>2.7000217677854495E-2</v>
      </c>
      <c r="J33" s="28">
        <v>0.27700135816273735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</row>
    <row r="34" spans="1:15" x14ac:dyDescent="0.25">
      <c r="A34" t="str">
        <f t="shared" si="0"/>
        <v>LDGSEC43161</v>
      </c>
      <c r="B34" s="3" t="s">
        <v>29</v>
      </c>
      <c r="C34" s="3" t="s">
        <v>30</v>
      </c>
      <c r="D34" s="4">
        <v>43161</v>
      </c>
      <c r="E34" s="3" t="s">
        <v>31</v>
      </c>
      <c r="F34" s="28">
        <v>2.2500980066133733</v>
      </c>
      <c r="G34" s="28">
        <v>0</v>
      </c>
      <c r="H34" s="28">
        <v>0.2</v>
      </c>
      <c r="I34" s="28">
        <v>0.27541814977568135</v>
      </c>
      <c r="J34" s="28">
        <v>2.7255161563890549</v>
      </c>
      <c r="K34" s="28">
        <v>1.3471391577861065</v>
      </c>
      <c r="L34" s="28">
        <v>0</v>
      </c>
      <c r="M34" s="28">
        <v>0.2</v>
      </c>
      <c r="N34" s="28">
        <v>0.2712954172450045</v>
      </c>
      <c r="O34" s="28">
        <v>1.8184345750311111</v>
      </c>
    </row>
    <row r="35" spans="1:15" x14ac:dyDescent="0.25">
      <c r="A35" t="str">
        <f t="shared" si="0"/>
        <v>LDINPF43161</v>
      </c>
      <c r="B35" s="3" t="s">
        <v>32</v>
      </c>
      <c r="C35" s="3" t="s">
        <v>33</v>
      </c>
      <c r="D35" s="4">
        <v>43161</v>
      </c>
      <c r="E35" s="3" t="s">
        <v>34</v>
      </c>
      <c r="F35" s="28">
        <v>1.1300211095606674</v>
      </c>
      <c r="G35" s="28">
        <v>0</v>
      </c>
      <c r="H35" s="28">
        <v>0</v>
      </c>
      <c r="I35" s="28">
        <v>6.8402333741333504E-2</v>
      </c>
      <c r="J35" s="28">
        <v>1.1984234433020009</v>
      </c>
      <c r="K35" s="28">
        <v>0.47770940493713715</v>
      </c>
      <c r="L35" s="28">
        <v>0</v>
      </c>
      <c r="M35" s="28">
        <v>0</v>
      </c>
      <c r="N35" s="28">
        <v>6.7988031951252206E-2</v>
      </c>
      <c r="O35" s="28">
        <v>0.54569743688838934</v>
      </c>
    </row>
    <row r="36" spans="1:15" x14ac:dyDescent="0.25">
      <c r="A36" t="str">
        <f t="shared" si="0"/>
        <v>LDMIPF43161</v>
      </c>
      <c r="B36" s="3" t="s">
        <v>35</v>
      </c>
      <c r="C36" s="3" t="s">
        <v>36</v>
      </c>
      <c r="D36" s="4">
        <v>43161</v>
      </c>
      <c r="E36" s="3" t="s">
        <v>37</v>
      </c>
      <c r="F36" s="28">
        <v>2.2355496205283547</v>
      </c>
      <c r="G36" s="28">
        <v>0</v>
      </c>
      <c r="H36" s="28">
        <v>0.2</v>
      </c>
      <c r="I36" s="28">
        <v>0.32680637493210862</v>
      </c>
      <c r="J36" s="28">
        <v>2.7623559954604637</v>
      </c>
      <c r="K36" s="28">
        <v>1.5365314338063227</v>
      </c>
      <c r="L36" s="28">
        <v>0</v>
      </c>
      <c r="M36" s="28">
        <v>0.2</v>
      </c>
      <c r="N36" s="28">
        <v>0.30179363228451267</v>
      </c>
      <c r="O36" s="28">
        <v>2.0383250660908354</v>
      </c>
    </row>
    <row r="37" spans="1:15" x14ac:dyDescent="0.25">
      <c r="A37" t="str">
        <f t="shared" si="0"/>
        <v>LDSAPF43161</v>
      </c>
      <c r="B37" s="3" t="s">
        <v>38</v>
      </c>
      <c r="C37" s="3" t="s">
        <v>39</v>
      </c>
      <c r="D37" s="4">
        <v>43161</v>
      </c>
      <c r="E37" s="3" t="s">
        <v>40</v>
      </c>
      <c r="F37" s="28">
        <v>0.80000939904830959</v>
      </c>
      <c r="G37" s="28">
        <v>0</v>
      </c>
      <c r="H37" s="28">
        <v>0</v>
      </c>
      <c r="I37" s="28">
        <v>3.960098104846544E-2</v>
      </c>
      <c r="J37" s="28">
        <v>0.83961038009677502</v>
      </c>
      <c r="K37" s="28">
        <v>0.2590834470624106</v>
      </c>
      <c r="L37" s="28">
        <v>0</v>
      </c>
      <c r="M37" s="28">
        <v>0</v>
      </c>
      <c r="N37" s="28">
        <v>3.7635121060402857E-2</v>
      </c>
      <c r="O37" s="28">
        <v>0.29671856812281344</v>
      </c>
    </row>
    <row r="38" spans="1:15" x14ac:dyDescent="0.25">
      <c r="A38" t="str">
        <f t="shared" si="0"/>
        <v>LEBALF43161</v>
      </c>
      <c r="B38" s="3" t="s">
        <v>41</v>
      </c>
      <c r="C38" s="3" t="s">
        <v>42</v>
      </c>
      <c r="D38" s="4">
        <v>43161</v>
      </c>
      <c r="E38" s="3" t="s">
        <v>43</v>
      </c>
      <c r="F38" s="28">
        <v>2.324579038067172</v>
      </c>
      <c r="G38" s="28">
        <v>0.30002175691074867</v>
      </c>
      <c r="H38" s="28">
        <v>0.2</v>
      </c>
      <c r="I38" s="28">
        <v>5.8413457588194363E-2</v>
      </c>
      <c r="J38" s="28">
        <v>2.8830142525661153</v>
      </c>
      <c r="K38" s="28">
        <v>0.3226110781325468</v>
      </c>
      <c r="L38" s="28">
        <v>0</v>
      </c>
      <c r="M38" s="28">
        <v>0.2</v>
      </c>
      <c r="N38" s="28">
        <v>5.8070180580079393E-2</v>
      </c>
      <c r="O38" s="28">
        <v>0.58068125871262621</v>
      </c>
    </row>
    <row r="39" spans="1:15" x14ac:dyDescent="0.25">
      <c r="A39" t="str">
        <f t="shared" si="0"/>
        <v>LEBFSF43161</v>
      </c>
      <c r="B39" s="3" t="s">
        <v>44</v>
      </c>
      <c r="C39" s="3" t="s">
        <v>45</v>
      </c>
      <c r="D39" s="4">
        <v>43161</v>
      </c>
      <c r="E39" s="3" t="s">
        <v>46</v>
      </c>
      <c r="F39" s="28">
        <v>2.5001438867587762</v>
      </c>
      <c r="G39" s="28">
        <v>0.30002419643765915</v>
      </c>
      <c r="H39" s="28">
        <v>0.2</v>
      </c>
      <c r="I39" s="28">
        <v>0.21961964389716876</v>
      </c>
      <c r="J39" s="28">
        <v>3.2197877270936042</v>
      </c>
      <c r="K39" s="28">
        <v>1.0368524277571367</v>
      </c>
      <c r="L39" s="28">
        <v>0</v>
      </c>
      <c r="M39" s="28">
        <v>0.2</v>
      </c>
      <c r="N39" s="28">
        <v>0.20823295669882652</v>
      </c>
      <c r="O39" s="28">
        <v>1.4450853844559632</v>
      </c>
    </row>
    <row r="40" spans="1:15" x14ac:dyDescent="0.25">
      <c r="A40" t="str">
        <f t="shared" si="0"/>
        <v>LECHID43161</v>
      </c>
      <c r="B40" s="3" t="s">
        <v>47</v>
      </c>
      <c r="C40" s="3" t="s">
        <v>48</v>
      </c>
      <c r="D40" s="4">
        <v>43161</v>
      </c>
      <c r="E40" s="3" t="s">
        <v>49</v>
      </c>
      <c r="F40" s="28">
        <v>2.4762719662992798</v>
      </c>
      <c r="G40" s="28">
        <v>0</v>
      </c>
      <c r="H40" s="28">
        <v>0</v>
      </c>
      <c r="I40" s="28">
        <v>0.26933011735865886</v>
      </c>
      <c r="J40" s="28">
        <v>2.7456020836579387</v>
      </c>
      <c r="K40" s="28">
        <v>1.4783628141014262</v>
      </c>
      <c r="L40" s="28">
        <v>0</v>
      </c>
      <c r="M40" s="28">
        <v>0</v>
      </c>
      <c r="N40" s="28">
        <v>0.25171764751697906</v>
      </c>
      <c r="O40" s="28">
        <v>1.7300804616184053</v>
      </c>
    </row>
    <row r="41" spans="1:15" x14ac:dyDescent="0.25">
      <c r="A41" t="str">
        <f t="shared" si="0"/>
        <v>LEEQTF43161</v>
      </c>
      <c r="B41" s="3" t="s">
        <v>50</v>
      </c>
      <c r="C41" s="3" t="s">
        <v>51</v>
      </c>
      <c r="D41" s="4">
        <v>43161</v>
      </c>
      <c r="E41" s="3" t="s">
        <v>52</v>
      </c>
      <c r="F41" s="28">
        <v>2.3210911482909253</v>
      </c>
      <c r="G41" s="28">
        <v>0</v>
      </c>
      <c r="H41" s="28">
        <v>0.2</v>
      </c>
      <c r="I41" s="28">
        <v>0.2881979009723899</v>
      </c>
      <c r="J41" s="28">
        <v>2.8092890492633154</v>
      </c>
      <c r="K41" s="28">
        <v>1.4593805203575803</v>
      </c>
      <c r="L41" s="28">
        <v>0</v>
      </c>
      <c r="M41" s="28">
        <v>0.2</v>
      </c>
      <c r="N41" s="28">
        <v>0.28609881609477184</v>
      </c>
      <c r="O41" s="28">
        <v>1.9454793364523519</v>
      </c>
    </row>
    <row r="42" spans="1:15" x14ac:dyDescent="0.25">
      <c r="A42" t="str">
        <f t="shared" si="0"/>
        <v>LEGROW43161</v>
      </c>
      <c r="B42" s="3" t="s">
        <v>53</v>
      </c>
      <c r="C42" s="3" t="s">
        <v>54</v>
      </c>
      <c r="D42" s="4">
        <v>43161</v>
      </c>
      <c r="E42" s="3" t="s">
        <v>55</v>
      </c>
      <c r="F42" s="28">
        <v>2.3549379356628375</v>
      </c>
      <c r="G42" s="28">
        <v>0.30002369607971952</v>
      </c>
      <c r="H42" s="28">
        <v>0.2</v>
      </c>
      <c r="I42" s="28">
        <v>0.27628815160894543</v>
      </c>
      <c r="J42" s="28">
        <v>3.1312497833515027</v>
      </c>
      <c r="K42" s="28">
        <v>1.3993737606318826</v>
      </c>
      <c r="L42" s="28">
        <v>0</v>
      </c>
      <c r="M42" s="28">
        <v>0.2</v>
      </c>
      <c r="N42" s="28">
        <v>0.27349767772973915</v>
      </c>
      <c r="O42" s="28">
        <v>1.8728714383616216</v>
      </c>
    </row>
    <row r="43" spans="1:15" x14ac:dyDescent="0.25">
      <c r="A43" t="str">
        <f t="shared" si="0"/>
        <v>LEINFA43161</v>
      </c>
      <c r="B43" s="3" t="s">
        <v>56</v>
      </c>
      <c r="C43" s="3" t="s">
        <v>57</v>
      </c>
      <c r="D43" s="4">
        <v>43161</v>
      </c>
      <c r="E43" s="3" t="s">
        <v>58</v>
      </c>
      <c r="F43" s="28">
        <v>2.5001234267176673</v>
      </c>
      <c r="G43" s="28">
        <v>0</v>
      </c>
      <c r="H43" s="28">
        <v>0.2</v>
      </c>
      <c r="I43" s="28">
        <v>0.25381991794258063</v>
      </c>
      <c r="J43" s="28">
        <v>2.9539433446602481</v>
      </c>
      <c r="K43" s="28">
        <v>1.2134222850787197</v>
      </c>
      <c r="L43" s="28">
        <v>0</v>
      </c>
      <c r="M43" s="28">
        <v>0.2</v>
      </c>
      <c r="N43" s="28">
        <v>0.24182526073467442</v>
      </c>
      <c r="O43" s="28">
        <v>1.6552475458133942</v>
      </c>
    </row>
    <row r="44" spans="1:15" x14ac:dyDescent="0.25">
      <c r="A44" t="str">
        <f t="shared" si="0"/>
        <v>LEINNF43161</v>
      </c>
      <c r="B44" s="3" t="s">
        <v>59</v>
      </c>
      <c r="C44" s="3" t="s">
        <v>60</v>
      </c>
      <c r="D44" s="4">
        <v>43161</v>
      </c>
      <c r="E44" s="3" t="s">
        <v>93</v>
      </c>
      <c r="F44" s="28">
        <v>1.2000312593705926</v>
      </c>
      <c r="G44" s="28">
        <v>0</v>
      </c>
      <c r="H44" s="28">
        <v>0</v>
      </c>
      <c r="I44" s="28">
        <v>4.500585450163027E-2</v>
      </c>
      <c r="J44" s="28">
        <v>1.2450371138722229</v>
      </c>
      <c r="K44" s="28">
        <v>0.64097809522271321</v>
      </c>
      <c r="L44" s="28">
        <v>0</v>
      </c>
      <c r="M44" s="28">
        <v>0</v>
      </c>
      <c r="N44" s="28">
        <v>4.3368334232031971E-2</v>
      </c>
      <c r="O44" s="28">
        <v>0.68434642945474522</v>
      </c>
    </row>
    <row r="45" spans="1:15" x14ac:dyDescent="0.25">
      <c r="A45" t="str">
        <f t="shared" si="0"/>
        <v>LEINSX43161</v>
      </c>
      <c r="B45" s="3" t="s">
        <v>61</v>
      </c>
      <c r="C45" s="3" t="s">
        <v>62</v>
      </c>
      <c r="D45" s="4">
        <v>43161</v>
      </c>
      <c r="E45" s="23" t="s">
        <v>92</v>
      </c>
      <c r="F45" s="28">
        <v>1.700055140559338</v>
      </c>
      <c r="G45" s="28">
        <v>0</v>
      </c>
      <c r="H45" s="28">
        <v>0</v>
      </c>
      <c r="I45" s="28">
        <v>0.12600318663647428</v>
      </c>
      <c r="J45" s="28">
        <v>1.8260583271958124</v>
      </c>
      <c r="K45" s="28">
        <v>1.1381791341471836</v>
      </c>
      <c r="L45" s="28">
        <v>0</v>
      </c>
      <c r="M45" s="28">
        <v>0</v>
      </c>
      <c r="N45" s="28">
        <v>0.11488618863353997</v>
      </c>
      <c r="O45" s="28">
        <v>1.2530653227807236</v>
      </c>
    </row>
    <row r="46" spans="1:15" x14ac:dyDescent="0.25">
      <c r="A46" t="str">
        <f t="shared" si="0"/>
        <v>LEMIDF43161</v>
      </c>
      <c r="B46" s="3" t="s">
        <v>63</v>
      </c>
      <c r="C46" s="3" t="s">
        <v>64</v>
      </c>
      <c r="D46" s="4">
        <v>43161</v>
      </c>
      <c r="E46" s="3" t="s">
        <v>65</v>
      </c>
      <c r="F46" s="28">
        <v>2.3389527074850069</v>
      </c>
      <c r="G46" s="28">
        <v>0.30002179635111353</v>
      </c>
      <c r="H46" s="28">
        <v>0.2</v>
      </c>
      <c r="I46" s="28">
        <v>6.1000754645800251E-2</v>
      </c>
      <c r="J46" s="28">
        <v>2.8999752584819212</v>
      </c>
      <c r="K46" s="28">
        <v>0.32944270975781537</v>
      </c>
      <c r="L46" s="28">
        <v>0</v>
      </c>
      <c r="M46" s="28">
        <v>0.2</v>
      </c>
      <c r="N46" s="28">
        <v>5.9299151643955425E-2</v>
      </c>
      <c r="O46" s="28">
        <v>0.58874186140177076</v>
      </c>
    </row>
    <row r="47" spans="1:15" x14ac:dyDescent="0.25">
      <c r="A47" t="str">
        <f t="shared" si="0"/>
        <v>LET10043161</v>
      </c>
      <c r="B47" s="3" t="s">
        <v>66</v>
      </c>
      <c r="C47" s="3" t="s">
        <v>67</v>
      </c>
      <c r="D47" s="4">
        <v>43161</v>
      </c>
      <c r="E47" s="3" t="s">
        <v>68</v>
      </c>
      <c r="F47" s="28">
        <v>0.249878441481278</v>
      </c>
      <c r="G47" s="28">
        <v>0</v>
      </c>
      <c r="H47" s="28">
        <v>0</v>
      </c>
      <c r="I47" s="28">
        <v>8.9780138143541761E-3</v>
      </c>
      <c r="J47" s="28">
        <v>0.25885645529563217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</row>
    <row r="48" spans="1:15" x14ac:dyDescent="0.25">
      <c r="A48" t="str">
        <f t="shared" si="0"/>
        <v>LETAXP43161</v>
      </c>
      <c r="B48" s="3" t="s">
        <v>69</v>
      </c>
      <c r="C48" s="3" t="s">
        <v>70</v>
      </c>
      <c r="D48" s="4">
        <v>43161</v>
      </c>
      <c r="E48" s="3" t="s">
        <v>71</v>
      </c>
      <c r="F48" s="28">
        <v>2.408490433170555</v>
      </c>
      <c r="G48" s="28">
        <v>0.30002231469055485</v>
      </c>
      <c r="H48" s="28">
        <v>0</v>
      </c>
      <c r="I48" s="28">
        <v>0.25712675799171453</v>
      </c>
      <c r="J48" s="28">
        <v>2.9656395058528244</v>
      </c>
      <c r="K48" s="28">
        <v>1.4330185947048391</v>
      </c>
      <c r="L48" s="28">
        <v>0</v>
      </c>
      <c r="M48" s="28">
        <v>0</v>
      </c>
      <c r="N48" s="28">
        <v>0.24355017007458069</v>
      </c>
      <c r="O48" s="28">
        <v>1.6765687647794199</v>
      </c>
    </row>
    <row r="49" spans="1:15" x14ac:dyDescent="0.25">
      <c r="A49" t="str">
        <f t="shared" si="0"/>
        <v>LETF5043161</v>
      </c>
      <c r="B49" s="3" t="s">
        <v>72</v>
      </c>
      <c r="C49" s="3" t="s">
        <v>73</v>
      </c>
      <c r="D49" s="4">
        <v>43161</v>
      </c>
      <c r="E49" s="3" t="s">
        <v>74</v>
      </c>
      <c r="F49" s="28">
        <v>9.9985381279311142E-2</v>
      </c>
      <c r="G49" s="28">
        <v>0</v>
      </c>
      <c r="H49" s="28">
        <v>0</v>
      </c>
      <c r="I49" s="28">
        <v>1.7972486976957182E-3</v>
      </c>
      <c r="J49" s="28">
        <v>0.10178262997700686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</row>
    <row r="50" spans="1:15" x14ac:dyDescent="0.25">
      <c r="A50" t="str">
        <f t="shared" si="0"/>
        <v>LETFSX43161</v>
      </c>
      <c r="B50" s="3" t="s">
        <v>75</v>
      </c>
      <c r="C50" s="3" t="s">
        <v>76</v>
      </c>
      <c r="D50" s="4">
        <v>43161</v>
      </c>
      <c r="E50" s="3" t="s">
        <v>77</v>
      </c>
      <c r="F50" s="28">
        <v>0.10000014482479296</v>
      </c>
      <c r="G50" s="28">
        <v>0</v>
      </c>
      <c r="H50" s="28">
        <v>0</v>
      </c>
      <c r="I50" s="28">
        <v>0</v>
      </c>
      <c r="J50" s="28">
        <v>0.10000014482479296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</row>
    <row r="51" spans="1:15" x14ac:dyDescent="0.25">
      <c r="A51" t="str">
        <f t="shared" si="0"/>
        <v>LEULIS43161</v>
      </c>
      <c r="B51" s="3" t="s">
        <v>78</v>
      </c>
      <c r="C51" s="3" t="s">
        <v>79</v>
      </c>
      <c r="D51" s="4">
        <v>43161</v>
      </c>
      <c r="E51" s="3" t="s">
        <v>80</v>
      </c>
      <c r="F51" s="28">
        <v>2.3484009718691423</v>
      </c>
      <c r="G51" s="28">
        <v>0</v>
      </c>
      <c r="H51" s="28">
        <v>0</v>
      </c>
      <c r="I51" s="28">
        <v>0.24811244340188876</v>
      </c>
      <c r="J51" s="28">
        <v>2.5965134152710312</v>
      </c>
      <c r="K51" s="28">
        <v>1.2694235204586555</v>
      </c>
      <c r="L51" s="28">
        <v>0</v>
      </c>
      <c r="M51" s="28">
        <v>0</v>
      </c>
      <c r="N51" s="28">
        <v>0.21590435934728056</v>
      </c>
      <c r="O51" s="28">
        <v>1.4853278798059359</v>
      </c>
    </row>
    <row r="52" spans="1:15" x14ac:dyDescent="0.25">
      <c r="A52" t="str">
        <f t="shared" si="0"/>
        <v>LLIQDF43161</v>
      </c>
      <c r="B52" s="3" t="s">
        <v>81</v>
      </c>
      <c r="C52" s="3" t="s">
        <v>82</v>
      </c>
      <c r="D52" s="4">
        <v>43161</v>
      </c>
      <c r="E52" s="3" t="s">
        <v>83</v>
      </c>
      <c r="F52" s="28">
        <v>0.23861067128023386</v>
      </c>
      <c r="G52" s="28">
        <v>0</v>
      </c>
      <c r="H52" s="28">
        <v>0</v>
      </c>
      <c r="I52" s="28">
        <v>5.1490633363753978E-3</v>
      </c>
      <c r="J52" s="28">
        <v>0.24375973461660927</v>
      </c>
      <c r="K52" s="28">
        <v>9.8594319108512712E-2</v>
      </c>
      <c r="L52" s="28">
        <v>0</v>
      </c>
      <c r="M52" s="28">
        <v>0</v>
      </c>
      <c r="N52" s="28">
        <v>5.1468663094111364E-3</v>
      </c>
      <c r="O52" s="28">
        <v>0.10374118541792385</v>
      </c>
    </row>
    <row r="53" spans="1:15" x14ac:dyDescent="0.25">
      <c r="A53" t="str">
        <f t="shared" si="0"/>
        <v>LDBOND43162</v>
      </c>
      <c r="B53" s="3" t="s">
        <v>11</v>
      </c>
      <c r="C53" s="3" t="s">
        <v>12</v>
      </c>
      <c r="D53" s="4">
        <v>43162</v>
      </c>
      <c r="E53" s="3" t="s">
        <v>13</v>
      </c>
      <c r="F53" s="28">
        <v>1.0700192684037668</v>
      </c>
      <c r="G53" s="28">
        <v>0</v>
      </c>
      <c r="H53" s="28">
        <v>0</v>
      </c>
      <c r="I53" s="28">
        <v>9.5403018861206029E-2</v>
      </c>
      <c r="J53" s="28">
        <v>1.1654222872649729</v>
      </c>
      <c r="K53" s="28">
        <v>0.56688390101984354</v>
      </c>
      <c r="L53" s="28">
        <v>0</v>
      </c>
      <c r="M53" s="28">
        <v>0</v>
      </c>
      <c r="N53" s="28">
        <v>9.4840273140416279E-2</v>
      </c>
      <c r="O53" s="28">
        <v>0.66172417416025986</v>
      </c>
    </row>
    <row r="54" spans="1:15" x14ac:dyDescent="0.25">
      <c r="A54" t="str">
        <f t="shared" si="0"/>
        <v>LDCPO243162</v>
      </c>
      <c r="B54" s="3" t="s">
        <v>14</v>
      </c>
      <c r="C54" s="3" t="s">
        <v>15</v>
      </c>
      <c r="D54" s="4">
        <v>43162</v>
      </c>
      <c r="E54" s="3" t="s">
        <v>16</v>
      </c>
      <c r="F54" s="28">
        <v>2.250078645699547</v>
      </c>
      <c r="G54" s="28">
        <v>0</v>
      </c>
      <c r="H54" s="28">
        <v>0</v>
      </c>
      <c r="I54" s="28">
        <v>0.28801691733792156</v>
      </c>
      <c r="J54" s="28">
        <v>2.5380955630374684</v>
      </c>
      <c r="K54" s="28">
        <v>1.7499897632888295</v>
      </c>
      <c r="L54" s="28">
        <v>0</v>
      </c>
      <c r="M54" s="28">
        <v>0</v>
      </c>
      <c r="N54" s="28">
        <v>0.2880463698401643</v>
      </c>
      <c r="O54" s="28">
        <v>2.038036133128994</v>
      </c>
    </row>
    <row r="55" spans="1:15" x14ac:dyDescent="0.25">
      <c r="A55" t="str">
        <f t="shared" si="0"/>
        <v>LDDAF143162</v>
      </c>
      <c r="B55" s="3" t="s">
        <v>17</v>
      </c>
      <c r="C55" s="3" t="s">
        <v>18</v>
      </c>
      <c r="D55" s="4">
        <v>43162</v>
      </c>
      <c r="E55" s="5" t="s">
        <v>19</v>
      </c>
      <c r="F55" s="28">
        <v>2.2500851914957423</v>
      </c>
      <c r="G55" s="28">
        <v>0</v>
      </c>
      <c r="H55" s="28">
        <v>0</v>
      </c>
      <c r="I55" s="28">
        <v>0.17461134910916323</v>
      </c>
      <c r="J55" s="28">
        <v>2.4246965406049057</v>
      </c>
      <c r="K55" s="28">
        <v>1.0800119259227277</v>
      </c>
      <c r="L55" s="28">
        <v>0</v>
      </c>
      <c r="M55" s="28">
        <v>0</v>
      </c>
      <c r="N55" s="28">
        <v>0.17460726020712902</v>
      </c>
      <c r="O55" s="28">
        <v>1.2546191861298568</v>
      </c>
    </row>
    <row r="56" spans="1:15" x14ac:dyDescent="0.25">
      <c r="A56" t="str">
        <f t="shared" si="0"/>
        <v>LDDAF243162</v>
      </c>
      <c r="B56" s="3" t="s">
        <v>20</v>
      </c>
      <c r="C56" s="3" t="s">
        <v>21</v>
      </c>
      <c r="D56" s="4">
        <v>43162</v>
      </c>
      <c r="E56" s="3" t="s">
        <v>22</v>
      </c>
      <c r="F56" s="28">
        <v>2.2500928013591039</v>
      </c>
      <c r="G56" s="28">
        <v>0</v>
      </c>
      <c r="H56" s="28">
        <v>0</v>
      </c>
      <c r="I56" s="28">
        <v>0.19801346479678422</v>
      </c>
      <c r="J56" s="28">
        <v>2.4481062661558881</v>
      </c>
      <c r="K56" s="28">
        <v>1.2200046047121393</v>
      </c>
      <c r="L56" s="28">
        <v>0</v>
      </c>
      <c r="M56" s="28">
        <v>0</v>
      </c>
      <c r="N56" s="28">
        <v>0.1980108076045923</v>
      </c>
      <c r="O56" s="28">
        <v>1.4180154123167317</v>
      </c>
    </row>
    <row r="57" spans="1:15" x14ac:dyDescent="0.25">
      <c r="A57" t="str">
        <f t="shared" si="0"/>
        <v>LDDAF343162</v>
      </c>
      <c r="B57" s="3" t="s">
        <v>23</v>
      </c>
      <c r="C57" s="3" t="s">
        <v>24</v>
      </c>
      <c r="D57" s="4">
        <v>43162</v>
      </c>
      <c r="E57" s="3" t="s">
        <v>25</v>
      </c>
      <c r="F57" s="28">
        <v>2.2500861563717311</v>
      </c>
      <c r="G57" s="28">
        <v>0</v>
      </c>
      <c r="H57" s="28">
        <v>0</v>
      </c>
      <c r="I57" s="28">
        <v>0.19621326744078846</v>
      </c>
      <c r="J57" s="28">
        <v>2.4462994238125195</v>
      </c>
      <c r="K57" s="28">
        <v>1.2300184880095304</v>
      </c>
      <c r="L57" s="28">
        <v>0</v>
      </c>
      <c r="M57" s="28">
        <v>0</v>
      </c>
      <c r="N57" s="28">
        <v>0.19620669271961025</v>
      </c>
      <c r="O57" s="28">
        <v>1.4262251807291406</v>
      </c>
    </row>
    <row r="58" spans="1:15" x14ac:dyDescent="0.25">
      <c r="A58" t="str">
        <f t="shared" si="0"/>
        <v>LDGETF43162</v>
      </c>
      <c r="B58" s="3" t="s">
        <v>26</v>
      </c>
      <c r="C58" s="3" t="s">
        <v>27</v>
      </c>
      <c r="D58" s="4">
        <v>43162</v>
      </c>
      <c r="E58" s="3" t="s">
        <v>28</v>
      </c>
      <c r="F58" s="28">
        <v>0.2500013041967038</v>
      </c>
      <c r="G58" s="28">
        <v>0</v>
      </c>
      <c r="H58" s="28">
        <v>0</v>
      </c>
      <c r="I58" s="28">
        <v>2.6999872093338272E-2</v>
      </c>
      <c r="J58" s="28">
        <v>0.27700117629004206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</row>
    <row r="59" spans="1:15" x14ac:dyDescent="0.25">
      <c r="A59" t="str">
        <f t="shared" si="0"/>
        <v>LDGSEC43162</v>
      </c>
      <c r="B59" s="3" t="s">
        <v>29</v>
      </c>
      <c r="C59" s="3" t="s">
        <v>30</v>
      </c>
      <c r="D59" s="4">
        <v>43162</v>
      </c>
      <c r="E59" s="3" t="s">
        <v>31</v>
      </c>
      <c r="F59" s="28">
        <v>2.2500977750530859</v>
      </c>
      <c r="G59" s="28">
        <v>0</v>
      </c>
      <c r="H59" s="28">
        <v>0.2</v>
      </c>
      <c r="I59" s="28">
        <v>0.2754188877557236</v>
      </c>
      <c r="J59" s="28">
        <v>2.7255166628088099</v>
      </c>
      <c r="K59" s="28">
        <v>1.3471436380384378</v>
      </c>
      <c r="L59" s="28">
        <v>0</v>
      </c>
      <c r="M59" s="28">
        <v>0.2</v>
      </c>
      <c r="N59" s="28">
        <v>0.27129431785571478</v>
      </c>
      <c r="O59" s="28">
        <v>1.8184379558941526</v>
      </c>
    </row>
    <row r="60" spans="1:15" x14ac:dyDescent="0.25">
      <c r="A60" t="str">
        <f t="shared" si="0"/>
        <v>LDINPF43162</v>
      </c>
      <c r="B60" s="3" t="s">
        <v>32</v>
      </c>
      <c r="C60" s="3" t="s">
        <v>33</v>
      </c>
      <c r="D60" s="4">
        <v>43162</v>
      </c>
      <c r="E60" s="3" t="s">
        <v>34</v>
      </c>
      <c r="F60" s="28">
        <v>1.1300212710365407</v>
      </c>
      <c r="G60" s="28">
        <v>0</v>
      </c>
      <c r="H60" s="28">
        <v>0</v>
      </c>
      <c r="I60" s="28">
        <v>6.8401882110619552E-2</v>
      </c>
      <c r="J60" s="28">
        <v>1.1984231531471603</v>
      </c>
      <c r="K60" s="28">
        <v>0.47770894298949995</v>
      </c>
      <c r="L60" s="28">
        <v>0</v>
      </c>
      <c r="M60" s="28">
        <v>0</v>
      </c>
      <c r="N60" s="28">
        <v>6.7988112102417744E-2</v>
      </c>
      <c r="O60" s="28">
        <v>0.54569705509191768</v>
      </c>
    </row>
    <row r="61" spans="1:15" x14ac:dyDescent="0.25">
      <c r="A61" t="str">
        <f t="shared" si="0"/>
        <v>LDMIPF43162</v>
      </c>
      <c r="B61" s="3" t="s">
        <v>35</v>
      </c>
      <c r="C61" s="3" t="s">
        <v>36</v>
      </c>
      <c r="D61" s="4">
        <v>43162</v>
      </c>
      <c r="E61" s="3" t="s">
        <v>37</v>
      </c>
      <c r="F61" s="28">
        <v>2.2355281472753883</v>
      </c>
      <c r="G61" s="28">
        <v>0</v>
      </c>
      <c r="H61" s="28">
        <v>0.2</v>
      </c>
      <c r="I61" s="28">
        <v>0.32680184058259398</v>
      </c>
      <c r="J61" s="28">
        <v>2.7623299878579823</v>
      </c>
      <c r="K61" s="28">
        <v>1.5365246101812184</v>
      </c>
      <c r="L61" s="28">
        <v>0</v>
      </c>
      <c r="M61" s="28">
        <v>0.2</v>
      </c>
      <c r="N61" s="28">
        <v>0.30179721952583927</v>
      </c>
      <c r="O61" s="28">
        <v>2.0383218297070576</v>
      </c>
    </row>
    <row r="62" spans="1:15" x14ac:dyDescent="0.25">
      <c r="A62" t="str">
        <f t="shared" si="0"/>
        <v>LDSAPF43162</v>
      </c>
      <c r="B62" s="3" t="s">
        <v>38</v>
      </c>
      <c r="C62" s="3" t="s">
        <v>39</v>
      </c>
      <c r="D62" s="4">
        <v>43162</v>
      </c>
      <c r="E62" s="3" t="s">
        <v>40</v>
      </c>
      <c r="F62" s="28">
        <v>0.80000931918464069</v>
      </c>
      <c r="G62" s="28">
        <v>0</v>
      </c>
      <c r="H62" s="28">
        <v>0</v>
      </c>
      <c r="I62" s="28">
        <v>3.9600976863702245E-2</v>
      </c>
      <c r="J62" s="28">
        <v>0.83961029604834292</v>
      </c>
      <c r="K62" s="28">
        <v>0.25908567746221645</v>
      </c>
      <c r="L62" s="28">
        <v>0</v>
      </c>
      <c r="M62" s="28">
        <v>0</v>
      </c>
      <c r="N62" s="28">
        <v>3.7635518105230262E-2</v>
      </c>
      <c r="O62" s="28">
        <v>0.29672119556744669</v>
      </c>
    </row>
    <row r="63" spans="1:15" x14ac:dyDescent="0.25">
      <c r="A63" t="str">
        <f t="shared" si="0"/>
        <v>LEBALF43162</v>
      </c>
      <c r="B63" s="3" t="s">
        <v>41</v>
      </c>
      <c r="C63" s="3" t="s">
        <v>42</v>
      </c>
      <c r="D63" s="4">
        <v>43162</v>
      </c>
      <c r="E63" s="3" t="s">
        <v>43</v>
      </c>
      <c r="F63" s="28">
        <v>2.3245792365649063</v>
      </c>
      <c r="G63" s="28">
        <v>0.30002168566521953</v>
      </c>
      <c r="H63" s="28">
        <v>0.2</v>
      </c>
      <c r="I63" s="28">
        <v>5.8413649725855138E-2</v>
      </c>
      <c r="J63" s="28">
        <v>2.883014571955981</v>
      </c>
      <c r="K63" s="28">
        <v>0.32261211556115416</v>
      </c>
      <c r="L63" s="28">
        <v>0</v>
      </c>
      <c r="M63" s="28">
        <v>0.2</v>
      </c>
      <c r="N63" s="28">
        <v>5.8070219646970976E-2</v>
      </c>
      <c r="O63" s="28">
        <v>0.58068233520812518</v>
      </c>
    </row>
    <row r="64" spans="1:15" x14ac:dyDescent="0.25">
      <c r="A64" t="str">
        <f t="shared" si="0"/>
        <v>LEBFSF43162</v>
      </c>
      <c r="B64" s="3" t="s">
        <v>44</v>
      </c>
      <c r="C64" s="3" t="s">
        <v>45</v>
      </c>
      <c r="D64" s="4">
        <v>43162</v>
      </c>
      <c r="E64" s="3" t="s">
        <v>46</v>
      </c>
      <c r="F64" s="28">
        <v>2.5001432775885299</v>
      </c>
      <c r="G64" s="28">
        <v>0.30002450255458035</v>
      </c>
      <c r="H64" s="28">
        <v>0.2</v>
      </c>
      <c r="I64" s="28">
        <v>0.21961987484151027</v>
      </c>
      <c r="J64" s="28">
        <v>3.2197876549846205</v>
      </c>
      <c r="K64" s="28">
        <v>1.0368547185524069</v>
      </c>
      <c r="L64" s="28">
        <v>0</v>
      </c>
      <c r="M64" s="28">
        <v>0.2</v>
      </c>
      <c r="N64" s="28">
        <v>0.2082306119085367</v>
      </c>
      <c r="O64" s="28">
        <v>1.4450853304609435</v>
      </c>
    </row>
    <row r="65" spans="1:15" x14ac:dyDescent="0.25">
      <c r="A65" t="str">
        <f t="shared" si="0"/>
        <v>LECHID43162</v>
      </c>
      <c r="B65" s="3" t="s">
        <v>47</v>
      </c>
      <c r="C65" s="3" t="s">
        <v>48</v>
      </c>
      <c r="D65" s="4">
        <v>43162</v>
      </c>
      <c r="E65" s="3" t="s">
        <v>49</v>
      </c>
      <c r="F65" s="28">
        <v>2.4762674591496086</v>
      </c>
      <c r="G65" s="28">
        <v>0</v>
      </c>
      <c r="H65" s="28">
        <v>0</v>
      </c>
      <c r="I65" s="28">
        <v>0.26932822189076283</v>
      </c>
      <c r="J65" s="28">
        <v>2.7455956810403714</v>
      </c>
      <c r="K65" s="28">
        <v>1.4783603878479228</v>
      </c>
      <c r="L65" s="28">
        <v>0</v>
      </c>
      <c r="M65" s="28">
        <v>0</v>
      </c>
      <c r="N65" s="28">
        <v>0.25171723440402849</v>
      </c>
      <c r="O65" s="28">
        <v>1.7300776222519514</v>
      </c>
    </row>
    <row r="66" spans="1:15" x14ac:dyDescent="0.25">
      <c r="A66" t="str">
        <f t="shared" si="0"/>
        <v>LEEQTF43162</v>
      </c>
      <c r="B66" s="3" t="s">
        <v>50</v>
      </c>
      <c r="C66" s="3" t="s">
        <v>51</v>
      </c>
      <c r="D66" s="4">
        <v>43162</v>
      </c>
      <c r="E66" s="3" t="s">
        <v>52</v>
      </c>
      <c r="F66" s="28">
        <v>2.3210957892953177</v>
      </c>
      <c r="G66" s="28">
        <v>0</v>
      </c>
      <c r="H66" s="28">
        <v>0.2</v>
      </c>
      <c r="I66" s="28">
        <v>0.28819905239725396</v>
      </c>
      <c r="J66" s="28">
        <v>2.809294841692572</v>
      </c>
      <c r="K66" s="28">
        <v>1.4593849636085245</v>
      </c>
      <c r="L66" s="28">
        <v>0</v>
      </c>
      <c r="M66" s="28">
        <v>0.2</v>
      </c>
      <c r="N66" s="28">
        <v>0.28609910984780118</v>
      </c>
      <c r="O66" s="28">
        <v>1.9454840734563257</v>
      </c>
    </row>
    <row r="67" spans="1:15" x14ac:dyDescent="0.25">
      <c r="A67" t="str">
        <f t="shared" si="0"/>
        <v>LEGROW43162</v>
      </c>
      <c r="B67" s="3" t="s">
        <v>53</v>
      </c>
      <c r="C67" s="3" t="s">
        <v>54</v>
      </c>
      <c r="D67" s="4">
        <v>43162</v>
      </c>
      <c r="E67" s="3" t="s">
        <v>55</v>
      </c>
      <c r="F67" s="28">
        <v>2.3549452302381169</v>
      </c>
      <c r="G67" s="28">
        <v>0.3000237041415601</v>
      </c>
      <c r="H67" s="28">
        <v>0.2</v>
      </c>
      <c r="I67" s="28">
        <v>0.27628975747780726</v>
      </c>
      <c r="J67" s="28">
        <v>3.1312586918574845</v>
      </c>
      <c r="K67" s="28">
        <v>1.3993805864868407</v>
      </c>
      <c r="L67" s="28">
        <v>0</v>
      </c>
      <c r="M67" s="28">
        <v>0.2</v>
      </c>
      <c r="N67" s="28">
        <v>0.27349866598401784</v>
      </c>
      <c r="O67" s="28">
        <v>1.8728792524708586</v>
      </c>
    </row>
    <row r="68" spans="1:15" x14ac:dyDescent="0.25">
      <c r="A68" t="str">
        <f t="shared" ref="A68:A131" si="1">C68&amp;D68</f>
        <v>LEINFA43162</v>
      </c>
      <c r="B68" s="3" t="s">
        <v>56</v>
      </c>
      <c r="C68" s="3" t="s">
        <v>57</v>
      </c>
      <c r="D68" s="4">
        <v>43162</v>
      </c>
      <c r="E68" s="3" t="s">
        <v>58</v>
      </c>
      <c r="F68" s="28">
        <v>2.5001229747650848</v>
      </c>
      <c r="G68" s="28">
        <v>0</v>
      </c>
      <c r="H68" s="28">
        <v>0.2</v>
      </c>
      <c r="I68" s="28">
        <v>0.25382011799679266</v>
      </c>
      <c r="J68" s="28">
        <v>2.9539430927618775</v>
      </c>
      <c r="K68" s="28">
        <v>1.213422542958017</v>
      </c>
      <c r="L68" s="28">
        <v>0</v>
      </c>
      <c r="M68" s="28">
        <v>0.2</v>
      </c>
      <c r="N68" s="28">
        <v>0.24182817191134129</v>
      </c>
      <c r="O68" s="28">
        <v>1.6552507148693583</v>
      </c>
    </row>
    <row r="69" spans="1:15" x14ac:dyDescent="0.25">
      <c r="A69" t="str">
        <f t="shared" si="1"/>
        <v>LEINNF43162</v>
      </c>
      <c r="B69" s="3" t="s">
        <v>59</v>
      </c>
      <c r="C69" s="3" t="s">
        <v>60</v>
      </c>
      <c r="D69" s="4">
        <v>43162</v>
      </c>
      <c r="E69" s="3" t="s">
        <v>93</v>
      </c>
      <c r="F69" s="28">
        <v>1.2000292645066524</v>
      </c>
      <c r="G69" s="28">
        <v>0</v>
      </c>
      <c r="H69" s="28">
        <v>0</v>
      </c>
      <c r="I69" s="28">
        <v>4.5000353481305773E-2</v>
      </c>
      <c r="J69" s="28">
        <v>1.2450296179879581</v>
      </c>
      <c r="K69" s="28">
        <v>0.6409791143174155</v>
      </c>
      <c r="L69" s="28">
        <v>0</v>
      </c>
      <c r="M69" s="28">
        <v>0</v>
      </c>
      <c r="N69" s="28">
        <v>4.3369114193472863E-2</v>
      </c>
      <c r="O69" s="28">
        <v>0.68434822851088839</v>
      </c>
    </row>
    <row r="70" spans="1:15" x14ac:dyDescent="0.25">
      <c r="A70" t="str">
        <f t="shared" si="1"/>
        <v>LEINSX43162</v>
      </c>
      <c r="B70" s="3" t="s">
        <v>61</v>
      </c>
      <c r="C70" s="3" t="s">
        <v>62</v>
      </c>
      <c r="D70" s="4">
        <v>43162</v>
      </c>
      <c r="E70" s="23" t="s">
        <v>92</v>
      </c>
      <c r="F70" s="28">
        <v>1.7000562694217818</v>
      </c>
      <c r="G70" s="28">
        <v>0</v>
      </c>
      <c r="H70" s="28">
        <v>0</v>
      </c>
      <c r="I70" s="28">
        <v>0.12600931405047452</v>
      </c>
      <c r="J70" s="28">
        <v>1.8260655834722563</v>
      </c>
      <c r="K70" s="28">
        <v>1.1381879348314041</v>
      </c>
      <c r="L70" s="28">
        <v>0</v>
      </c>
      <c r="M70" s="28">
        <v>0</v>
      </c>
      <c r="N70" s="28">
        <v>0.1148612923538174</v>
      </c>
      <c r="O70" s="28">
        <v>1.2530492271852216</v>
      </c>
    </row>
    <row r="71" spans="1:15" x14ac:dyDescent="0.25">
      <c r="A71" t="str">
        <f t="shared" si="1"/>
        <v>LEMIDF43162</v>
      </c>
      <c r="B71" s="3" t="s">
        <v>63</v>
      </c>
      <c r="C71" s="3" t="s">
        <v>64</v>
      </c>
      <c r="D71" s="4">
        <v>43162</v>
      </c>
      <c r="E71" s="3" t="s">
        <v>65</v>
      </c>
      <c r="F71" s="28">
        <v>2.3389573803228485</v>
      </c>
      <c r="G71" s="28">
        <v>0.30002178223944609</v>
      </c>
      <c r="H71" s="28">
        <v>0.2</v>
      </c>
      <c r="I71" s="28">
        <v>6.100154827895319E-2</v>
      </c>
      <c r="J71" s="28">
        <v>2.8999807108412479</v>
      </c>
      <c r="K71" s="28">
        <v>0.32944776025241201</v>
      </c>
      <c r="L71" s="28">
        <v>0</v>
      </c>
      <c r="M71" s="28">
        <v>0.2</v>
      </c>
      <c r="N71" s="28">
        <v>5.9300859022829992E-2</v>
      </c>
      <c r="O71" s="28">
        <v>0.58874861927524202</v>
      </c>
    </row>
    <row r="72" spans="1:15" x14ac:dyDescent="0.25">
      <c r="A72" t="str">
        <f t="shared" si="1"/>
        <v>LET10043162</v>
      </c>
      <c r="B72" s="3" t="s">
        <v>66</v>
      </c>
      <c r="C72" s="3" t="s">
        <v>67</v>
      </c>
      <c r="D72" s="4">
        <v>43162</v>
      </c>
      <c r="E72" s="3" t="s">
        <v>68</v>
      </c>
      <c r="F72" s="28">
        <v>0.24987827527699316</v>
      </c>
      <c r="G72" s="28">
        <v>0</v>
      </c>
      <c r="H72" s="28">
        <v>0</v>
      </c>
      <c r="I72" s="28">
        <v>8.9778262858948334E-3</v>
      </c>
      <c r="J72" s="28">
        <v>0.25885610156288802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</row>
    <row r="73" spans="1:15" x14ac:dyDescent="0.25">
      <c r="A73" t="str">
        <f t="shared" si="1"/>
        <v>LETAXP43162</v>
      </c>
      <c r="B73" s="3" t="s">
        <v>69</v>
      </c>
      <c r="C73" s="3" t="s">
        <v>70</v>
      </c>
      <c r="D73" s="4">
        <v>43162</v>
      </c>
      <c r="E73" s="3" t="s">
        <v>71</v>
      </c>
      <c r="F73" s="28">
        <v>2.4085011293703738</v>
      </c>
      <c r="G73" s="28">
        <v>0.30002233109581117</v>
      </c>
      <c r="H73" s="28">
        <v>0</v>
      </c>
      <c r="I73" s="28">
        <v>0.25712892788505975</v>
      </c>
      <c r="J73" s="28">
        <v>2.9656523883512445</v>
      </c>
      <c r="K73" s="28">
        <v>1.4330261479324768</v>
      </c>
      <c r="L73" s="28">
        <v>0</v>
      </c>
      <c r="M73" s="28">
        <v>0</v>
      </c>
      <c r="N73" s="28">
        <v>0.24354931894237122</v>
      </c>
      <c r="O73" s="28">
        <v>1.676575466874848</v>
      </c>
    </row>
    <row r="74" spans="1:15" x14ac:dyDescent="0.25">
      <c r="A74" t="str">
        <f t="shared" si="1"/>
        <v>LETF5043162</v>
      </c>
      <c r="B74" s="3" t="s">
        <v>72</v>
      </c>
      <c r="C74" s="3" t="s">
        <v>73</v>
      </c>
      <c r="D74" s="4">
        <v>43162</v>
      </c>
      <c r="E74" s="3" t="s">
        <v>74</v>
      </c>
      <c r="F74" s="28">
        <v>9.9985472823762508E-2</v>
      </c>
      <c r="G74" s="28">
        <v>0</v>
      </c>
      <c r="H74" s="28">
        <v>0</v>
      </c>
      <c r="I74" s="28">
        <v>1.7972532240660348E-3</v>
      </c>
      <c r="J74" s="28">
        <v>0.10178272604782854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</row>
    <row r="75" spans="1:15" x14ac:dyDescent="0.25">
      <c r="A75" t="str">
        <f t="shared" si="1"/>
        <v>LETFSX43162</v>
      </c>
      <c r="B75" s="3" t="s">
        <v>75</v>
      </c>
      <c r="C75" s="3" t="s">
        <v>76</v>
      </c>
      <c r="D75" s="4">
        <v>43162</v>
      </c>
      <c r="E75" s="3" t="s">
        <v>77</v>
      </c>
      <c r="F75" s="28">
        <v>0.1000002924504876</v>
      </c>
      <c r="G75" s="28">
        <v>0</v>
      </c>
      <c r="H75" s="28">
        <v>0</v>
      </c>
      <c r="I75" s="28">
        <v>0</v>
      </c>
      <c r="J75" s="28">
        <v>0.1000002924504876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</row>
    <row r="76" spans="1:15" x14ac:dyDescent="0.25">
      <c r="A76" t="str">
        <f t="shared" si="1"/>
        <v>LEULIS43162</v>
      </c>
      <c r="B76" s="3" t="s">
        <v>78</v>
      </c>
      <c r="C76" s="3" t="s">
        <v>79</v>
      </c>
      <c r="D76" s="4">
        <v>43162</v>
      </c>
      <c r="E76" s="3" t="s">
        <v>80</v>
      </c>
      <c r="F76" s="28">
        <v>2.3484033057181568</v>
      </c>
      <c r="G76" s="28">
        <v>0</v>
      </c>
      <c r="H76" s="28">
        <v>0</v>
      </c>
      <c r="I76" s="28">
        <v>0.24811302043713382</v>
      </c>
      <c r="J76" s="28">
        <v>2.5965163261552906</v>
      </c>
      <c r="K76" s="28">
        <v>1.2694298638235915</v>
      </c>
      <c r="L76" s="28">
        <v>0</v>
      </c>
      <c r="M76" s="28">
        <v>0</v>
      </c>
      <c r="N76" s="28">
        <v>0.21590313842853948</v>
      </c>
      <c r="O76" s="28">
        <v>1.4853330022521309</v>
      </c>
    </row>
    <row r="77" spans="1:15" x14ac:dyDescent="0.25">
      <c r="A77" t="str">
        <f t="shared" si="1"/>
        <v>LLIQDF43162</v>
      </c>
      <c r="B77" s="3" t="s">
        <v>81</v>
      </c>
      <c r="C77" s="3" t="s">
        <v>82</v>
      </c>
      <c r="D77" s="4">
        <v>43162</v>
      </c>
      <c r="E77" s="3" t="s">
        <v>83</v>
      </c>
      <c r="F77" s="28">
        <v>0.23861067516613685</v>
      </c>
      <c r="G77" s="28">
        <v>0</v>
      </c>
      <c r="H77" s="28">
        <v>0</v>
      </c>
      <c r="I77" s="28">
        <v>5.1490825718159723E-3</v>
      </c>
      <c r="J77" s="28">
        <v>0.24375975773795283</v>
      </c>
      <c r="K77" s="28">
        <v>9.8594324730411381E-2</v>
      </c>
      <c r="L77" s="28">
        <v>0</v>
      </c>
      <c r="M77" s="28">
        <v>0</v>
      </c>
      <c r="N77" s="28">
        <v>5.1468630925306444E-3</v>
      </c>
      <c r="O77" s="28">
        <v>0.10374118782294203</v>
      </c>
    </row>
    <row r="78" spans="1:15" x14ac:dyDescent="0.25">
      <c r="A78" t="str">
        <f t="shared" si="1"/>
        <v>LDBOND43163</v>
      </c>
      <c r="B78" s="3" t="s">
        <v>11</v>
      </c>
      <c r="C78" s="3" t="s">
        <v>12</v>
      </c>
      <c r="D78" s="4">
        <v>43163</v>
      </c>
      <c r="E78" s="3" t="s">
        <v>13</v>
      </c>
      <c r="F78" s="28">
        <v>1.0700189201324222</v>
      </c>
      <c r="G78" s="28">
        <v>0</v>
      </c>
      <c r="H78" s="28">
        <v>0</v>
      </c>
      <c r="I78" s="28">
        <v>9.5403136467911251E-2</v>
      </c>
      <c r="J78" s="28">
        <v>1.1654220566003335</v>
      </c>
      <c r="K78" s="28">
        <v>0.56688508827034234</v>
      </c>
      <c r="L78" s="28">
        <v>0</v>
      </c>
      <c r="M78" s="28">
        <v>0</v>
      </c>
      <c r="N78" s="28">
        <v>9.4840582093314141E-2</v>
      </c>
      <c r="O78" s="28">
        <v>0.66172567036365648</v>
      </c>
    </row>
    <row r="79" spans="1:15" x14ac:dyDescent="0.25">
      <c r="A79" t="str">
        <f t="shared" si="1"/>
        <v>LDCPO243163</v>
      </c>
      <c r="B79" s="3" t="s">
        <v>14</v>
      </c>
      <c r="C79" s="3" t="s">
        <v>15</v>
      </c>
      <c r="D79" s="4">
        <v>43163</v>
      </c>
      <c r="E79" s="3" t="s">
        <v>16</v>
      </c>
      <c r="F79" s="28">
        <v>2.250080547835926</v>
      </c>
      <c r="G79" s="28">
        <v>0</v>
      </c>
      <c r="H79" s="28">
        <v>0</v>
      </c>
      <c r="I79" s="28">
        <v>0.28801703757310093</v>
      </c>
      <c r="J79" s="28">
        <v>2.5380975854090271</v>
      </c>
      <c r="K79" s="28">
        <v>1.7500696740336625</v>
      </c>
      <c r="L79" s="28">
        <v>0</v>
      </c>
      <c r="M79" s="28">
        <v>0</v>
      </c>
      <c r="N79" s="28">
        <v>0.28802718407334821</v>
      </c>
      <c r="O79" s="28">
        <v>2.0380968581070107</v>
      </c>
    </row>
    <row r="80" spans="1:15" x14ac:dyDescent="0.25">
      <c r="A80" t="str">
        <f t="shared" si="1"/>
        <v>LDDAF143163</v>
      </c>
      <c r="B80" s="3" t="s">
        <v>17</v>
      </c>
      <c r="C80" s="3" t="s">
        <v>18</v>
      </c>
      <c r="D80" s="4">
        <v>43163</v>
      </c>
      <c r="E80" s="5" t="s">
        <v>19</v>
      </c>
      <c r="F80" s="28">
        <v>2.2500858948696263</v>
      </c>
      <c r="G80" s="28">
        <v>0</v>
      </c>
      <c r="H80" s="28">
        <v>0</v>
      </c>
      <c r="I80" s="28">
        <v>0.17461073613423916</v>
      </c>
      <c r="J80" s="28">
        <v>2.4246966310038656</v>
      </c>
      <c r="K80" s="28">
        <v>1.0800116651557801</v>
      </c>
      <c r="L80" s="28">
        <v>0</v>
      </c>
      <c r="M80" s="28">
        <v>0</v>
      </c>
      <c r="N80" s="28">
        <v>0.17460566993660048</v>
      </c>
      <c r="O80" s="28">
        <v>1.2546173350923806</v>
      </c>
    </row>
    <row r="81" spans="1:15" x14ac:dyDescent="0.25">
      <c r="A81" t="str">
        <f t="shared" si="1"/>
        <v>LDDAF243163</v>
      </c>
      <c r="B81" s="3" t="s">
        <v>20</v>
      </c>
      <c r="C81" s="3" t="s">
        <v>21</v>
      </c>
      <c r="D81" s="4">
        <v>43163</v>
      </c>
      <c r="E81" s="3" t="s">
        <v>22</v>
      </c>
      <c r="F81" s="28">
        <v>2.2500902443676991</v>
      </c>
      <c r="G81" s="28">
        <v>0</v>
      </c>
      <c r="H81" s="28">
        <v>0</v>
      </c>
      <c r="I81" s="28">
        <v>0.19801181204939697</v>
      </c>
      <c r="J81" s="28">
        <v>2.4481020564170959</v>
      </c>
      <c r="K81" s="28">
        <v>1.2200127680328026</v>
      </c>
      <c r="L81" s="28">
        <v>0</v>
      </c>
      <c r="M81" s="28">
        <v>0</v>
      </c>
      <c r="N81" s="28">
        <v>0.19801211390500728</v>
      </c>
      <c r="O81" s="28">
        <v>1.4180248819378098</v>
      </c>
    </row>
    <row r="82" spans="1:15" x14ac:dyDescent="0.25">
      <c r="A82" t="str">
        <f t="shared" si="1"/>
        <v>LDDAF343163</v>
      </c>
      <c r="B82" s="3" t="s">
        <v>23</v>
      </c>
      <c r="C82" s="3" t="s">
        <v>24</v>
      </c>
      <c r="D82" s="4">
        <v>43163</v>
      </c>
      <c r="E82" s="3" t="s">
        <v>25</v>
      </c>
      <c r="F82" s="28">
        <v>2.2500857851937979</v>
      </c>
      <c r="G82" s="28">
        <v>0</v>
      </c>
      <c r="H82" s="28">
        <v>0</v>
      </c>
      <c r="I82" s="28">
        <v>0.19621162035050885</v>
      </c>
      <c r="J82" s="28">
        <v>2.4462974055443065</v>
      </c>
      <c r="K82" s="28">
        <v>1.2300209997537279</v>
      </c>
      <c r="L82" s="28">
        <v>0</v>
      </c>
      <c r="M82" s="28">
        <v>0</v>
      </c>
      <c r="N82" s="28">
        <v>0.19620714395192246</v>
      </c>
      <c r="O82" s="28">
        <v>1.4262281437056503</v>
      </c>
    </row>
    <row r="83" spans="1:15" x14ac:dyDescent="0.25">
      <c r="A83" t="str">
        <f t="shared" si="1"/>
        <v>LDGETF43163</v>
      </c>
      <c r="B83" s="3" t="s">
        <v>26</v>
      </c>
      <c r="C83" s="3" t="s">
        <v>27</v>
      </c>
      <c r="D83" s="4">
        <v>43163</v>
      </c>
      <c r="E83" s="3" t="s">
        <v>28</v>
      </c>
      <c r="F83" s="28">
        <v>0.25000162408858551</v>
      </c>
      <c r="G83" s="28">
        <v>0</v>
      </c>
      <c r="H83" s="28">
        <v>0</v>
      </c>
      <c r="I83" s="28">
        <v>2.7000593152930737E-2</v>
      </c>
      <c r="J83" s="28">
        <v>0.27700221724151625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</row>
    <row r="84" spans="1:15" x14ac:dyDescent="0.25">
      <c r="A84" t="str">
        <f t="shared" si="1"/>
        <v>LDGSEC43163</v>
      </c>
      <c r="B84" s="3" t="s">
        <v>29</v>
      </c>
      <c r="C84" s="3" t="s">
        <v>30</v>
      </c>
      <c r="D84" s="4">
        <v>43163</v>
      </c>
      <c r="E84" s="3" t="s">
        <v>31</v>
      </c>
      <c r="F84" s="28">
        <v>2.2500981439372159</v>
      </c>
      <c r="G84" s="28">
        <v>0</v>
      </c>
      <c r="H84" s="28">
        <v>0.2</v>
      </c>
      <c r="I84" s="28">
        <v>0.2754197837609737</v>
      </c>
      <c r="J84" s="28">
        <v>2.7255179276981898</v>
      </c>
      <c r="K84" s="28">
        <v>1.347146778943358</v>
      </c>
      <c r="L84" s="28">
        <v>0</v>
      </c>
      <c r="M84" s="28">
        <v>0.2</v>
      </c>
      <c r="N84" s="28">
        <v>0.27129558896618766</v>
      </c>
      <c r="O84" s="28">
        <v>1.8184423679095456</v>
      </c>
    </row>
    <row r="85" spans="1:15" x14ac:dyDescent="0.25">
      <c r="A85" t="str">
        <f t="shared" si="1"/>
        <v>LDINPF43163</v>
      </c>
      <c r="B85" s="3" t="s">
        <v>32</v>
      </c>
      <c r="C85" s="3" t="s">
        <v>33</v>
      </c>
      <c r="D85" s="4">
        <v>43163</v>
      </c>
      <c r="E85" s="3" t="s">
        <v>34</v>
      </c>
      <c r="F85" s="28">
        <v>1.130020967960921</v>
      </c>
      <c r="G85" s="28">
        <v>0</v>
      </c>
      <c r="H85" s="28">
        <v>0</v>
      </c>
      <c r="I85" s="28">
        <v>6.8402034387096508E-2</v>
      </c>
      <c r="J85" s="28">
        <v>1.1984230023480176</v>
      </c>
      <c r="K85" s="28">
        <v>0.47770937024179255</v>
      </c>
      <c r="L85" s="28">
        <v>0</v>
      </c>
      <c r="M85" s="28">
        <v>0</v>
      </c>
      <c r="N85" s="28">
        <v>6.7988216174328459E-2</v>
      </c>
      <c r="O85" s="28">
        <v>0.54569758641612098</v>
      </c>
    </row>
    <row r="86" spans="1:15" x14ac:dyDescent="0.25">
      <c r="A86" t="str">
        <f t="shared" si="1"/>
        <v>LDMIPF43163</v>
      </c>
      <c r="B86" s="3" t="s">
        <v>35</v>
      </c>
      <c r="C86" s="3" t="s">
        <v>36</v>
      </c>
      <c r="D86" s="4">
        <v>43163</v>
      </c>
      <c r="E86" s="3" t="s">
        <v>37</v>
      </c>
      <c r="F86" s="28">
        <v>2.2355070742209224</v>
      </c>
      <c r="G86" s="28">
        <v>0</v>
      </c>
      <c r="H86" s="28">
        <v>0.2</v>
      </c>
      <c r="I86" s="28">
        <v>0.32679805396768019</v>
      </c>
      <c r="J86" s="28">
        <v>2.7623051281886029</v>
      </c>
      <c r="K86" s="28">
        <v>1.5365177999531194</v>
      </c>
      <c r="L86" s="28">
        <v>0</v>
      </c>
      <c r="M86" s="28">
        <v>0.2</v>
      </c>
      <c r="N86" s="28">
        <v>0.30180080805695186</v>
      </c>
      <c r="O86" s="28">
        <v>2.038318608010071</v>
      </c>
    </row>
    <row r="87" spans="1:15" x14ac:dyDescent="0.25">
      <c r="A87" t="str">
        <f t="shared" si="1"/>
        <v>LDSAPF43163</v>
      </c>
      <c r="B87" s="3" t="s">
        <v>38</v>
      </c>
      <c r="C87" s="3" t="s">
        <v>39</v>
      </c>
      <c r="D87" s="4">
        <v>43163</v>
      </c>
      <c r="E87" s="3" t="s">
        <v>40</v>
      </c>
      <c r="F87" s="28">
        <v>0.80000939459935416</v>
      </c>
      <c r="G87" s="28">
        <v>0</v>
      </c>
      <c r="H87" s="28">
        <v>0</v>
      </c>
      <c r="I87" s="28">
        <v>3.9600882325640789E-2</v>
      </c>
      <c r="J87" s="28">
        <v>0.8396102769249949</v>
      </c>
      <c r="K87" s="28">
        <v>0.25908789795162906</v>
      </c>
      <c r="L87" s="28">
        <v>0</v>
      </c>
      <c r="M87" s="28">
        <v>0</v>
      </c>
      <c r="N87" s="28">
        <v>3.7636014703873566E-2</v>
      </c>
      <c r="O87" s="28">
        <v>0.29672391265550263</v>
      </c>
    </row>
    <row r="88" spans="1:15" x14ac:dyDescent="0.25">
      <c r="A88" t="str">
        <f t="shared" si="1"/>
        <v>LEBALF43163</v>
      </c>
      <c r="B88" s="3" t="s">
        <v>41</v>
      </c>
      <c r="C88" s="3" t="s">
        <v>42</v>
      </c>
      <c r="D88" s="4">
        <v>43163</v>
      </c>
      <c r="E88" s="3" t="s">
        <v>43</v>
      </c>
      <c r="F88" s="28">
        <v>2.3245798446558377</v>
      </c>
      <c r="G88" s="28">
        <v>0.30002164772577589</v>
      </c>
      <c r="H88" s="28">
        <v>0.2</v>
      </c>
      <c r="I88" s="28">
        <v>5.8413589740170094E-2</v>
      </c>
      <c r="J88" s="28">
        <v>2.8830150821217839</v>
      </c>
      <c r="K88" s="28">
        <v>0.32261115538534751</v>
      </c>
      <c r="L88" s="28">
        <v>0</v>
      </c>
      <c r="M88" s="28">
        <v>0.2</v>
      </c>
      <c r="N88" s="28">
        <v>5.8070265044908254E-2</v>
      </c>
      <c r="O88" s="28">
        <v>0.58068142043025572</v>
      </c>
    </row>
    <row r="89" spans="1:15" x14ac:dyDescent="0.25">
      <c r="A89" t="str">
        <f t="shared" si="1"/>
        <v>LEBFSF43163</v>
      </c>
      <c r="B89" s="3" t="s">
        <v>44</v>
      </c>
      <c r="C89" s="3" t="s">
        <v>45</v>
      </c>
      <c r="D89" s="4">
        <v>43163</v>
      </c>
      <c r="E89" s="3" t="s">
        <v>46</v>
      </c>
      <c r="F89" s="28">
        <v>2.5001437695224942</v>
      </c>
      <c r="G89" s="28">
        <v>0.30002424688325025</v>
      </c>
      <c r="H89" s="28">
        <v>0.2</v>
      </c>
      <c r="I89" s="28">
        <v>0.21961898474078187</v>
      </c>
      <c r="J89" s="28">
        <v>3.2197870011465266</v>
      </c>
      <c r="K89" s="28">
        <v>1.0368486462589015</v>
      </c>
      <c r="L89" s="28">
        <v>0</v>
      </c>
      <c r="M89" s="28">
        <v>0.2</v>
      </c>
      <c r="N89" s="28">
        <v>0.20823662788667299</v>
      </c>
      <c r="O89" s="28">
        <v>1.4450852741455744</v>
      </c>
    </row>
    <row r="90" spans="1:15" x14ac:dyDescent="0.25">
      <c r="A90" t="str">
        <f t="shared" si="1"/>
        <v>LECHID43163</v>
      </c>
      <c r="B90" s="3" t="s">
        <v>47</v>
      </c>
      <c r="C90" s="3" t="s">
        <v>48</v>
      </c>
      <c r="D90" s="4">
        <v>43163</v>
      </c>
      <c r="E90" s="3" t="s">
        <v>49</v>
      </c>
      <c r="F90" s="28">
        <v>2.4762607101241532</v>
      </c>
      <c r="G90" s="28">
        <v>0</v>
      </c>
      <c r="H90" s="28">
        <v>0</v>
      </c>
      <c r="I90" s="28">
        <v>0.26933079904377805</v>
      </c>
      <c r="J90" s="28">
        <v>2.745591509167931</v>
      </c>
      <c r="K90" s="28">
        <v>1.4783579584390953</v>
      </c>
      <c r="L90" s="28">
        <v>0</v>
      </c>
      <c r="M90" s="28">
        <v>0</v>
      </c>
      <c r="N90" s="28">
        <v>0.25171682075382767</v>
      </c>
      <c r="O90" s="28">
        <v>1.730074779192923</v>
      </c>
    </row>
    <row r="91" spans="1:15" x14ac:dyDescent="0.25">
      <c r="A91" t="str">
        <f t="shared" si="1"/>
        <v>LEEQTF43163</v>
      </c>
      <c r="B91" s="3" t="s">
        <v>50</v>
      </c>
      <c r="C91" s="3" t="s">
        <v>51</v>
      </c>
      <c r="D91" s="4">
        <v>43163</v>
      </c>
      <c r="E91" s="3" t="s">
        <v>52</v>
      </c>
      <c r="F91" s="28">
        <v>2.3211004176079424</v>
      </c>
      <c r="G91" s="28">
        <v>0</v>
      </c>
      <c r="H91" s="28">
        <v>0.2</v>
      </c>
      <c r="I91" s="28">
        <v>0.28819964976214429</v>
      </c>
      <c r="J91" s="28">
        <v>2.8093000673700868</v>
      </c>
      <c r="K91" s="28">
        <v>1.4593881579916328</v>
      </c>
      <c r="L91" s="28">
        <v>0</v>
      </c>
      <c r="M91" s="28">
        <v>0.2</v>
      </c>
      <c r="N91" s="28">
        <v>0.28610023298939563</v>
      </c>
      <c r="O91" s="28">
        <v>1.9454883909810283</v>
      </c>
    </row>
    <row r="92" spans="1:15" x14ac:dyDescent="0.25">
      <c r="A92" t="str">
        <f t="shared" si="1"/>
        <v>LEGROW43163</v>
      </c>
      <c r="B92" s="3" t="s">
        <v>53</v>
      </c>
      <c r="C92" s="3" t="s">
        <v>54</v>
      </c>
      <c r="D92" s="4">
        <v>43163</v>
      </c>
      <c r="E92" s="3" t="s">
        <v>55</v>
      </c>
      <c r="F92" s="28">
        <v>2.3549520809687201</v>
      </c>
      <c r="G92" s="28">
        <v>0.30002371030658204</v>
      </c>
      <c r="H92" s="28">
        <v>0.2</v>
      </c>
      <c r="I92" s="28">
        <v>0.27629093303925872</v>
      </c>
      <c r="J92" s="28">
        <v>3.1312667243145609</v>
      </c>
      <c r="K92" s="28">
        <v>1.3993868745494196</v>
      </c>
      <c r="L92" s="28">
        <v>0</v>
      </c>
      <c r="M92" s="28">
        <v>0.2</v>
      </c>
      <c r="N92" s="28">
        <v>0.27349965372157775</v>
      </c>
      <c r="O92" s="28">
        <v>1.8728865282709972</v>
      </c>
    </row>
    <row r="93" spans="1:15" x14ac:dyDescent="0.25">
      <c r="A93" t="str">
        <f t="shared" si="1"/>
        <v>LEINFA43163</v>
      </c>
      <c r="B93" s="3" t="s">
        <v>56</v>
      </c>
      <c r="C93" s="3" t="s">
        <v>57</v>
      </c>
      <c r="D93" s="4">
        <v>43163</v>
      </c>
      <c r="E93" s="3" t="s">
        <v>58</v>
      </c>
      <c r="F93" s="28">
        <v>2.5001237551467788</v>
      </c>
      <c r="G93" s="28">
        <v>0</v>
      </c>
      <c r="H93" s="28">
        <v>0.2</v>
      </c>
      <c r="I93" s="28">
        <v>0.25382031667804533</v>
      </c>
      <c r="J93" s="28">
        <v>2.9539440718248242</v>
      </c>
      <c r="K93" s="28">
        <v>1.2134201424615423</v>
      </c>
      <c r="L93" s="28">
        <v>0</v>
      </c>
      <c r="M93" s="28">
        <v>0.2</v>
      </c>
      <c r="N93" s="28">
        <v>0.24182577157743898</v>
      </c>
      <c r="O93" s="28">
        <v>1.6552459140389812</v>
      </c>
    </row>
    <row r="94" spans="1:15" x14ac:dyDescent="0.25">
      <c r="A94" t="str">
        <f t="shared" si="1"/>
        <v>LEINNF43163</v>
      </c>
      <c r="B94" s="3" t="s">
        <v>59</v>
      </c>
      <c r="C94" s="3" t="s">
        <v>60</v>
      </c>
      <c r="D94" s="4">
        <v>43163</v>
      </c>
      <c r="E94" s="3" t="s">
        <v>93</v>
      </c>
      <c r="F94" s="28">
        <v>1.2000307692435277</v>
      </c>
      <c r="G94" s="28">
        <v>0</v>
      </c>
      <c r="H94" s="28">
        <v>0</v>
      </c>
      <c r="I94" s="28">
        <v>4.5001854046633025E-2</v>
      </c>
      <c r="J94" s="28">
        <v>1.2450326232901607</v>
      </c>
      <c r="K94" s="28">
        <v>0.64098013326422831</v>
      </c>
      <c r="L94" s="28">
        <v>0</v>
      </c>
      <c r="M94" s="28">
        <v>0</v>
      </c>
      <c r="N94" s="28">
        <v>4.3369894170482107E-2</v>
      </c>
      <c r="O94" s="28">
        <v>0.68435002743471041</v>
      </c>
    </row>
    <row r="95" spans="1:15" x14ac:dyDescent="0.25">
      <c r="A95" t="str">
        <f t="shared" si="1"/>
        <v>LEINSX43163</v>
      </c>
      <c r="B95" s="3" t="s">
        <v>61</v>
      </c>
      <c r="C95" s="3" t="s">
        <v>62</v>
      </c>
      <c r="D95" s="4">
        <v>43163</v>
      </c>
      <c r="E95" s="23" t="s">
        <v>92</v>
      </c>
      <c r="F95" s="28">
        <v>1.7000605307325718</v>
      </c>
      <c r="G95" s="28">
        <v>0</v>
      </c>
      <c r="H95" s="28">
        <v>0</v>
      </c>
      <c r="I95" s="28">
        <v>0.12600916889937736</v>
      </c>
      <c r="J95" s="28">
        <v>1.8260696996319492</v>
      </c>
      <c r="K95" s="28">
        <v>1.1381680538884</v>
      </c>
      <c r="L95" s="28">
        <v>0</v>
      </c>
      <c r="M95" s="28">
        <v>0</v>
      </c>
      <c r="N95" s="28">
        <v>0.11486507467205187</v>
      </c>
      <c r="O95" s="28">
        <v>1.2530331285604519</v>
      </c>
    </row>
    <row r="96" spans="1:15" x14ac:dyDescent="0.25">
      <c r="A96" t="str">
        <f t="shared" si="1"/>
        <v>LEMIDF43163</v>
      </c>
      <c r="B96" s="3" t="s">
        <v>63</v>
      </c>
      <c r="C96" s="3" t="s">
        <v>64</v>
      </c>
      <c r="D96" s="4">
        <v>43163</v>
      </c>
      <c r="E96" s="3" t="s">
        <v>65</v>
      </c>
      <c r="F96" s="28">
        <v>2.3389623475260595</v>
      </c>
      <c r="G96" s="28">
        <v>0.30002176672022296</v>
      </c>
      <c r="H96" s="28">
        <v>0.2</v>
      </c>
      <c r="I96" s="28">
        <v>6.1002647398424349E-2</v>
      </c>
      <c r="J96" s="28">
        <v>2.899986761644707</v>
      </c>
      <c r="K96" s="28">
        <v>0.32945195060181026</v>
      </c>
      <c r="L96" s="28">
        <v>0</v>
      </c>
      <c r="M96" s="28">
        <v>0.2</v>
      </c>
      <c r="N96" s="28">
        <v>5.9300846891711834E-2</v>
      </c>
      <c r="O96" s="28">
        <v>0.58875279749352205</v>
      </c>
    </row>
    <row r="97" spans="1:15" x14ac:dyDescent="0.25">
      <c r="A97" t="str">
        <f t="shared" si="1"/>
        <v>LET10043163</v>
      </c>
      <c r="B97" s="3" t="s">
        <v>66</v>
      </c>
      <c r="C97" s="3" t="s">
        <v>67</v>
      </c>
      <c r="D97" s="4">
        <v>43163</v>
      </c>
      <c r="E97" s="3" t="s">
        <v>68</v>
      </c>
      <c r="F97" s="28">
        <v>0.24987835758910151</v>
      </c>
      <c r="G97" s="28">
        <v>0</v>
      </c>
      <c r="H97" s="28">
        <v>0</v>
      </c>
      <c r="I97" s="28">
        <v>8.9778872842009878E-3</v>
      </c>
      <c r="J97" s="28">
        <v>0.2588562448733025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</row>
    <row r="98" spans="1:15" x14ac:dyDescent="0.25">
      <c r="A98" t="str">
        <f t="shared" si="1"/>
        <v>LETAXP43163</v>
      </c>
      <c r="B98" s="3" t="s">
        <v>69</v>
      </c>
      <c r="C98" s="3" t="s">
        <v>70</v>
      </c>
      <c r="D98" s="4">
        <v>43163</v>
      </c>
      <c r="E98" s="3" t="s">
        <v>71</v>
      </c>
      <c r="F98" s="28">
        <v>2.4085115706528164</v>
      </c>
      <c r="G98" s="28">
        <v>0.30002234592088789</v>
      </c>
      <c r="H98" s="28">
        <v>0</v>
      </c>
      <c r="I98" s="28">
        <v>0.25713012195415791</v>
      </c>
      <c r="J98" s="28">
        <v>2.9656640385278621</v>
      </c>
      <c r="K98" s="28">
        <v>1.4330382382751119</v>
      </c>
      <c r="L98" s="28">
        <v>0</v>
      </c>
      <c r="M98" s="28">
        <v>0</v>
      </c>
      <c r="N98" s="28">
        <v>0.24355754454926129</v>
      </c>
      <c r="O98" s="28">
        <v>1.6765957828243732</v>
      </c>
    </row>
    <row r="99" spans="1:15" x14ac:dyDescent="0.25">
      <c r="A99" t="str">
        <f t="shared" si="1"/>
        <v>LETF5043163</v>
      </c>
      <c r="B99" s="3" t="s">
        <v>72</v>
      </c>
      <c r="C99" s="3" t="s">
        <v>73</v>
      </c>
      <c r="D99" s="4">
        <v>43163</v>
      </c>
      <c r="E99" s="3" t="s">
        <v>74</v>
      </c>
      <c r="F99" s="28">
        <v>9.9985243828927109E-2</v>
      </c>
      <c r="G99" s="28">
        <v>0</v>
      </c>
      <c r="H99" s="28">
        <v>0</v>
      </c>
      <c r="I99" s="28">
        <v>1.7972577504315301E-3</v>
      </c>
      <c r="J99" s="28">
        <v>0.10178250157935864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</row>
    <row r="100" spans="1:15" x14ac:dyDescent="0.25">
      <c r="A100" t="str">
        <f t="shared" si="1"/>
        <v>LETFSX43163</v>
      </c>
      <c r="B100" s="3" t="s">
        <v>75</v>
      </c>
      <c r="C100" s="3" t="s">
        <v>76</v>
      </c>
      <c r="D100" s="4">
        <v>43163</v>
      </c>
      <c r="E100" s="3" t="s">
        <v>77</v>
      </c>
      <c r="F100" s="28">
        <v>0.10000033179538546</v>
      </c>
      <c r="G100" s="28">
        <v>0</v>
      </c>
      <c r="H100" s="28">
        <v>0</v>
      </c>
      <c r="I100" s="28">
        <v>0</v>
      </c>
      <c r="J100" s="28">
        <v>0.10000033179538546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</row>
    <row r="101" spans="1:15" x14ac:dyDescent="0.25">
      <c r="A101" t="str">
        <f t="shared" si="1"/>
        <v>LEULIS43163</v>
      </c>
      <c r="B101" s="3" t="s">
        <v>78</v>
      </c>
      <c r="C101" s="3" t="s">
        <v>79</v>
      </c>
      <c r="D101" s="4">
        <v>43163</v>
      </c>
      <c r="E101" s="3" t="s">
        <v>80</v>
      </c>
      <c r="F101" s="28">
        <v>2.3484054786265607</v>
      </c>
      <c r="G101" s="28">
        <v>0</v>
      </c>
      <c r="H101" s="28">
        <v>0</v>
      </c>
      <c r="I101" s="28">
        <v>0.24811299384077459</v>
      </c>
      <c r="J101" s="28">
        <v>2.5965184724673351</v>
      </c>
      <c r="K101" s="28">
        <v>1.2694293606480997</v>
      </c>
      <c r="L101" s="28">
        <v>0</v>
      </c>
      <c r="M101" s="28">
        <v>0</v>
      </c>
      <c r="N101" s="28">
        <v>0.21591542472429157</v>
      </c>
      <c r="O101" s="28">
        <v>1.4853447853723913</v>
      </c>
    </row>
    <row r="102" spans="1:15" x14ac:dyDescent="0.25">
      <c r="A102" t="str">
        <f t="shared" si="1"/>
        <v>LLIQDF43163</v>
      </c>
      <c r="B102" s="3" t="s">
        <v>81</v>
      </c>
      <c r="C102" s="3" t="s">
        <v>82</v>
      </c>
      <c r="D102" s="4">
        <v>43163</v>
      </c>
      <c r="E102" s="3" t="s">
        <v>83</v>
      </c>
      <c r="F102" s="28">
        <v>0.23861066747450718</v>
      </c>
      <c r="G102" s="28">
        <v>0</v>
      </c>
      <c r="H102" s="28">
        <v>0</v>
      </c>
      <c r="I102" s="28">
        <v>5.1490657453504961E-3</v>
      </c>
      <c r="J102" s="28">
        <v>0.24375973321985767</v>
      </c>
      <c r="K102" s="28">
        <v>9.8594330823785659E-2</v>
      </c>
      <c r="L102" s="28">
        <v>0</v>
      </c>
      <c r="M102" s="28">
        <v>0</v>
      </c>
      <c r="N102" s="28">
        <v>5.1468661145086291E-3</v>
      </c>
      <c r="O102" s="28">
        <v>0.10374119693829428</v>
      </c>
    </row>
    <row r="103" spans="1:15" x14ac:dyDescent="0.25">
      <c r="A103" t="str">
        <f t="shared" si="1"/>
        <v>LDBOND43164</v>
      </c>
      <c r="B103" s="3" t="s">
        <v>11</v>
      </c>
      <c r="C103" s="3" t="s">
        <v>12</v>
      </c>
      <c r="D103" s="4">
        <v>43164</v>
      </c>
      <c r="E103" s="3" t="s">
        <v>13</v>
      </c>
      <c r="F103" s="28">
        <v>1.0700190723911036</v>
      </c>
      <c r="G103" s="28">
        <v>0</v>
      </c>
      <c r="H103" s="28">
        <v>0</v>
      </c>
      <c r="I103" s="28">
        <v>9.5403279116088271E-2</v>
      </c>
      <c r="J103" s="28">
        <v>1.165422351507192</v>
      </c>
      <c r="K103" s="28">
        <v>0.56688377542438584</v>
      </c>
      <c r="L103" s="28">
        <v>0</v>
      </c>
      <c r="M103" s="28">
        <v>0</v>
      </c>
      <c r="N103" s="28">
        <v>9.4839713793662461E-2</v>
      </c>
      <c r="O103" s="28">
        <v>0.66172348921804836</v>
      </c>
    </row>
    <row r="104" spans="1:15" x14ac:dyDescent="0.25">
      <c r="A104" t="str">
        <f t="shared" si="1"/>
        <v>LDCPO243164</v>
      </c>
      <c r="B104" s="3" t="s">
        <v>14</v>
      </c>
      <c r="C104" s="3" t="s">
        <v>15</v>
      </c>
      <c r="D104" s="4">
        <v>43164</v>
      </c>
      <c r="E104" s="3" t="s">
        <v>16</v>
      </c>
      <c r="F104" s="28">
        <v>2.2500817936489224</v>
      </c>
      <c r="G104" s="28">
        <v>0</v>
      </c>
      <c r="H104" s="28">
        <v>0</v>
      </c>
      <c r="I104" s="28">
        <v>0.28801621953387491</v>
      </c>
      <c r="J104" s="28">
        <v>2.5380980131827973</v>
      </c>
      <c r="K104" s="28">
        <v>1.7500506445654083</v>
      </c>
      <c r="L104" s="28">
        <v>0</v>
      </c>
      <c r="M104" s="28">
        <v>0</v>
      </c>
      <c r="N104" s="28">
        <v>0.2881025052577057</v>
      </c>
      <c r="O104" s="28">
        <v>2.0381531498231138</v>
      </c>
    </row>
    <row r="105" spans="1:15" x14ac:dyDescent="0.25">
      <c r="A105" t="str">
        <f t="shared" si="1"/>
        <v>LDDAF143164</v>
      </c>
      <c r="B105" s="3" t="s">
        <v>17</v>
      </c>
      <c r="C105" s="3" t="s">
        <v>18</v>
      </c>
      <c r="D105" s="4">
        <v>43164</v>
      </c>
      <c r="E105" s="5" t="s">
        <v>19</v>
      </c>
      <c r="F105" s="28">
        <v>2.2500858027312667</v>
      </c>
      <c r="G105" s="28">
        <v>0</v>
      </c>
      <c r="H105" s="28">
        <v>0</v>
      </c>
      <c r="I105" s="28">
        <v>0.17461294790686296</v>
      </c>
      <c r="J105" s="28">
        <v>2.4246987506381297</v>
      </c>
      <c r="K105" s="28">
        <v>1.0800124928215908</v>
      </c>
      <c r="L105" s="28">
        <v>0</v>
      </c>
      <c r="M105" s="28">
        <v>0</v>
      </c>
      <c r="N105" s="28">
        <v>0.17460448295434722</v>
      </c>
      <c r="O105" s="28">
        <v>1.254616975775938</v>
      </c>
    </row>
    <row r="106" spans="1:15" x14ac:dyDescent="0.25">
      <c r="A106" t="str">
        <f t="shared" si="1"/>
        <v>LDDAF243164</v>
      </c>
      <c r="B106" s="3" t="s">
        <v>20</v>
      </c>
      <c r="C106" s="3" t="s">
        <v>21</v>
      </c>
      <c r="D106" s="4">
        <v>43164</v>
      </c>
      <c r="E106" s="3" t="s">
        <v>22</v>
      </c>
      <c r="F106" s="28">
        <v>2.2500874368106123</v>
      </c>
      <c r="G106" s="28">
        <v>0</v>
      </c>
      <c r="H106" s="28">
        <v>0</v>
      </c>
      <c r="I106" s="28">
        <v>0.19801201636694665</v>
      </c>
      <c r="J106" s="28">
        <v>2.4480994531775591</v>
      </c>
      <c r="K106" s="28">
        <v>1.220013633668763</v>
      </c>
      <c r="L106" s="28">
        <v>0</v>
      </c>
      <c r="M106" s="28">
        <v>0</v>
      </c>
      <c r="N106" s="28">
        <v>0.19801397699702408</v>
      </c>
      <c r="O106" s="28">
        <v>1.4180276106657872</v>
      </c>
    </row>
    <row r="107" spans="1:15" x14ac:dyDescent="0.25">
      <c r="A107" t="str">
        <f t="shared" si="1"/>
        <v>LDDAF343164</v>
      </c>
      <c r="B107" s="3" t="s">
        <v>23</v>
      </c>
      <c r="C107" s="3" t="s">
        <v>24</v>
      </c>
      <c r="D107" s="4">
        <v>43164</v>
      </c>
      <c r="E107" s="3" t="s">
        <v>25</v>
      </c>
      <c r="F107" s="28">
        <v>2.2500887642988765</v>
      </c>
      <c r="G107" s="28">
        <v>0</v>
      </c>
      <c r="H107" s="28">
        <v>0</v>
      </c>
      <c r="I107" s="28">
        <v>0.19621430388873595</v>
      </c>
      <c r="J107" s="28">
        <v>2.4463030681876123</v>
      </c>
      <c r="K107" s="28">
        <v>1.2300177792575731</v>
      </c>
      <c r="L107" s="28">
        <v>0</v>
      </c>
      <c r="M107" s="28">
        <v>0</v>
      </c>
      <c r="N107" s="28">
        <v>0.19620177571666977</v>
      </c>
      <c r="O107" s="28">
        <v>1.4262195549742429</v>
      </c>
    </row>
    <row r="108" spans="1:15" x14ac:dyDescent="0.25">
      <c r="A108" t="str">
        <f t="shared" si="1"/>
        <v>LDGETF43164</v>
      </c>
      <c r="B108" s="3" t="s">
        <v>26</v>
      </c>
      <c r="C108" s="3" t="s">
        <v>27</v>
      </c>
      <c r="D108" s="4">
        <v>43164</v>
      </c>
      <c r="E108" s="3" t="s">
        <v>28</v>
      </c>
      <c r="F108" s="28">
        <v>0.25000035533859832</v>
      </c>
      <c r="G108" s="28">
        <v>0</v>
      </c>
      <c r="H108" s="28">
        <v>0</v>
      </c>
      <c r="I108" s="28">
        <v>2.7000547364491676E-2</v>
      </c>
      <c r="J108" s="28">
        <v>0.27700090270309002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</row>
    <row r="109" spans="1:15" x14ac:dyDescent="0.25">
      <c r="A109" t="str">
        <f t="shared" si="1"/>
        <v>LDGSEC43164</v>
      </c>
      <c r="B109" s="3" t="s">
        <v>29</v>
      </c>
      <c r="C109" s="3" t="s">
        <v>30</v>
      </c>
      <c r="D109" s="4">
        <v>43164</v>
      </c>
      <c r="E109" s="3" t="s">
        <v>31</v>
      </c>
      <c r="F109" s="28">
        <v>2.2500976270236612</v>
      </c>
      <c r="G109" s="28">
        <v>0</v>
      </c>
      <c r="H109" s="28">
        <v>0.2</v>
      </c>
      <c r="I109" s="28">
        <v>0.27541857720206653</v>
      </c>
      <c r="J109" s="28">
        <v>2.7255162042257277</v>
      </c>
      <c r="K109" s="28">
        <v>1.3471151634067113</v>
      </c>
      <c r="L109" s="28">
        <v>0</v>
      </c>
      <c r="M109" s="28">
        <v>0.2</v>
      </c>
      <c r="N109" s="28">
        <v>0.27128993824295033</v>
      </c>
      <c r="O109" s="28">
        <v>1.8184051016496616</v>
      </c>
    </row>
    <row r="110" spans="1:15" x14ac:dyDescent="0.25">
      <c r="A110" t="str">
        <f t="shared" si="1"/>
        <v>LDINPF43164</v>
      </c>
      <c r="B110" s="3" t="s">
        <v>32</v>
      </c>
      <c r="C110" s="3" t="s">
        <v>33</v>
      </c>
      <c r="D110" s="4">
        <v>43164</v>
      </c>
      <c r="E110" s="3" t="s">
        <v>34</v>
      </c>
      <c r="F110" s="28">
        <v>1.1300938421828581</v>
      </c>
      <c r="G110" s="28">
        <v>0</v>
      </c>
      <c r="H110" s="28">
        <v>0</v>
      </c>
      <c r="I110" s="28">
        <v>6.8406751614804584E-2</v>
      </c>
      <c r="J110" s="28">
        <v>1.1985005937976627</v>
      </c>
      <c r="K110" s="28">
        <v>0.47773824870668946</v>
      </c>
      <c r="L110" s="28">
        <v>0</v>
      </c>
      <c r="M110" s="28">
        <v>0</v>
      </c>
      <c r="N110" s="28">
        <v>6.7992023982933081E-2</v>
      </c>
      <c r="O110" s="28">
        <v>0.54573027268962249</v>
      </c>
    </row>
    <row r="111" spans="1:15" x14ac:dyDescent="0.25">
      <c r="A111" t="str">
        <f t="shared" si="1"/>
        <v>LDMIPF43164</v>
      </c>
      <c r="B111" s="3" t="s">
        <v>35</v>
      </c>
      <c r="C111" s="3" t="s">
        <v>36</v>
      </c>
      <c r="D111" s="4">
        <v>43164</v>
      </c>
      <c r="E111" s="3" t="s">
        <v>37</v>
      </c>
      <c r="F111" s="28">
        <v>2.2357986707799684</v>
      </c>
      <c r="G111" s="28">
        <v>0</v>
      </c>
      <c r="H111" s="28">
        <v>0.2</v>
      </c>
      <c r="I111" s="28">
        <v>0.32685140735471579</v>
      </c>
      <c r="J111" s="28">
        <v>2.7626500781346843</v>
      </c>
      <c r="K111" s="28">
        <v>1.5366417602360054</v>
      </c>
      <c r="L111" s="28">
        <v>0</v>
      </c>
      <c r="M111" s="28">
        <v>0.2</v>
      </c>
      <c r="N111" s="28">
        <v>0.30181379602472214</v>
      </c>
      <c r="O111" s="28">
        <v>2.0384555562607276</v>
      </c>
    </row>
    <row r="112" spans="1:15" x14ac:dyDescent="0.25">
      <c r="A112" t="str">
        <f t="shared" si="1"/>
        <v>LDSAPF43164</v>
      </c>
      <c r="B112" s="3" t="s">
        <v>38</v>
      </c>
      <c r="C112" s="3" t="s">
        <v>39</v>
      </c>
      <c r="D112" s="4">
        <v>43164</v>
      </c>
      <c r="E112" s="3" t="s">
        <v>40</v>
      </c>
      <c r="F112" s="28">
        <v>0.80006850651730466</v>
      </c>
      <c r="G112" s="28">
        <v>0</v>
      </c>
      <c r="H112" s="28">
        <v>0</v>
      </c>
      <c r="I112" s="28">
        <v>3.960377723608275E-2</v>
      </c>
      <c r="J112" s="28">
        <v>0.83967228375338743</v>
      </c>
      <c r="K112" s="28">
        <v>0.25910659753624643</v>
      </c>
      <c r="L112" s="28">
        <v>0</v>
      </c>
      <c r="M112" s="28">
        <v>0</v>
      </c>
      <c r="N112" s="28">
        <v>3.7638796763858652E-2</v>
      </c>
      <c r="O112" s="28">
        <v>0.2967453943001051</v>
      </c>
    </row>
    <row r="113" spans="1:15" x14ac:dyDescent="0.25">
      <c r="A113" t="str">
        <f t="shared" si="1"/>
        <v>LEBALF43164</v>
      </c>
      <c r="B113" s="3" t="s">
        <v>41</v>
      </c>
      <c r="C113" s="3" t="s">
        <v>42</v>
      </c>
      <c r="D113" s="4">
        <v>43164</v>
      </c>
      <c r="E113" s="3" t="s">
        <v>43</v>
      </c>
      <c r="F113" s="28">
        <v>2.3248493758170063</v>
      </c>
      <c r="G113" s="28">
        <v>0.30002164529448788</v>
      </c>
      <c r="H113" s="28">
        <v>0.2</v>
      </c>
      <c r="I113" s="28">
        <v>5.8462406353317543E-2</v>
      </c>
      <c r="J113" s="28">
        <v>2.8833334274648119</v>
      </c>
      <c r="K113" s="28">
        <v>0.3228746980046901</v>
      </c>
      <c r="L113" s="28">
        <v>0</v>
      </c>
      <c r="M113" s="28">
        <v>0.2</v>
      </c>
      <c r="N113" s="28">
        <v>5.8117121921702528E-2</v>
      </c>
      <c r="O113" s="28">
        <v>0.58099181992639259</v>
      </c>
    </row>
    <row r="114" spans="1:15" x14ac:dyDescent="0.25">
      <c r="A114" t="str">
        <f t="shared" si="1"/>
        <v>LEBFSF43164</v>
      </c>
      <c r="B114" s="3" t="s">
        <v>44</v>
      </c>
      <c r="C114" s="3" t="s">
        <v>45</v>
      </c>
      <c r="D114" s="4">
        <v>43164</v>
      </c>
      <c r="E114" s="3" t="s">
        <v>46</v>
      </c>
      <c r="F114" s="28">
        <v>2.5001436042983287</v>
      </c>
      <c r="G114" s="28">
        <v>0.30002420201910612</v>
      </c>
      <c r="H114" s="28">
        <v>0.2</v>
      </c>
      <c r="I114" s="28">
        <v>0.21961909220800566</v>
      </c>
      <c r="J114" s="28">
        <v>3.2197868985254403</v>
      </c>
      <c r="K114" s="28">
        <v>1.036585225569437</v>
      </c>
      <c r="L114" s="28">
        <v>0</v>
      </c>
      <c r="M114" s="28">
        <v>0.2</v>
      </c>
      <c r="N114" s="28">
        <v>0.20819256237153347</v>
      </c>
      <c r="O114" s="28">
        <v>1.4447777879409704</v>
      </c>
    </row>
    <row r="115" spans="1:15" x14ac:dyDescent="0.25">
      <c r="A115" t="str">
        <f t="shared" si="1"/>
        <v>LECHID43164</v>
      </c>
      <c r="B115" s="3" t="s">
        <v>47</v>
      </c>
      <c r="C115" s="3" t="s">
        <v>48</v>
      </c>
      <c r="D115" s="4">
        <v>43164</v>
      </c>
      <c r="E115" s="3" t="s">
        <v>49</v>
      </c>
      <c r="F115" s="28">
        <v>2.4762193344037233</v>
      </c>
      <c r="G115" s="28">
        <v>0</v>
      </c>
      <c r="H115" s="28">
        <v>0</v>
      </c>
      <c r="I115" s="28">
        <v>0.2693196541505537</v>
      </c>
      <c r="J115" s="28">
        <v>2.7455389885542769</v>
      </c>
      <c r="K115" s="28">
        <v>1.478185429730182</v>
      </c>
      <c r="L115" s="28">
        <v>0</v>
      </c>
      <c r="M115" s="28">
        <v>0</v>
      </c>
      <c r="N115" s="28">
        <v>0.25170255379377865</v>
      </c>
      <c r="O115" s="28">
        <v>1.7298879835239607</v>
      </c>
    </row>
    <row r="116" spans="1:15" x14ac:dyDescent="0.25">
      <c r="A116" t="str">
        <f t="shared" si="1"/>
        <v>LEEQTF43164</v>
      </c>
      <c r="B116" s="3" t="s">
        <v>50</v>
      </c>
      <c r="C116" s="3" t="s">
        <v>51</v>
      </c>
      <c r="D116" s="4">
        <v>43164</v>
      </c>
      <c r="E116" s="3" t="s">
        <v>52</v>
      </c>
      <c r="F116" s="28">
        <v>2.3214827620665281</v>
      </c>
      <c r="G116" s="28">
        <v>0</v>
      </c>
      <c r="H116" s="28">
        <v>0.2</v>
      </c>
      <c r="I116" s="28">
        <v>0.28826844722763723</v>
      </c>
      <c r="J116" s="28">
        <v>2.8097512092941654</v>
      </c>
      <c r="K116" s="28">
        <v>1.4597084036797889</v>
      </c>
      <c r="L116" s="28">
        <v>0</v>
      </c>
      <c r="M116" s="28">
        <v>0.2</v>
      </c>
      <c r="N116" s="28">
        <v>0.28615795951282247</v>
      </c>
      <c r="O116" s="28">
        <v>1.9458663631926114</v>
      </c>
    </row>
    <row r="117" spans="1:15" x14ac:dyDescent="0.25">
      <c r="A117" t="str">
        <f t="shared" si="1"/>
        <v>LEGROW43164</v>
      </c>
      <c r="B117" s="3" t="s">
        <v>53</v>
      </c>
      <c r="C117" s="3" t="s">
        <v>54</v>
      </c>
      <c r="D117" s="4">
        <v>43164</v>
      </c>
      <c r="E117" s="3" t="s">
        <v>55</v>
      </c>
      <c r="F117" s="28">
        <v>2.3557669635397565</v>
      </c>
      <c r="G117" s="28">
        <v>0.30002381226369751</v>
      </c>
      <c r="H117" s="28">
        <v>0.2</v>
      </c>
      <c r="I117" s="28">
        <v>0.27643739264831657</v>
      </c>
      <c r="J117" s="28">
        <v>3.1322281684517708</v>
      </c>
      <c r="K117" s="28">
        <v>1.40008036958517</v>
      </c>
      <c r="L117" s="28">
        <v>0</v>
      </c>
      <c r="M117" s="28">
        <v>0.2</v>
      </c>
      <c r="N117" s="28">
        <v>0.27362474491418026</v>
      </c>
      <c r="O117" s="28">
        <v>1.8737051144993502</v>
      </c>
    </row>
    <row r="118" spans="1:15" x14ac:dyDescent="0.25">
      <c r="A118" t="str">
        <f t="shared" si="1"/>
        <v>LEINFA43164</v>
      </c>
      <c r="B118" s="3" t="s">
        <v>56</v>
      </c>
      <c r="C118" s="3" t="s">
        <v>57</v>
      </c>
      <c r="D118" s="4">
        <v>43164</v>
      </c>
      <c r="E118" s="3" t="s">
        <v>58</v>
      </c>
      <c r="F118" s="28">
        <v>2.5001242560991366</v>
      </c>
      <c r="G118" s="28">
        <v>0</v>
      </c>
      <c r="H118" s="28">
        <v>0.2</v>
      </c>
      <c r="I118" s="28">
        <v>0.25381949893985228</v>
      </c>
      <c r="J118" s="28">
        <v>2.9539437550389889</v>
      </c>
      <c r="K118" s="28">
        <v>1.2128656416439558</v>
      </c>
      <c r="L118" s="28">
        <v>0</v>
      </c>
      <c r="M118" s="28">
        <v>0.2</v>
      </c>
      <c r="N118" s="28">
        <v>0.24172786631066973</v>
      </c>
      <c r="O118" s="28">
        <v>1.6545935079546255</v>
      </c>
    </row>
    <row r="119" spans="1:15" x14ac:dyDescent="0.25">
      <c r="A119" t="str">
        <f t="shared" si="1"/>
        <v>LEINNF43164</v>
      </c>
      <c r="B119" s="3" t="s">
        <v>59</v>
      </c>
      <c r="C119" s="3" t="s">
        <v>60</v>
      </c>
      <c r="D119" s="4">
        <v>43164</v>
      </c>
      <c r="E119" s="3" t="s">
        <v>93</v>
      </c>
      <c r="F119" s="28">
        <v>1.2000241682044379</v>
      </c>
      <c r="G119" s="28">
        <v>0</v>
      </c>
      <c r="H119" s="28">
        <v>0</v>
      </c>
      <c r="I119" s="28">
        <v>4.5003292203223848E-2</v>
      </c>
      <c r="J119" s="28">
        <v>1.2450274604076617</v>
      </c>
      <c r="K119" s="28">
        <v>0.64089350132160461</v>
      </c>
      <c r="L119" s="28">
        <v>0</v>
      </c>
      <c r="M119" s="28">
        <v>0</v>
      </c>
      <c r="N119" s="28">
        <v>4.3350784617678023E-2</v>
      </c>
      <c r="O119" s="28">
        <v>0.68424428593928266</v>
      </c>
    </row>
    <row r="120" spans="1:15" x14ac:dyDescent="0.25">
      <c r="A120" t="str">
        <f t="shared" si="1"/>
        <v>LEINSX43164</v>
      </c>
      <c r="B120" s="3" t="s">
        <v>61</v>
      </c>
      <c r="C120" s="3" t="s">
        <v>62</v>
      </c>
      <c r="D120" s="4">
        <v>43164</v>
      </c>
      <c r="E120" s="3" t="s">
        <v>92</v>
      </c>
      <c r="F120" s="28">
        <v>1.700055367587155</v>
      </c>
      <c r="G120" s="28">
        <v>0</v>
      </c>
      <c r="H120" s="28">
        <v>0</v>
      </c>
      <c r="I120" s="28">
        <v>0.1260052689485146</v>
      </c>
      <c r="J120" s="28">
        <v>1.8260606365356695</v>
      </c>
      <c r="K120" s="28">
        <v>1.1376561653116419</v>
      </c>
      <c r="L120" s="28">
        <v>0</v>
      </c>
      <c r="M120" s="28">
        <v>0</v>
      </c>
      <c r="N120" s="28">
        <v>0.11478703888372162</v>
      </c>
      <c r="O120" s="28">
        <v>1.2524432041953635</v>
      </c>
    </row>
    <row r="121" spans="1:15" x14ac:dyDescent="0.25">
      <c r="A121" t="str">
        <f t="shared" si="1"/>
        <v>LEMIDF43164</v>
      </c>
      <c r="B121" s="3" t="s">
        <v>63</v>
      </c>
      <c r="C121" s="3" t="s">
        <v>64</v>
      </c>
      <c r="D121" s="4">
        <v>43164</v>
      </c>
      <c r="E121" s="3" t="s">
        <v>65</v>
      </c>
      <c r="F121" s="28">
        <v>2.3398251186600949</v>
      </c>
      <c r="G121" s="28">
        <v>0.30002189770764892</v>
      </c>
      <c r="H121" s="28">
        <v>0.2</v>
      </c>
      <c r="I121" s="28">
        <v>6.1157909283124381E-2</v>
      </c>
      <c r="J121" s="28">
        <v>2.9010049256508683</v>
      </c>
      <c r="K121" s="28">
        <v>0.33022166115384494</v>
      </c>
      <c r="L121" s="28">
        <v>0</v>
      </c>
      <c r="M121" s="28">
        <v>0.2</v>
      </c>
      <c r="N121" s="28">
        <v>5.9439496148682346E-2</v>
      </c>
      <c r="O121" s="28">
        <v>0.58966115730252733</v>
      </c>
    </row>
    <row r="122" spans="1:15" x14ac:dyDescent="0.25">
      <c r="A122" t="str">
        <f t="shared" si="1"/>
        <v>LET10043164</v>
      </c>
      <c r="B122" s="3" t="s">
        <v>66</v>
      </c>
      <c r="C122" s="3" t="s">
        <v>67</v>
      </c>
      <c r="D122" s="4">
        <v>43164</v>
      </c>
      <c r="E122" s="3" t="s">
        <v>68</v>
      </c>
      <c r="F122" s="28">
        <v>0.24987738891568406</v>
      </c>
      <c r="G122" s="28">
        <v>0</v>
      </c>
      <c r="H122" s="28">
        <v>0</v>
      </c>
      <c r="I122" s="28">
        <v>8.9777524579688715E-3</v>
      </c>
      <c r="J122" s="28">
        <v>0.25885514137365295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</row>
    <row r="123" spans="1:15" x14ac:dyDescent="0.25">
      <c r="A123" t="str">
        <f t="shared" si="1"/>
        <v>LETAXP43164</v>
      </c>
      <c r="B123" s="3" t="s">
        <v>69</v>
      </c>
      <c r="C123" s="3" t="s">
        <v>70</v>
      </c>
      <c r="D123" s="4">
        <v>43164</v>
      </c>
      <c r="E123" s="3" t="s">
        <v>71</v>
      </c>
      <c r="F123" s="28">
        <v>2.4100613028109872</v>
      </c>
      <c r="G123" s="28">
        <v>0.30002236833009921</v>
      </c>
      <c r="H123" s="28">
        <v>0</v>
      </c>
      <c r="I123" s="28">
        <v>0.25740930597984391</v>
      </c>
      <c r="J123" s="28">
        <v>2.96749297712093</v>
      </c>
      <c r="K123" s="28">
        <v>1.4338742508614306</v>
      </c>
      <c r="L123" s="28">
        <v>0</v>
      </c>
      <c r="M123" s="28">
        <v>0</v>
      </c>
      <c r="N123" s="28">
        <v>0.24370460961261864</v>
      </c>
      <c r="O123" s="28">
        <v>1.6775788604740494</v>
      </c>
    </row>
    <row r="124" spans="1:15" x14ac:dyDescent="0.25">
      <c r="A124" t="str">
        <f t="shared" si="1"/>
        <v>LETF5043164</v>
      </c>
      <c r="B124" s="3" t="s">
        <v>72</v>
      </c>
      <c r="C124" s="3" t="s">
        <v>73</v>
      </c>
      <c r="D124" s="4">
        <v>43164</v>
      </c>
      <c r="E124" s="3" t="s">
        <v>74</v>
      </c>
      <c r="F124" s="28">
        <v>9.9985092194213296E-2</v>
      </c>
      <c r="G124" s="28">
        <v>0</v>
      </c>
      <c r="H124" s="28">
        <v>0</v>
      </c>
      <c r="I124" s="28">
        <v>1.7972491969077801E-3</v>
      </c>
      <c r="J124" s="28">
        <v>0.10178234139112108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</row>
    <row r="125" spans="1:15" x14ac:dyDescent="0.25">
      <c r="A125" t="str">
        <f t="shared" si="1"/>
        <v>LETFSX43164</v>
      </c>
      <c r="B125" s="3" t="s">
        <v>75</v>
      </c>
      <c r="C125" s="3" t="s">
        <v>76</v>
      </c>
      <c r="D125" s="4">
        <v>43164</v>
      </c>
      <c r="E125" s="3" t="s">
        <v>77</v>
      </c>
      <c r="F125" s="28">
        <v>0.10000018060537059</v>
      </c>
      <c r="G125" s="28">
        <v>0</v>
      </c>
      <c r="H125" s="28">
        <v>0</v>
      </c>
      <c r="I125" s="28">
        <v>0</v>
      </c>
      <c r="J125" s="28">
        <v>0.10000018060537059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</row>
    <row r="126" spans="1:15" x14ac:dyDescent="0.25">
      <c r="A126" t="str">
        <f t="shared" si="1"/>
        <v>LEULIS43164</v>
      </c>
      <c r="B126" s="3" t="s">
        <v>78</v>
      </c>
      <c r="C126" s="3" t="s">
        <v>79</v>
      </c>
      <c r="D126" s="4">
        <v>43164</v>
      </c>
      <c r="E126" s="3" t="s">
        <v>80</v>
      </c>
      <c r="F126" s="28">
        <v>2.3490505354808202</v>
      </c>
      <c r="G126" s="28">
        <v>0</v>
      </c>
      <c r="H126" s="28">
        <v>0</v>
      </c>
      <c r="I126" s="28">
        <v>0.24822915288974001</v>
      </c>
      <c r="J126" s="28">
        <v>2.59727968837056</v>
      </c>
      <c r="K126" s="28">
        <v>1.2688422481268355</v>
      </c>
      <c r="L126" s="28">
        <v>0</v>
      </c>
      <c r="M126" s="28">
        <v>0</v>
      </c>
      <c r="N126" s="28">
        <v>0.21581121713253967</v>
      </c>
      <c r="O126" s="28">
        <v>1.4846534652593752</v>
      </c>
    </row>
    <row r="127" spans="1:15" x14ac:dyDescent="0.25">
      <c r="A127" t="str">
        <f t="shared" si="1"/>
        <v>LLIQDF43164</v>
      </c>
      <c r="B127" s="3" t="s">
        <v>81</v>
      </c>
      <c r="C127" s="3" t="s">
        <v>82</v>
      </c>
      <c r="D127" s="4">
        <v>43164</v>
      </c>
      <c r="E127" s="3" t="s">
        <v>83</v>
      </c>
      <c r="F127" s="28">
        <v>0.23844264084969019</v>
      </c>
      <c r="G127" s="28">
        <v>0</v>
      </c>
      <c r="H127" s="28">
        <v>0</v>
      </c>
      <c r="I127" s="28">
        <v>5.1185484704244603E-3</v>
      </c>
      <c r="J127" s="28">
        <v>0.24356118932011464</v>
      </c>
      <c r="K127" s="28">
        <v>9.842339051239328E-2</v>
      </c>
      <c r="L127" s="28">
        <v>0</v>
      </c>
      <c r="M127" s="28">
        <v>0</v>
      </c>
      <c r="N127" s="28">
        <v>5.1160901690791103E-3</v>
      </c>
      <c r="O127" s="28">
        <v>0.1035394806814724</v>
      </c>
    </row>
    <row r="128" spans="1:15" x14ac:dyDescent="0.25">
      <c r="A128" t="str">
        <f t="shared" si="1"/>
        <v>LDBOND43165</v>
      </c>
      <c r="B128" s="3" t="s">
        <v>11</v>
      </c>
      <c r="C128" s="3" t="s">
        <v>12</v>
      </c>
      <c r="D128" s="4">
        <v>43165</v>
      </c>
      <c r="E128" s="3" t="s">
        <v>13</v>
      </c>
      <c r="F128" s="29">
        <v>1.0700190831561458</v>
      </c>
      <c r="G128" s="29">
        <v>0</v>
      </c>
      <c r="H128" s="29">
        <v>0</v>
      </c>
      <c r="I128" s="29">
        <v>9.5403048592845416E-2</v>
      </c>
      <c r="J128" s="29">
        <v>1.1654221317489912</v>
      </c>
      <c r="K128" s="29">
        <v>0.56671611240897379</v>
      </c>
      <c r="L128" s="29">
        <v>0</v>
      </c>
      <c r="M128" s="29">
        <v>0</v>
      </c>
      <c r="N128" s="29">
        <v>9.4810314393240197E-2</v>
      </c>
      <c r="O128" s="29">
        <v>0.66152642680221396</v>
      </c>
    </row>
    <row r="129" spans="1:15" x14ac:dyDescent="0.25">
      <c r="A129" t="str">
        <f t="shared" si="1"/>
        <v>LDCPO243165</v>
      </c>
      <c r="B129" s="3" t="s">
        <v>14</v>
      </c>
      <c r="C129" s="3" t="s">
        <v>15</v>
      </c>
      <c r="D129" s="4">
        <v>43165</v>
      </c>
      <c r="E129" s="3" t="s">
        <v>16</v>
      </c>
      <c r="F129" s="29">
        <v>2.2500827796854543</v>
      </c>
      <c r="G129" s="29">
        <v>0</v>
      </c>
      <c r="H129" s="29">
        <v>0</v>
      </c>
      <c r="I129" s="29">
        <v>0.28801850262736411</v>
      </c>
      <c r="J129" s="29">
        <v>2.5381012823128186</v>
      </c>
      <c r="K129" s="29">
        <v>1.7500381375925418</v>
      </c>
      <c r="L129" s="29">
        <v>0</v>
      </c>
      <c r="M129" s="29">
        <v>0</v>
      </c>
      <c r="N129" s="29">
        <v>0.28806564351646968</v>
      </c>
      <c r="O129" s="29">
        <v>2.0381037811090117</v>
      </c>
    </row>
    <row r="130" spans="1:15" x14ac:dyDescent="0.25">
      <c r="A130" t="str">
        <f t="shared" si="1"/>
        <v>LDDAF143165</v>
      </c>
      <c r="B130" s="3" t="s">
        <v>17</v>
      </c>
      <c r="C130" s="3" t="s">
        <v>18</v>
      </c>
      <c r="D130" s="4">
        <v>43165</v>
      </c>
      <c r="E130" s="5" t="s">
        <v>19</v>
      </c>
      <c r="F130" s="29">
        <v>2.2500856483751508</v>
      </c>
      <c r="G130" s="29">
        <v>0</v>
      </c>
      <c r="H130" s="29">
        <v>0</v>
      </c>
      <c r="I130" s="29">
        <v>0.17461102461773145</v>
      </c>
      <c r="J130" s="29">
        <v>2.4246966729928823</v>
      </c>
      <c r="K130" s="29">
        <v>1.0800111516103348</v>
      </c>
      <c r="L130" s="29">
        <v>0</v>
      </c>
      <c r="M130" s="29">
        <v>0</v>
      </c>
      <c r="N130" s="29">
        <v>0.17460594480251862</v>
      </c>
      <c r="O130" s="29">
        <v>1.2546170964128533</v>
      </c>
    </row>
    <row r="131" spans="1:15" x14ac:dyDescent="0.25">
      <c r="A131" t="str">
        <f t="shared" si="1"/>
        <v>LDDAF243165</v>
      </c>
      <c r="B131" s="3" t="s">
        <v>20</v>
      </c>
      <c r="C131" s="3" t="s">
        <v>21</v>
      </c>
      <c r="D131" s="4">
        <v>43165</v>
      </c>
      <c r="E131" s="3" t="s">
        <v>22</v>
      </c>
      <c r="F131" s="29">
        <v>2.2500915239786679</v>
      </c>
      <c r="G131" s="29">
        <v>0</v>
      </c>
      <c r="H131" s="29">
        <v>0</v>
      </c>
      <c r="I131" s="29">
        <v>0.19801158593071039</v>
      </c>
      <c r="J131" s="29">
        <v>2.4481031099093782</v>
      </c>
      <c r="K131" s="29">
        <v>1.2200119793447395</v>
      </c>
      <c r="L131" s="29">
        <v>0</v>
      </c>
      <c r="M131" s="29">
        <v>0</v>
      </c>
      <c r="N131" s="29">
        <v>0.19801224638061241</v>
      </c>
      <c r="O131" s="29">
        <v>1.4180242257253519</v>
      </c>
    </row>
    <row r="132" spans="1:15" x14ac:dyDescent="0.25">
      <c r="A132" t="str">
        <f t="shared" ref="A132:A195" si="2">C132&amp;D132</f>
        <v>LDDAF343165</v>
      </c>
      <c r="B132" s="3" t="s">
        <v>23</v>
      </c>
      <c r="C132" s="3" t="s">
        <v>24</v>
      </c>
      <c r="D132" s="4">
        <v>43165</v>
      </c>
      <c r="E132" s="3" t="s">
        <v>25</v>
      </c>
      <c r="F132" s="29">
        <v>2.2500860464654702</v>
      </c>
      <c r="G132" s="29">
        <v>0</v>
      </c>
      <c r="H132" s="29">
        <v>0</v>
      </c>
      <c r="I132" s="29">
        <v>0.19621366055736505</v>
      </c>
      <c r="J132" s="29">
        <v>2.4462997070228352</v>
      </c>
      <c r="K132" s="29">
        <v>1.2300230993591468</v>
      </c>
      <c r="L132" s="29">
        <v>0</v>
      </c>
      <c r="M132" s="29">
        <v>0</v>
      </c>
      <c r="N132" s="29">
        <v>0.19620675679669961</v>
      </c>
      <c r="O132" s="29">
        <v>1.4262298561558464</v>
      </c>
    </row>
    <row r="133" spans="1:15" x14ac:dyDescent="0.25">
      <c r="A133" t="str">
        <f t="shared" si="2"/>
        <v>LDGETF43165</v>
      </c>
      <c r="B133" s="3" t="s">
        <v>26</v>
      </c>
      <c r="C133" s="3" t="s">
        <v>27</v>
      </c>
      <c r="D133" s="4">
        <v>43165</v>
      </c>
      <c r="E133" s="3" t="s">
        <v>28</v>
      </c>
      <c r="F133" s="29">
        <v>0.25000062693615233</v>
      </c>
      <c r="G133" s="29">
        <v>0</v>
      </c>
      <c r="H133" s="29">
        <v>0</v>
      </c>
      <c r="I133" s="29">
        <v>2.7000204291327806E-2</v>
      </c>
      <c r="J133" s="29">
        <v>0.27700083122748015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</row>
    <row r="134" spans="1:15" x14ac:dyDescent="0.25">
      <c r="A134" t="str">
        <f t="shared" si="2"/>
        <v>LDGSEC43165</v>
      </c>
      <c r="B134" s="3" t="s">
        <v>29</v>
      </c>
      <c r="C134" s="3" t="s">
        <v>30</v>
      </c>
      <c r="D134" s="4">
        <v>43165</v>
      </c>
      <c r="E134" s="3" t="s">
        <v>31</v>
      </c>
      <c r="F134" s="29">
        <v>2.2500982717397222</v>
      </c>
      <c r="G134" s="29">
        <v>0</v>
      </c>
      <c r="H134" s="29">
        <v>0.2</v>
      </c>
      <c r="I134" s="29">
        <v>0.27541954240532662</v>
      </c>
      <c r="J134" s="29">
        <v>2.7255178141450491</v>
      </c>
      <c r="K134" s="29">
        <v>1.3471275775722045</v>
      </c>
      <c r="L134" s="29">
        <v>0</v>
      </c>
      <c r="M134" s="29">
        <v>0.2</v>
      </c>
      <c r="N134" s="29">
        <v>0.27129101368203523</v>
      </c>
      <c r="O134" s="29">
        <v>1.8184185912542397</v>
      </c>
    </row>
    <row r="135" spans="1:15" x14ac:dyDescent="0.25">
      <c r="A135" t="str">
        <f t="shared" si="2"/>
        <v>LDINPF43165</v>
      </c>
      <c r="B135" s="3" t="s">
        <v>32</v>
      </c>
      <c r="C135" s="3" t="s">
        <v>33</v>
      </c>
      <c r="D135" s="4">
        <v>43165</v>
      </c>
      <c r="E135" s="3" t="s">
        <v>34</v>
      </c>
      <c r="F135" s="29">
        <v>1.1300673929613465</v>
      </c>
      <c r="G135" s="29">
        <v>0</v>
      </c>
      <c r="H135" s="29">
        <v>0</v>
      </c>
      <c r="I135" s="29">
        <v>6.8404962535407607E-2</v>
      </c>
      <c r="J135" s="29">
        <v>1.198472355496754</v>
      </c>
      <c r="K135" s="29">
        <v>0.47763508460566678</v>
      </c>
      <c r="L135" s="29">
        <v>0</v>
      </c>
      <c r="M135" s="29">
        <v>0</v>
      </c>
      <c r="N135" s="29">
        <v>6.7974352504781246E-2</v>
      </c>
      <c r="O135" s="29">
        <v>0.54560943711044807</v>
      </c>
    </row>
    <row r="136" spans="1:15" x14ac:dyDescent="0.25">
      <c r="A136" t="str">
        <f t="shared" si="2"/>
        <v>LDMIPF43165</v>
      </c>
      <c r="B136" s="3" t="s">
        <v>35</v>
      </c>
      <c r="C136" s="3" t="s">
        <v>36</v>
      </c>
      <c r="D136" s="4">
        <v>43165</v>
      </c>
      <c r="E136" s="3" t="s">
        <v>37</v>
      </c>
      <c r="F136" s="29">
        <v>2.2365486075911973</v>
      </c>
      <c r="G136" s="29">
        <v>0</v>
      </c>
      <c r="H136" s="29">
        <v>0.2</v>
      </c>
      <c r="I136" s="29">
        <v>0.32698652612197593</v>
      </c>
      <c r="J136" s="29">
        <v>2.7635351337131735</v>
      </c>
      <c r="K136" s="29">
        <v>1.5372216764862618</v>
      </c>
      <c r="L136" s="29">
        <v>0</v>
      </c>
      <c r="M136" s="29">
        <v>0.2</v>
      </c>
      <c r="N136" s="29">
        <v>0.30191142596721532</v>
      </c>
      <c r="O136" s="29">
        <v>2.0391331024534773</v>
      </c>
    </row>
    <row r="137" spans="1:15" x14ac:dyDescent="0.25">
      <c r="A137" t="str">
        <f t="shared" si="2"/>
        <v>LDSAPF43165</v>
      </c>
      <c r="B137" s="3" t="s">
        <v>38</v>
      </c>
      <c r="C137" s="3" t="s">
        <v>39</v>
      </c>
      <c r="D137" s="4">
        <v>43165</v>
      </c>
      <c r="E137" s="3" t="s">
        <v>40</v>
      </c>
      <c r="F137" s="29">
        <v>0.80005528963752237</v>
      </c>
      <c r="G137" s="29">
        <v>0</v>
      </c>
      <c r="H137" s="29">
        <v>0</v>
      </c>
      <c r="I137" s="29">
        <v>3.9603191829221847E-2</v>
      </c>
      <c r="J137" s="29">
        <v>0.83965848146674427</v>
      </c>
      <c r="K137" s="29">
        <v>0.2592419110521707</v>
      </c>
      <c r="L137" s="29">
        <v>0</v>
      </c>
      <c r="M137" s="29">
        <v>0</v>
      </c>
      <c r="N137" s="29">
        <v>3.7663307576324488E-2</v>
      </c>
      <c r="O137" s="29">
        <v>0.29690521862849517</v>
      </c>
    </row>
    <row r="138" spans="1:15" x14ac:dyDescent="0.25">
      <c r="A138" t="str">
        <f t="shared" si="2"/>
        <v>LEBALF43165</v>
      </c>
      <c r="B138" s="3" t="s">
        <v>41</v>
      </c>
      <c r="C138" s="3" t="s">
        <v>42</v>
      </c>
      <c r="D138" s="4">
        <v>43165</v>
      </c>
      <c r="E138" s="3" t="s">
        <v>43</v>
      </c>
      <c r="F138" s="29">
        <v>2.3256369262941003</v>
      </c>
      <c r="G138" s="29">
        <v>0.30002166426120003</v>
      </c>
      <c r="H138" s="29">
        <v>0.2</v>
      </c>
      <c r="I138" s="29">
        <v>5.8603769302125568E-2</v>
      </c>
      <c r="J138" s="29">
        <v>2.8842623598574262</v>
      </c>
      <c r="K138" s="29">
        <v>0.3236430120438834</v>
      </c>
      <c r="L138" s="29">
        <v>0</v>
      </c>
      <c r="M138" s="29">
        <v>0.2</v>
      </c>
      <c r="N138" s="29">
        <v>5.8256594972026829E-2</v>
      </c>
      <c r="O138" s="29">
        <v>0.58189960701591026</v>
      </c>
    </row>
    <row r="139" spans="1:15" x14ac:dyDescent="0.25">
      <c r="A139" t="str">
        <f t="shared" si="2"/>
        <v>LEBFSF43165</v>
      </c>
      <c r="B139" s="3" t="s">
        <v>44</v>
      </c>
      <c r="C139" s="3" t="s">
        <v>45</v>
      </c>
      <c r="D139" s="4">
        <v>43165</v>
      </c>
      <c r="E139" s="3" t="s">
        <v>46</v>
      </c>
      <c r="F139" s="29">
        <v>2.5001432120370053</v>
      </c>
      <c r="G139" s="29">
        <v>0.30002459002686038</v>
      </c>
      <c r="H139" s="29">
        <v>0.2</v>
      </c>
      <c r="I139" s="29">
        <v>0.21961904274039562</v>
      </c>
      <c r="J139" s="29">
        <v>3.2197868448042612</v>
      </c>
      <c r="K139" s="29">
        <v>1.0362024855782113</v>
      </c>
      <c r="L139" s="29">
        <v>0</v>
      </c>
      <c r="M139" s="29">
        <v>0.2</v>
      </c>
      <c r="N139" s="29">
        <v>0.20812340818505853</v>
      </c>
      <c r="O139" s="29">
        <v>1.4443258937632697</v>
      </c>
    </row>
    <row r="140" spans="1:15" x14ac:dyDescent="0.25">
      <c r="A140" t="str">
        <f t="shared" si="2"/>
        <v>LECHID43165</v>
      </c>
      <c r="B140" s="3" t="s">
        <v>47</v>
      </c>
      <c r="C140" s="3" t="s">
        <v>48</v>
      </c>
      <c r="D140" s="4">
        <v>43165</v>
      </c>
      <c r="E140" s="3" t="s">
        <v>49</v>
      </c>
      <c r="F140" s="29">
        <v>2.4758424029139676</v>
      </c>
      <c r="G140" s="29">
        <v>0</v>
      </c>
      <c r="H140" s="29">
        <v>0</v>
      </c>
      <c r="I140" s="29">
        <v>0.26924954753881952</v>
      </c>
      <c r="J140" s="29">
        <v>2.7450919504527871</v>
      </c>
      <c r="K140" s="29">
        <v>1.4767807789491467</v>
      </c>
      <c r="L140" s="29">
        <v>0</v>
      </c>
      <c r="M140" s="29">
        <v>0</v>
      </c>
      <c r="N140" s="29">
        <v>0.2514545371367104</v>
      </c>
      <c r="O140" s="29">
        <v>1.7282353160858572</v>
      </c>
    </row>
    <row r="141" spans="1:15" x14ac:dyDescent="0.25">
      <c r="A141" t="str">
        <f t="shared" si="2"/>
        <v>LEEQTF43165</v>
      </c>
      <c r="B141" s="3" t="s">
        <v>50</v>
      </c>
      <c r="C141" s="3" t="s">
        <v>51</v>
      </c>
      <c r="D141" s="4">
        <v>43165</v>
      </c>
      <c r="E141" s="3" t="s">
        <v>52</v>
      </c>
      <c r="F141" s="29">
        <v>2.3225805075433872</v>
      </c>
      <c r="G141" s="29">
        <v>0</v>
      </c>
      <c r="H141" s="29">
        <v>0.2</v>
      </c>
      <c r="I141" s="29">
        <v>0.28846608221297215</v>
      </c>
      <c r="J141" s="29">
        <v>2.8110465897563595</v>
      </c>
      <c r="K141" s="29">
        <v>1.460695131071615</v>
      </c>
      <c r="L141" s="29">
        <v>0</v>
      </c>
      <c r="M141" s="29">
        <v>0.2</v>
      </c>
      <c r="N141" s="29">
        <v>0.2863352314936507</v>
      </c>
      <c r="O141" s="29">
        <v>1.9470303625652656</v>
      </c>
    </row>
    <row r="142" spans="1:15" x14ac:dyDescent="0.25">
      <c r="A142" t="str">
        <f t="shared" si="2"/>
        <v>LEGROW43165</v>
      </c>
      <c r="B142" s="3" t="s">
        <v>53</v>
      </c>
      <c r="C142" s="3" t="s">
        <v>54</v>
      </c>
      <c r="D142" s="4">
        <v>43165</v>
      </c>
      <c r="E142" s="3" t="s">
        <v>55</v>
      </c>
      <c r="F142" s="29">
        <v>2.3569447958783321</v>
      </c>
      <c r="G142" s="29">
        <v>0.30002381772699993</v>
      </c>
      <c r="H142" s="29">
        <v>0.2</v>
      </c>
      <c r="I142" s="29">
        <v>0.27664932004000009</v>
      </c>
      <c r="J142" s="29">
        <v>3.1336179336453323</v>
      </c>
      <c r="K142" s="29">
        <v>1.4012152573822714</v>
      </c>
      <c r="L142" s="29">
        <v>0</v>
      </c>
      <c r="M142" s="29">
        <v>0.2</v>
      </c>
      <c r="N142" s="29">
        <v>0.27382847599081939</v>
      </c>
      <c r="O142" s="29">
        <v>1.8750437333730907</v>
      </c>
    </row>
    <row r="143" spans="1:15" x14ac:dyDescent="0.25">
      <c r="A143" t="str">
        <f t="shared" si="2"/>
        <v>LEINFA43165</v>
      </c>
      <c r="B143" s="3" t="s">
        <v>56</v>
      </c>
      <c r="C143" s="3" t="s">
        <v>57</v>
      </c>
      <c r="D143" s="4">
        <v>43165</v>
      </c>
      <c r="E143" s="3" t="s">
        <v>58</v>
      </c>
      <c r="F143" s="29">
        <v>2.5001242510879296</v>
      </c>
      <c r="G143" s="29">
        <v>0</v>
      </c>
      <c r="H143" s="29">
        <v>0.2</v>
      </c>
      <c r="I143" s="29">
        <v>0.25382049977122523</v>
      </c>
      <c r="J143" s="29">
        <v>2.9539447508591552</v>
      </c>
      <c r="K143" s="29">
        <v>1.2126530914803149</v>
      </c>
      <c r="L143" s="29">
        <v>0</v>
      </c>
      <c r="M143" s="29">
        <v>0.2</v>
      </c>
      <c r="N143" s="29">
        <v>0.24168731466701696</v>
      </c>
      <c r="O143" s="29">
        <v>1.6543404061473317</v>
      </c>
    </row>
    <row r="144" spans="1:15" x14ac:dyDescent="0.25">
      <c r="A144" t="str">
        <f t="shared" si="2"/>
        <v>LEINNF43165</v>
      </c>
      <c r="B144" s="3" t="s">
        <v>59</v>
      </c>
      <c r="C144" s="3" t="s">
        <v>60</v>
      </c>
      <c r="D144" s="4">
        <v>43165</v>
      </c>
      <c r="E144" s="3" t="s">
        <v>93</v>
      </c>
      <c r="F144" s="29">
        <v>1.2000221935202469</v>
      </c>
      <c r="G144" s="29">
        <v>0</v>
      </c>
      <c r="H144" s="29">
        <v>0</v>
      </c>
      <c r="I144" s="29">
        <v>4.5007186676063501E-2</v>
      </c>
      <c r="J144" s="29">
        <v>1.2450293801963104</v>
      </c>
      <c r="K144" s="29">
        <v>0.64089906535667729</v>
      </c>
      <c r="L144" s="29">
        <v>0</v>
      </c>
      <c r="M144" s="29">
        <v>0</v>
      </c>
      <c r="N144" s="29">
        <v>4.3356748135597728E-2</v>
      </c>
      <c r="O144" s="29">
        <v>0.68425581349227504</v>
      </c>
    </row>
    <row r="145" spans="1:15" x14ac:dyDescent="0.25">
      <c r="A145" t="str">
        <f t="shared" si="2"/>
        <v>LEINSX43165</v>
      </c>
      <c r="B145" s="3" t="s">
        <v>61</v>
      </c>
      <c r="C145" s="3" t="s">
        <v>62</v>
      </c>
      <c r="D145" s="4">
        <v>43165</v>
      </c>
      <c r="E145" s="3" t="s">
        <v>92</v>
      </c>
      <c r="F145" s="29">
        <v>1.7000572011420108</v>
      </c>
      <c r="G145" s="29">
        <v>0</v>
      </c>
      <c r="H145" s="29">
        <v>0</v>
      </c>
      <c r="I145" s="29">
        <v>0.12600969978676066</v>
      </c>
      <c r="J145" s="29">
        <v>1.8260669009287713</v>
      </c>
      <c r="K145" s="29">
        <v>1.1373394346723364</v>
      </c>
      <c r="L145" s="29">
        <v>0</v>
      </c>
      <c r="M145" s="29">
        <v>0</v>
      </c>
      <c r="N145" s="29">
        <v>0.11470620392752448</v>
      </c>
      <c r="O145" s="29">
        <v>1.2520456385998608</v>
      </c>
    </row>
    <row r="146" spans="1:15" x14ac:dyDescent="0.25">
      <c r="A146" t="str">
        <f t="shared" si="2"/>
        <v>LEMIDF43165</v>
      </c>
      <c r="B146" s="3" t="s">
        <v>63</v>
      </c>
      <c r="C146" s="3" t="s">
        <v>64</v>
      </c>
      <c r="D146" s="4">
        <v>43165</v>
      </c>
      <c r="E146" s="3" t="s">
        <v>65</v>
      </c>
      <c r="F146" s="29">
        <v>2.3403934070525225</v>
      </c>
      <c r="G146" s="29">
        <v>0.30002191892426455</v>
      </c>
      <c r="H146" s="29">
        <v>0.2</v>
      </c>
      <c r="I146" s="29">
        <v>6.1260318593611633E-2</v>
      </c>
      <c r="J146" s="29">
        <v>2.9016756445703988</v>
      </c>
      <c r="K146" s="29">
        <v>0.33080923631038101</v>
      </c>
      <c r="L146" s="29">
        <v>0</v>
      </c>
      <c r="M146" s="29">
        <v>0.2</v>
      </c>
      <c r="N146" s="29">
        <v>5.9546000451971733E-2</v>
      </c>
      <c r="O146" s="29">
        <v>0.5903552367623528</v>
      </c>
    </row>
    <row r="147" spans="1:15" x14ac:dyDescent="0.25">
      <c r="A147" t="str">
        <f t="shared" si="2"/>
        <v>LET10043165</v>
      </c>
      <c r="B147" s="3" t="s">
        <v>66</v>
      </c>
      <c r="C147" s="3" t="s">
        <v>67</v>
      </c>
      <c r="D147" s="4">
        <v>43165</v>
      </c>
      <c r="E147" s="3" t="s">
        <v>68</v>
      </c>
      <c r="F147" s="29">
        <v>0.24987703490910515</v>
      </c>
      <c r="G147" s="29">
        <v>0</v>
      </c>
      <c r="H147" s="29">
        <v>0</v>
      </c>
      <c r="I147" s="29">
        <v>8.9775572842407583E-3</v>
      </c>
      <c r="J147" s="29">
        <v>0.25885459219334589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</row>
    <row r="148" spans="1:15" x14ac:dyDescent="0.25">
      <c r="A148" t="str">
        <f t="shared" si="2"/>
        <v>LETAXP43165</v>
      </c>
      <c r="B148" s="3" t="s">
        <v>69</v>
      </c>
      <c r="C148" s="3" t="s">
        <v>70</v>
      </c>
      <c r="D148" s="4">
        <v>43165</v>
      </c>
      <c r="E148" s="3" t="s">
        <v>71</v>
      </c>
      <c r="F148" s="29">
        <v>2.4112559659075057</v>
      </c>
      <c r="G148" s="29">
        <v>0.30002241789354267</v>
      </c>
      <c r="H148" s="29">
        <v>0</v>
      </c>
      <c r="I148" s="29">
        <v>0.25762462094316702</v>
      </c>
      <c r="J148" s="29">
        <v>2.9689030047442153</v>
      </c>
      <c r="K148" s="29">
        <v>1.4350144848942139</v>
      </c>
      <c r="L148" s="29">
        <v>0</v>
      </c>
      <c r="M148" s="29">
        <v>0</v>
      </c>
      <c r="N148" s="29">
        <v>0.24390900477282282</v>
      </c>
      <c r="O148" s="29">
        <v>1.6789234896670366</v>
      </c>
    </row>
    <row r="149" spans="1:15" x14ac:dyDescent="0.25">
      <c r="A149" t="str">
        <f t="shared" si="2"/>
        <v>LETF5043165</v>
      </c>
      <c r="B149" s="3" t="s">
        <v>72</v>
      </c>
      <c r="C149" s="3" t="s">
        <v>73</v>
      </c>
      <c r="D149" s="4">
        <v>43165</v>
      </c>
      <c r="E149" s="3" t="s">
        <v>74</v>
      </c>
      <c r="F149" s="29">
        <v>9.9985056746323492E-2</v>
      </c>
      <c r="G149" s="29">
        <v>0</v>
      </c>
      <c r="H149" s="29">
        <v>0</v>
      </c>
      <c r="I149" s="29">
        <v>1.7972956539355003E-3</v>
      </c>
      <c r="J149" s="29">
        <v>0.10178235240025899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</row>
    <row r="150" spans="1:15" x14ac:dyDescent="0.25">
      <c r="A150" t="str">
        <f t="shared" si="2"/>
        <v>LETFSX43165</v>
      </c>
      <c r="B150" s="3" t="s">
        <v>75</v>
      </c>
      <c r="C150" s="3" t="s">
        <v>76</v>
      </c>
      <c r="D150" s="4">
        <v>43165</v>
      </c>
      <c r="E150" s="3" t="s">
        <v>77</v>
      </c>
      <c r="F150" s="29">
        <v>0.10000018946448831</v>
      </c>
      <c r="G150" s="29">
        <v>0</v>
      </c>
      <c r="H150" s="29">
        <v>0</v>
      </c>
      <c r="I150" s="29">
        <v>0</v>
      </c>
      <c r="J150" s="29">
        <v>0.10000018946448831</v>
      </c>
      <c r="K150" s="29">
        <v>0</v>
      </c>
      <c r="L150" s="29">
        <v>0</v>
      </c>
      <c r="M150" s="29">
        <v>0</v>
      </c>
      <c r="N150" s="29">
        <v>0</v>
      </c>
      <c r="O150" s="29">
        <v>0</v>
      </c>
    </row>
    <row r="151" spans="1:15" x14ac:dyDescent="0.25">
      <c r="A151" t="str">
        <f t="shared" si="2"/>
        <v>LEULIS43165</v>
      </c>
      <c r="B151" s="3" t="s">
        <v>78</v>
      </c>
      <c r="C151" s="3" t="s">
        <v>79</v>
      </c>
      <c r="D151" s="4">
        <v>43165</v>
      </c>
      <c r="E151" s="3" t="s">
        <v>80</v>
      </c>
      <c r="F151" s="29">
        <v>2.3498217843183915</v>
      </c>
      <c r="G151" s="29">
        <v>0</v>
      </c>
      <c r="H151" s="29">
        <v>0</v>
      </c>
      <c r="I151" s="29">
        <v>0.24836811824364818</v>
      </c>
      <c r="J151" s="29">
        <v>2.5981899025620399</v>
      </c>
      <c r="K151" s="29">
        <v>1.2697635494610771</v>
      </c>
      <c r="L151" s="29">
        <v>0</v>
      </c>
      <c r="M151" s="29">
        <v>0</v>
      </c>
      <c r="N151" s="29">
        <v>0.21597376216670544</v>
      </c>
      <c r="O151" s="29">
        <v>1.4857373116277826</v>
      </c>
    </row>
    <row r="152" spans="1:15" x14ac:dyDescent="0.25">
      <c r="A152" t="str">
        <f t="shared" si="2"/>
        <v>LLIQDF43165</v>
      </c>
      <c r="B152" s="3" t="s">
        <v>81</v>
      </c>
      <c r="C152" s="3" t="s">
        <v>82</v>
      </c>
      <c r="D152" s="4">
        <v>43165</v>
      </c>
      <c r="E152" s="3" t="s">
        <v>83</v>
      </c>
      <c r="F152" s="29">
        <v>0.23852208160203017</v>
      </c>
      <c r="G152" s="29">
        <v>0</v>
      </c>
      <c r="H152" s="29">
        <v>0</v>
      </c>
      <c r="I152" s="29">
        <v>5.1322435242429128E-3</v>
      </c>
      <c r="J152" s="29">
        <v>0.24365432512627308</v>
      </c>
      <c r="K152" s="29">
        <v>9.850002881852879E-2</v>
      </c>
      <c r="L152" s="29">
        <v>0</v>
      </c>
      <c r="M152" s="29">
        <v>0</v>
      </c>
      <c r="N152" s="29">
        <v>5.1298859280134506E-3</v>
      </c>
      <c r="O152" s="29">
        <v>0.10362991474654223</v>
      </c>
    </row>
    <row r="153" spans="1:15" x14ac:dyDescent="0.25">
      <c r="A153" t="str">
        <f t="shared" si="2"/>
        <v>LDBOND43166</v>
      </c>
      <c r="B153" s="3" t="s">
        <v>11</v>
      </c>
      <c r="C153" s="3" t="s">
        <v>12</v>
      </c>
      <c r="D153" s="4">
        <v>43166</v>
      </c>
      <c r="E153" s="3" t="s">
        <v>13</v>
      </c>
      <c r="F153" s="29">
        <v>1.0601339639774794</v>
      </c>
      <c r="G153" s="29">
        <v>0</v>
      </c>
      <c r="H153" s="29">
        <v>0</v>
      </c>
      <c r="I153" s="29">
        <v>9.3623574908430887E-2</v>
      </c>
      <c r="J153" s="29">
        <v>1.1537575388859103</v>
      </c>
      <c r="K153" s="29">
        <v>0.55684262013062413</v>
      </c>
      <c r="L153" s="29">
        <v>0</v>
      </c>
      <c r="M153" s="29">
        <v>0</v>
      </c>
      <c r="N153" s="29">
        <v>9.303282418855191E-2</v>
      </c>
      <c r="O153" s="29">
        <v>0.6498754443191761</v>
      </c>
    </row>
    <row r="154" spans="1:15" x14ac:dyDescent="0.25">
      <c r="A154" t="str">
        <f t="shared" si="2"/>
        <v>LDCPO243166</v>
      </c>
      <c r="B154" s="3" t="s">
        <v>14</v>
      </c>
      <c r="C154" s="3" t="s">
        <v>15</v>
      </c>
      <c r="D154" s="4">
        <v>43166</v>
      </c>
      <c r="E154" s="3" t="s">
        <v>16</v>
      </c>
      <c r="F154" s="29">
        <v>2.2500824074052477</v>
      </c>
      <c r="G154" s="29">
        <v>0</v>
      </c>
      <c r="H154" s="29">
        <v>0</v>
      </c>
      <c r="I154" s="29">
        <v>0.28801956595141925</v>
      </c>
      <c r="J154" s="29">
        <v>2.538101973356667</v>
      </c>
      <c r="K154" s="29">
        <v>1.750084626759723</v>
      </c>
      <c r="L154" s="29">
        <v>0</v>
      </c>
      <c r="M154" s="29">
        <v>0</v>
      </c>
      <c r="N154" s="29">
        <v>0.28797365976262229</v>
      </c>
      <c r="O154" s="29">
        <v>2.0380582865223453</v>
      </c>
    </row>
    <row r="155" spans="1:15" x14ac:dyDescent="0.25">
      <c r="A155" t="str">
        <f t="shared" si="2"/>
        <v>LDDAF143166</v>
      </c>
      <c r="B155" s="3" t="s">
        <v>17</v>
      </c>
      <c r="C155" s="3" t="s">
        <v>18</v>
      </c>
      <c r="D155" s="4">
        <v>43166</v>
      </c>
      <c r="E155" s="5" t="s">
        <v>19</v>
      </c>
      <c r="F155" s="29">
        <v>2.2500859295326383</v>
      </c>
      <c r="G155" s="29">
        <v>0</v>
      </c>
      <c r="H155" s="29">
        <v>0</v>
      </c>
      <c r="I155" s="29">
        <v>0.17461256873777456</v>
      </c>
      <c r="J155" s="29">
        <v>2.4246984982704127</v>
      </c>
      <c r="K155" s="29">
        <v>1.080010660205422</v>
      </c>
      <c r="L155" s="29">
        <v>0</v>
      </c>
      <c r="M155" s="29">
        <v>0</v>
      </c>
      <c r="N155" s="29">
        <v>0.17460323280834147</v>
      </c>
      <c r="O155" s="29">
        <v>1.2546138930137636</v>
      </c>
    </row>
    <row r="156" spans="1:15" x14ac:dyDescent="0.25">
      <c r="A156" t="str">
        <f t="shared" si="2"/>
        <v>LDDAF243166</v>
      </c>
      <c r="B156" s="3" t="s">
        <v>20</v>
      </c>
      <c r="C156" s="3" t="s">
        <v>21</v>
      </c>
      <c r="D156" s="4">
        <v>43166</v>
      </c>
      <c r="E156" s="3" t="s">
        <v>22</v>
      </c>
      <c r="F156" s="29">
        <v>2.2500862423122472</v>
      </c>
      <c r="G156" s="29">
        <v>0</v>
      </c>
      <c r="H156" s="29">
        <v>0</v>
      </c>
      <c r="I156" s="29">
        <v>0.19801399615553814</v>
      </c>
      <c r="J156" s="29">
        <v>2.4481002384677852</v>
      </c>
      <c r="K156" s="29">
        <v>1.2200172546252905</v>
      </c>
      <c r="L156" s="29">
        <v>0</v>
      </c>
      <c r="M156" s="29">
        <v>0</v>
      </c>
      <c r="N156" s="29">
        <v>0.19800842080499587</v>
      </c>
      <c r="O156" s="29">
        <v>1.4180256754302865</v>
      </c>
    </row>
    <row r="157" spans="1:15" x14ac:dyDescent="0.25">
      <c r="A157" t="str">
        <f t="shared" si="2"/>
        <v>LDDAF343166</v>
      </c>
      <c r="B157" s="3" t="s">
        <v>23</v>
      </c>
      <c r="C157" s="3" t="s">
        <v>24</v>
      </c>
      <c r="D157" s="4">
        <v>43166</v>
      </c>
      <c r="E157" s="3" t="s">
        <v>25</v>
      </c>
      <c r="F157" s="29">
        <v>2.2500880990927778</v>
      </c>
      <c r="G157" s="29">
        <v>0</v>
      </c>
      <c r="H157" s="29">
        <v>0</v>
      </c>
      <c r="I157" s="29">
        <v>0.19621405904797828</v>
      </c>
      <c r="J157" s="29">
        <v>2.4463021581407562</v>
      </c>
      <c r="K157" s="29">
        <v>1.230021201470137</v>
      </c>
      <c r="L157" s="29">
        <v>0</v>
      </c>
      <c r="M157" s="29">
        <v>0</v>
      </c>
      <c r="N157" s="29">
        <v>0.19620545206621848</v>
      </c>
      <c r="O157" s="29">
        <v>1.4262266535363555</v>
      </c>
    </row>
    <row r="158" spans="1:15" x14ac:dyDescent="0.25">
      <c r="A158" t="str">
        <f t="shared" si="2"/>
        <v>LDGETF43166</v>
      </c>
      <c r="B158" s="3" t="s">
        <v>26</v>
      </c>
      <c r="C158" s="3" t="s">
        <v>27</v>
      </c>
      <c r="D158" s="4">
        <v>43166</v>
      </c>
      <c r="E158" s="3" t="s">
        <v>28</v>
      </c>
      <c r="F158" s="29">
        <v>0.25000102429293286</v>
      </c>
      <c r="G158" s="29">
        <v>0</v>
      </c>
      <c r="H158" s="29">
        <v>0</v>
      </c>
      <c r="I158" s="29">
        <v>2.6999889133233305E-2</v>
      </c>
      <c r="J158" s="29">
        <v>0.27700091342616617</v>
      </c>
      <c r="K158" s="29">
        <v>0</v>
      </c>
      <c r="L158" s="29">
        <v>0</v>
      </c>
      <c r="M158" s="29">
        <v>0</v>
      </c>
      <c r="N158" s="29">
        <v>0</v>
      </c>
      <c r="O158" s="29">
        <v>0</v>
      </c>
    </row>
    <row r="159" spans="1:15" x14ac:dyDescent="0.25">
      <c r="A159" t="str">
        <f t="shared" si="2"/>
        <v>LDGSEC43166</v>
      </c>
      <c r="B159" s="3" t="s">
        <v>29</v>
      </c>
      <c r="C159" s="3" t="s">
        <v>30</v>
      </c>
      <c r="D159" s="4">
        <v>43166</v>
      </c>
      <c r="E159" s="3" t="s">
        <v>31</v>
      </c>
      <c r="F159" s="29">
        <v>2.0743500212614445</v>
      </c>
      <c r="G159" s="29">
        <v>0</v>
      </c>
      <c r="H159" s="29">
        <v>0.2</v>
      </c>
      <c r="I159" s="29">
        <v>0.24378418715618638</v>
      </c>
      <c r="J159" s="29">
        <v>2.518134208417631</v>
      </c>
      <c r="K159" s="29">
        <v>1.171504297498682</v>
      </c>
      <c r="L159" s="29">
        <v>0</v>
      </c>
      <c r="M159" s="29">
        <v>0.2</v>
      </c>
      <c r="N159" s="29">
        <v>0.23967849614605052</v>
      </c>
      <c r="O159" s="29">
        <v>1.6111827936447325</v>
      </c>
    </row>
    <row r="160" spans="1:15" x14ac:dyDescent="0.25">
      <c r="A160" t="str">
        <f t="shared" si="2"/>
        <v>LDINPF43166</v>
      </c>
      <c r="B160" s="3" t="s">
        <v>32</v>
      </c>
      <c r="C160" s="3" t="s">
        <v>33</v>
      </c>
      <c r="D160" s="4">
        <v>43166</v>
      </c>
      <c r="E160" s="3" t="s">
        <v>34</v>
      </c>
      <c r="F160" s="29">
        <v>1.094418652017648</v>
      </c>
      <c r="G160" s="29">
        <v>0</v>
      </c>
      <c r="H160" s="29">
        <v>0</v>
      </c>
      <c r="I160" s="29">
        <v>6.1986932111846124E-2</v>
      </c>
      <c r="J160" s="29">
        <v>1.156405584129494</v>
      </c>
      <c r="K160" s="29">
        <v>0.44195367352996484</v>
      </c>
      <c r="L160" s="29">
        <v>0</v>
      </c>
      <c r="M160" s="29">
        <v>0</v>
      </c>
      <c r="N160" s="29">
        <v>6.1551925864608246E-2</v>
      </c>
      <c r="O160" s="29">
        <v>0.50350559939457307</v>
      </c>
    </row>
    <row r="161" spans="1:15" x14ac:dyDescent="0.25">
      <c r="A161" t="str">
        <f t="shared" si="2"/>
        <v>LDMIPF43166</v>
      </c>
      <c r="B161" s="3" t="s">
        <v>35</v>
      </c>
      <c r="C161" s="3" t="s">
        <v>36</v>
      </c>
      <c r="D161" s="4">
        <v>43166</v>
      </c>
      <c r="E161" s="3" t="s">
        <v>37</v>
      </c>
      <c r="F161" s="29">
        <v>2.2368894750429731</v>
      </c>
      <c r="G161" s="29">
        <v>0</v>
      </c>
      <c r="H161" s="29">
        <v>0.2</v>
      </c>
      <c r="I161" s="29">
        <v>0.32704693788901723</v>
      </c>
      <c r="J161" s="29">
        <v>2.7639364129319905</v>
      </c>
      <c r="K161" s="29">
        <v>1.5376930787948089</v>
      </c>
      <c r="L161" s="29">
        <v>0</v>
      </c>
      <c r="M161" s="29">
        <v>0.2</v>
      </c>
      <c r="N161" s="29">
        <v>0.30200230250326104</v>
      </c>
      <c r="O161" s="29">
        <v>2.03969538129807</v>
      </c>
    </row>
    <row r="162" spans="1:15" x14ac:dyDescent="0.25">
      <c r="A162" t="str">
        <f t="shared" si="2"/>
        <v>LDSAPF43166</v>
      </c>
      <c r="B162" s="3" t="s">
        <v>38</v>
      </c>
      <c r="C162" s="3" t="s">
        <v>39</v>
      </c>
      <c r="D162" s="4">
        <v>43166</v>
      </c>
      <c r="E162" s="3" t="s">
        <v>40</v>
      </c>
      <c r="F162" s="29">
        <v>0.8000732395504272</v>
      </c>
      <c r="G162" s="29">
        <v>0</v>
      </c>
      <c r="H162" s="29">
        <v>0</v>
      </c>
      <c r="I162" s="29">
        <v>3.9604143289954222E-2</v>
      </c>
      <c r="J162" s="29">
        <v>0.8396773828403814</v>
      </c>
      <c r="K162" s="29">
        <v>0.25909024938027486</v>
      </c>
      <c r="L162" s="29">
        <v>0</v>
      </c>
      <c r="M162" s="29">
        <v>0</v>
      </c>
      <c r="N162" s="29">
        <v>3.7635783511967044E-2</v>
      </c>
      <c r="O162" s="29">
        <v>0.29672603289224192</v>
      </c>
    </row>
    <row r="163" spans="1:15" x14ac:dyDescent="0.25">
      <c r="A163" t="str">
        <f t="shared" si="2"/>
        <v>LEBALF43166</v>
      </c>
      <c r="B163" s="3" t="s">
        <v>41</v>
      </c>
      <c r="C163" s="3" t="s">
        <v>42</v>
      </c>
      <c r="D163" s="4">
        <v>43166</v>
      </c>
      <c r="E163" s="3" t="s">
        <v>43</v>
      </c>
      <c r="F163" s="29">
        <v>2.3264648877246672</v>
      </c>
      <c r="G163" s="29">
        <v>0.30002167701805776</v>
      </c>
      <c r="H163" s="29">
        <v>0.2</v>
      </c>
      <c r="I163" s="29">
        <v>5.8752661742285814E-2</v>
      </c>
      <c r="J163" s="29">
        <v>2.8852392264850111</v>
      </c>
      <c r="K163" s="29">
        <v>0.32446965691999735</v>
      </c>
      <c r="L163" s="29">
        <v>0</v>
      </c>
      <c r="M163" s="29">
        <v>0.2</v>
      </c>
      <c r="N163" s="29">
        <v>5.8406769703891893E-2</v>
      </c>
      <c r="O163" s="29">
        <v>0.58287642662388928</v>
      </c>
    </row>
    <row r="164" spans="1:15" x14ac:dyDescent="0.25">
      <c r="A164" t="str">
        <f t="shared" si="2"/>
        <v>LEBFSF43166</v>
      </c>
      <c r="B164" s="3" t="s">
        <v>44</v>
      </c>
      <c r="C164" s="3" t="s">
        <v>45</v>
      </c>
      <c r="D164" s="4">
        <v>43166</v>
      </c>
      <c r="E164" s="3" t="s">
        <v>46</v>
      </c>
      <c r="F164" s="29">
        <v>2.5001435664968499</v>
      </c>
      <c r="G164" s="29">
        <v>0.30002449266854347</v>
      </c>
      <c r="H164" s="29">
        <v>0.2</v>
      </c>
      <c r="I164" s="29">
        <v>0.21961930638098487</v>
      </c>
      <c r="J164" s="29">
        <v>3.2197873655463782</v>
      </c>
      <c r="K164" s="29">
        <v>1.0361856558545883</v>
      </c>
      <c r="L164" s="29">
        <v>0</v>
      </c>
      <c r="M164" s="29">
        <v>0.2</v>
      </c>
      <c r="N164" s="29">
        <v>0.20811757304992951</v>
      </c>
      <c r="O164" s="29">
        <v>1.4443032289045177</v>
      </c>
    </row>
    <row r="165" spans="1:15" x14ac:dyDescent="0.25">
      <c r="A165" t="str">
        <f t="shared" si="2"/>
        <v>LECHID43166</v>
      </c>
      <c r="B165" s="3" t="s">
        <v>47</v>
      </c>
      <c r="C165" s="3" t="s">
        <v>48</v>
      </c>
      <c r="D165" s="4">
        <v>43166</v>
      </c>
      <c r="E165" s="3" t="s">
        <v>49</v>
      </c>
      <c r="F165" s="29">
        <v>2.4754761819929327</v>
      </c>
      <c r="G165" s="29">
        <v>0</v>
      </c>
      <c r="H165" s="29">
        <v>0</v>
      </c>
      <c r="I165" s="29">
        <v>0.26918091441534231</v>
      </c>
      <c r="J165" s="29">
        <v>2.7446570964082753</v>
      </c>
      <c r="K165" s="29">
        <v>1.4762879251630046</v>
      </c>
      <c r="L165" s="29">
        <v>0</v>
      </c>
      <c r="M165" s="29">
        <v>0</v>
      </c>
      <c r="N165" s="29">
        <v>0.25140586116270336</v>
      </c>
      <c r="O165" s="29">
        <v>1.727693786325708</v>
      </c>
    </row>
    <row r="166" spans="1:15" x14ac:dyDescent="0.25">
      <c r="A166" t="str">
        <f t="shared" si="2"/>
        <v>LEEQTF43166</v>
      </c>
      <c r="B166" s="3" t="s">
        <v>50</v>
      </c>
      <c r="C166" s="3" t="s">
        <v>51</v>
      </c>
      <c r="D166" s="4">
        <v>43166</v>
      </c>
      <c r="E166" s="3" t="s">
        <v>52</v>
      </c>
      <c r="F166" s="29">
        <v>2.3237966512076977</v>
      </c>
      <c r="G166" s="29">
        <v>0</v>
      </c>
      <c r="H166" s="29">
        <v>0.2</v>
      </c>
      <c r="I166" s="29">
        <v>0.28868500282663595</v>
      </c>
      <c r="J166" s="29">
        <v>2.8124816540343338</v>
      </c>
      <c r="K166" s="29">
        <v>1.4618948423479468</v>
      </c>
      <c r="L166" s="29">
        <v>0</v>
      </c>
      <c r="M166" s="29">
        <v>0.2</v>
      </c>
      <c r="N166" s="29">
        <v>0.28655042669205616</v>
      </c>
      <c r="O166" s="29">
        <v>1.9484452690400029</v>
      </c>
    </row>
    <row r="167" spans="1:15" x14ac:dyDescent="0.25">
      <c r="A167" t="str">
        <f t="shared" si="2"/>
        <v>LEGROW43166</v>
      </c>
      <c r="B167" s="3" t="s">
        <v>53</v>
      </c>
      <c r="C167" s="3" t="s">
        <v>54</v>
      </c>
      <c r="D167" s="4">
        <v>43166</v>
      </c>
      <c r="E167" s="3" t="s">
        <v>55</v>
      </c>
      <c r="F167" s="29">
        <v>2.3577467622152395</v>
      </c>
      <c r="G167" s="29">
        <v>0.30002368653481687</v>
      </c>
      <c r="H167" s="29">
        <v>0.2</v>
      </c>
      <c r="I167" s="29">
        <v>0.27679383222851822</v>
      </c>
      <c r="J167" s="29">
        <v>3.1345642809785748</v>
      </c>
      <c r="K167" s="29">
        <v>1.4020621457804932</v>
      </c>
      <c r="L167" s="29">
        <v>0</v>
      </c>
      <c r="M167" s="29">
        <v>0.2</v>
      </c>
      <c r="N167" s="29">
        <v>0.2739818228560002</v>
      </c>
      <c r="O167" s="29">
        <v>1.8760439686364934</v>
      </c>
    </row>
    <row r="168" spans="1:15" x14ac:dyDescent="0.25">
      <c r="A168" t="str">
        <f t="shared" si="2"/>
        <v>LEINFA43166</v>
      </c>
      <c r="B168" s="3" t="s">
        <v>56</v>
      </c>
      <c r="C168" s="3" t="s">
        <v>57</v>
      </c>
      <c r="D168" s="4">
        <v>43166</v>
      </c>
      <c r="E168" s="3" t="s">
        <v>58</v>
      </c>
      <c r="F168" s="29">
        <v>2.5001238501818333</v>
      </c>
      <c r="G168" s="29">
        <v>0</v>
      </c>
      <c r="H168" s="29">
        <v>0.2</v>
      </c>
      <c r="I168" s="29">
        <v>0.25382149842744062</v>
      </c>
      <c r="J168" s="29">
        <v>2.9539453486092739</v>
      </c>
      <c r="K168" s="29">
        <v>1.2126324975846454</v>
      </c>
      <c r="L168" s="29">
        <v>0</v>
      </c>
      <c r="M168" s="29">
        <v>0.2</v>
      </c>
      <c r="N168" s="29">
        <v>0.24167785499172226</v>
      </c>
      <c r="O168" s="29">
        <v>1.6543103525763676</v>
      </c>
    </row>
    <row r="169" spans="1:15" x14ac:dyDescent="0.25">
      <c r="A169" t="str">
        <f t="shared" si="2"/>
        <v>LEINNF43166</v>
      </c>
      <c r="B169" s="3" t="s">
        <v>59</v>
      </c>
      <c r="C169" s="3" t="s">
        <v>60</v>
      </c>
      <c r="D169" s="4">
        <v>43166</v>
      </c>
      <c r="E169" s="3" t="s">
        <v>93</v>
      </c>
      <c r="F169" s="29">
        <v>1.2000292659875536</v>
      </c>
      <c r="G169" s="29">
        <v>0</v>
      </c>
      <c r="H169" s="29">
        <v>0</v>
      </c>
      <c r="I169" s="29">
        <v>4.5001233020415844E-2</v>
      </c>
      <c r="J169" s="29">
        <v>1.2450304990079695</v>
      </c>
      <c r="K169" s="29">
        <v>0.64090098801605533</v>
      </c>
      <c r="L169" s="29">
        <v>0</v>
      </c>
      <c r="M169" s="29">
        <v>0</v>
      </c>
      <c r="N169" s="29">
        <v>4.3361314726992679E-2</v>
      </c>
      <c r="O169" s="29">
        <v>0.684262302743048</v>
      </c>
    </row>
    <row r="170" spans="1:15" x14ac:dyDescent="0.25">
      <c r="A170" t="str">
        <f t="shared" si="2"/>
        <v>LEINSX43166</v>
      </c>
      <c r="B170" s="3" t="s">
        <v>61</v>
      </c>
      <c r="C170" s="3" t="s">
        <v>62</v>
      </c>
      <c r="D170" s="4">
        <v>43166</v>
      </c>
      <c r="E170" s="3" t="s">
        <v>92</v>
      </c>
      <c r="F170" s="29">
        <v>1.7000585759661262</v>
      </c>
      <c r="G170" s="29">
        <v>0</v>
      </c>
      <c r="H170" s="29">
        <v>0</v>
      </c>
      <c r="I170" s="29">
        <v>0.12600237809434806</v>
      </c>
      <c r="J170" s="29">
        <v>1.8260609540604742</v>
      </c>
      <c r="K170" s="29">
        <v>1.1375974954356498</v>
      </c>
      <c r="L170" s="29">
        <v>0</v>
      </c>
      <c r="M170" s="29">
        <v>0</v>
      </c>
      <c r="N170" s="29">
        <v>0.11477139430782468</v>
      </c>
      <c r="O170" s="29">
        <v>1.2523688897434746</v>
      </c>
    </row>
    <row r="171" spans="1:15" x14ac:dyDescent="0.25">
      <c r="A171" t="str">
        <f t="shared" si="2"/>
        <v>LEMIDF43166</v>
      </c>
      <c r="B171" s="3" t="s">
        <v>63</v>
      </c>
      <c r="C171" s="3" t="s">
        <v>64</v>
      </c>
      <c r="D171" s="4">
        <v>43166</v>
      </c>
      <c r="E171" s="3" t="s">
        <v>65</v>
      </c>
      <c r="F171" s="29">
        <v>2.3411240505431725</v>
      </c>
      <c r="G171" s="29">
        <v>0.30002180156477942</v>
      </c>
      <c r="H171" s="29">
        <v>0.2</v>
      </c>
      <c r="I171" s="29">
        <v>6.1391414586316272E-2</v>
      </c>
      <c r="J171" s="29">
        <v>2.9025372666942686</v>
      </c>
      <c r="K171" s="29">
        <v>0.33152305688122469</v>
      </c>
      <c r="L171" s="29">
        <v>0</v>
      </c>
      <c r="M171" s="29">
        <v>0.2</v>
      </c>
      <c r="N171" s="29">
        <v>5.9675239771785828E-2</v>
      </c>
      <c r="O171" s="29">
        <v>0.59119829665301049</v>
      </c>
    </row>
    <row r="172" spans="1:15" x14ac:dyDescent="0.25">
      <c r="A172" t="str">
        <f t="shared" si="2"/>
        <v>LET10043166</v>
      </c>
      <c r="B172" s="3" t="s">
        <v>66</v>
      </c>
      <c r="C172" s="3" t="s">
        <v>67</v>
      </c>
      <c r="D172" s="4">
        <v>43166</v>
      </c>
      <c r="E172" s="3" t="s">
        <v>68</v>
      </c>
      <c r="F172" s="29">
        <v>0.24987703378852819</v>
      </c>
      <c r="G172" s="29">
        <v>0</v>
      </c>
      <c r="H172" s="29">
        <v>0</v>
      </c>
      <c r="I172" s="29">
        <v>8.9775305994956346E-3</v>
      </c>
      <c r="J172" s="29">
        <v>0.25885456438802384</v>
      </c>
      <c r="K172" s="29">
        <v>0</v>
      </c>
      <c r="L172" s="29">
        <v>0</v>
      </c>
      <c r="M172" s="29">
        <v>0</v>
      </c>
      <c r="N172" s="29">
        <v>0</v>
      </c>
      <c r="O172" s="29">
        <v>0</v>
      </c>
    </row>
    <row r="173" spans="1:15" x14ac:dyDescent="0.25">
      <c r="A173" t="str">
        <f t="shared" si="2"/>
        <v>LETAXP43166</v>
      </c>
      <c r="B173" s="3" t="s">
        <v>69</v>
      </c>
      <c r="C173" s="3" t="s">
        <v>70</v>
      </c>
      <c r="D173" s="4">
        <v>43166</v>
      </c>
      <c r="E173" s="3" t="s">
        <v>71</v>
      </c>
      <c r="F173" s="29">
        <v>2.4126217134171601</v>
      </c>
      <c r="G173" s="29">
        <v>0.30002253209803587</v>
      </c>
      <c r="H173" s="29">
        <v>0</v>
      </c>
      <c r="I173" s="29">
        <v>0.2578705110712573</v>
      </c>
      <c r="J173" s="29">
        <v>2.9705147565864531</v>
      </c>
      <c r="K173" s="29">
        <v>1.4363321387340438</v>
      </c>
      <c r="L173" s="29">
        <v>0</v>
      </c>
      <c r="M173" s="29">
        <v>0</v>
      </c>
      <c r="N173" s="29">
        <v>0.24414329194186055</v>
      </c>
      <c r="O173" s="29">
        <v>1.6804754306759042</v>
      </c>
    </row>
    <row r="174" spans="1:15" x14ac:dyDescent="0.25">
      <c r="A174" t="str">
        <f t="shared" si="2"/>
        <v>LETF5043166</v>
      </c>
      <c r="B174" s="3" t="s">
        <v>72</v>
      </c>
      <c r="C174" s="3" t="s">
        <v>73</v>
      </c>
      <c r="D174" s="4">
        <v>43166</v>
      </c>
      <c r="E174" s="3" t="s">
        <v>74</v>
      </c>
      <c r="F174" s="29">
        <v>9.9985269071808908E-2</v>
      </c>
      <c r="G174" s="29">
        <v>0</v>
      </c>
      <c r="H174" s="29">
        <v>0</v>
      </c>
      <c r="I174" s="29">
        <v>1.7973655886529725E-3</v>
      </c>
      <c r="J174" s="29">
        <v>0.10178263466046188</v>
      </c>
      <c r="K174" s="29">
        <v>0</v>
      </c>
      <c r="L174" s="29">
        <v>0</v>
      </c>
      <c r="M174" s="29">
        <v>0</v>
      </c>
      <c r="N174" s="29">
        <v>0</v>
      </c>
      <c r="O174" s="29">
        <v>0</v>
      </c>
    </row>
    <row r="175" spans="1:15" x14ac:dyDescent="0.25">
      <c r="A175" t="str">
        <f t="shared" si="2"/>
        <v>LETFSX43166</v>
      </c>
      <c r="B175" s="3" t="s">
        <v>75</v>
      </c>
      <c r="C175" s="3" t="s">
        <v>76</v>
      </c>
      <c r="D175" s="4">
        <v>43166</v>
      </c>
      <c r="E175" s="3" t="s">
        <v>77</v>
      </c>
      <c r="F175" s="29">
        <v>0.10000021316522714</v>
      </c>
      <c r="G175" s="29">
        <v>0</v>
      </c>
      <c r="H175" s="29">
        <v>0</v>
      </c>
      <c r="I175" s="29">
        <v>0</v>
      </c>
      <c r="J175" s="29">
        <v>0.10000021316522714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</row>
    <row r="176" spans="1:15" x14ac:dyDescent="0.25">
      <c r="A176" t="str">
        <f t="shared" si="2"/>
        <v>LEULIS43166</v>
      </c>
      <c r="B176" s="3" t="s">
        <v>78</v>
      </c>
      <c r="C176" s="3" t="s">
        <v>79</v>
      </c>
      <c r="D176" s="4">
        <v>43166</v>
      </c>
      <c r="E176" s="3" t="s">
        <v>80</v>
      </c>
      <c r="F176" s="29">
        <v>2.3506620049953701</v>
      </c>
      <c r="G176" s="29">
        <v>0</v>
      </c>
      <c r="H176" s="29">
        <v>0</v>
      </c>
      <c r="I176" s="29">
        <v>0.24851947125569063</v>
      </c>
      <c r="J176" s="29">
        <v>2.5991814762510606</v>
      </c>
      <c r="K176" s="29">
        <v>1.2704997760006265</v>
      </c>
      <c r="L176" s="29">
        <v>0</v>
      </c>
      <c r="M176" s="29">
        <v>0</v>
      </c>
      <c r="N176" s="29">
        <v>0.21610050080172327</v>
      </c>
      <c r="O176" s="29">
        <v>1.4866002768023496</v>
      </c>
    </row>
    <row r="177" spans="1:15" x14ac:dyDescent="0.25">
      <c r="A177" t="str">
        <f t="shared" si="2"/>
        <v>LLIQDF43166</v>
      </c>
      <c r="B177" s="3" t="s">
        <v>81</v>
      </c>
      <c r="C177" s="3" t="s">
        <v>82</v>
      </c>
      <c r="D177" s="4">
        <v>43166</v>
      </c>
      <c r="E177" s="3" t="s">
        <v>83</v>
      </c>
      <c r="F177" s="29">
        <v>0.23842595814252932</v>
      </c>
      <c r="G177" s="29">
        <v>0</v>
      </c>
      <c r="H177" s="29">
        <v>0</v>
      </c>
      <c r="I177" s="29">
        <v>5.1150899790259313E-3</v>
      </c>
      <c r="J177" s="29">
        <v>0.24354104812155525</v>
      </c>
      <c r="K177" s="29">
        <v>9.840638473349568E-2</v>
      </c>
      <c r="L177" s="29">
        <v>0</v>
      </c>
      <c r="M177" s="29">
        <v>0</v>
      </c>
      <c r="N177" s="29">
        <v>5.1129594403665057E-3</v>
      </c>
      <c r="O177" s="29">
        <v>0.10351934417386219</v>
      </c>
    </row>
    <row r="178" spans="1:15" x14ac:dyDescent="0.25">
      <c r="A178" t="str">
        <f t="shared" si="2"/>
        <v>LDBOND43167</v>
      </c>
      <c r="B178" s="3" t="s">
        <v>11</v>
      </c>
      <c r="C178" s="3" t="s">
        <v>12</v>
      </c>
      <c r="D178" s="4">
        <v>43167</v>
      </c>
      <c r="E178" s="3" t="s">
        <v>13</v>
      </c>
      <c r="F178" s="29">
        <v>1.037003029507068</v>
      </c>
      <c r="G178" s="29">
        <v>0</v>
      </c>
      <c r="H178" s="29">
        <v>0</v>
      </c>
      <c r="I178" s="29">
        <v>8.9459840320717243E-2</v>
      </c>
      <c r="J178" s="29">
        <v>1.1264628698277852</v>
      </c>
      <c r="K178" s="29">
        <v>0.53367964781525257</v>
      </c>
      <c r="L178" s="29">
        <v>0</v>
      </c>
      <c r="M178" s="29">
        <v>0</v>
      </c>
      <c r="N178" s="29">
        <v>8.8863705560897358E-2</v>
      </c>
      <c r="O178" s="29">
        <v>0.62254335337614997</v>
      </c>
    </row>
    <row r="179" spans="1:15" x14ac:dyDescent="0.25">
      <c r="A179" t="str">
        <f t="shared" si="2"/>
        <v>LDCPO243167</v>
      </c>
      <c r="B179" s="3" t="s">
        <v>14</v>
      </c>
      <c r="C179" s="3" t="s">
        <v>15</v>
      </c>
      <c r="D179" s="4">
        <v>43167</v>
      </c>
      <c r="E179" s="3" t="s">
        <v>16</v>
      </c>
      <c r="F179" s="29">
        <v>2.2500755786269364</v>
      </c>
      <c r="G179" s="29">
        <v>0</v>
      </c>
      <c r="H179" s="29">
        <v>0</v>
      </c>
      <c r="I179" s="29">
        <v>0.2880182872352855</v>
      </c>
      <c r="J179" s="29">
        <v>2.5380938658622219</v>
      </c>
      <c r="K179" s="29">
        <v>1.7501253497691165</v>
      </c>
      <c r="L179" s="29">
        <v>0</v>
      </c>
      <c r="M179" s="29">
        <v>0</v>
      </c>
      <c r="N179" s="29">
        <v>0.28801523292063702</v>
      </c>
      <c r="O179" s="29">
        <v>2.0381405826897536</v>
      </c>
    </row>
    <row r="180" spans="1:15" x14ac:dyDescent="0.25">
      <c r="A180" t="str">
        <f t="shared" si="2"/>
        <v>LDDAF143167</v>
      </c>
      <c r="B180" s="3" t="s">
        <v>17</v>
      </c>
      <c r="C180" s="3" t="s">
        <v>18</v>
      </c>
      <c r="D180" s="4">
        <v>43167</v>
      </c>
      <c r="E180" s="5" t="s">
        <v>19</v>
      </c>
      <c r="F180" s="29">
        <v>2.2500841933767375</v>
      </c>
      <c r="G180" s="29">
        <v>0</v>
      </c>
      <c r="H180" s="29">
        <v>0</v>
      </c>
      <c r="I180" s="29">
        <v>0.17461151751002782</v>
      </c>
      <c r="J180" s="29">
        <v>2.4246957108867653</v>
      </c>
      <c r="K180" s="29">
        <v>1.0800116784271534</v>
      </c>
      <c r="L180" s="29">
        <v>0</v>
      </c>
      <c r="M180" s="29">
        <v>0</v>
      </c>
      <c r="N180" s="29">
        <v>0.17460684701829213</v>
      </c>
      <c r="O180" s="29">
        <v>1.2546185254454456</v>
      </c>
    </row>
    <row r="181" spans="1:15" x14ac:dyDescent="0.25">
      <c r="A181" t="str">
        <f t="shared" si="2"/>
        <v>LDDAF243167</v>
      </c>
      <c r="B181" s="3" t="s">
        <v>20</v>
      </c>
      <c r="C181" s="3" t="s">
        <v>21</v>
      </c>
      <c r="D181" s="4">
        <v>43167</v>
      </c>
      <c r="E181" s="3" t="s">
        <v>22</v>
      </c>
      <c r="F181" s="29">
        <v>2.2500906444646631</v>
      </c>
      <c r="G181" s="29">
        <v>0</v>
      </c>
      <c r="H181" s="29">
        <v>0</v>
      </c>
      <c r="I181" s="29">
        <v>0.19801644183475731</v>
      </c>
      <c r="J181" s="29">
        <v>2.4481070862994203</v>
      </c>
      <c r="K181" s="29">
        <v>1.2200159716781465</v>
      </c>
      <c r="L181" s="29">
        <v>0</v>
      </c>
      <c r="M181" s="29">
        <v>0</v>
      </c>
      <c r="N181" s="29">
        <v>0.19800176678830025</v>
      </c>
      <c r="O181" s="29">
        <v>1.4180177384664467</v>
      </c>
    </row>
    <row r="182" spans="1:15" x14ac:dyDescent="0.25">
      <c r="A182" t="str">
        <f t="shared" si="2"/>
        <v>LDDAF343167</v>
      </c>
      <c r="B182" s="3" t="s">
        <v>23</v>
      </c>
      <c r="C182" s="3" t="s">
        <v>24</v>
      </c>
      <c r="D182" s="4">
        <v>43167</v>
      </c>
      <c r="E182" s="3" t="s">
        <v>25</v>
      </c>
      <c r="F182" s="29">
        <v>2.2500843448151606</v>
      </c>
      <c r="G182" s="29">
        <v>0</v>
      </c>
      <c r="H182" s="29">
        <v>0</v>
      </c>
      <c r="I182" s="29">
        <v>0.19621302282520187</v>
      </c>
      <c r="J182" s="29">
        <v>2.4462973676403625</v>
      </c>
      <c r="K182" s="29">
        <v>1.2300186650934282</v>
      </c>
      <c r="L182" s="29">
        <v>0</v>
      </c>
      <c r="M182" s="29">
        <v>0</v>
      </c>
      <c r="N182" s="29">
        <v>0.19620466997628461</v>
      </c>
      <c r="O182" s="29">
        <v>1.4262233350697127</v>
      </c>
    </row>
    <row r="183" spans="1:15" x14ac:dyDescent="0.25">
      <c r="A183" t="str">
        <f t="shared" si="2"/>
        <v>LDGETF43167</v>
      </c>
      <c r="B183" s="3" t="s">
        <v>26</v>
      </c>
      <c r="C183" s="3" t="s">
        <v>27</v>
      </c>
      <c r="D183" s="4">
        <v>43167</v>
      </c>
      <c r="E183" s="3" t="s">
        <v>28</v>
      </c>
      <c r="F183" s="29">
        <v>0.25000072821323333</v>
      </c>
      <c r="G183" s="29">
        <v>0</v>
      </c>
      <c r="H183" s="29">
        <v>0</v>
      </c>
      <c r="I183" s="29">
        <v>2.6999945071758878E-2</v>
      </c>
      <c r="J183" s="29">
        <v>0.27700067328499223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</row>
    <row r="184" spans="1:15" x14ac:dyDescent="0.25">
      <c r="A184" t="str">
        <f t="shared" si="2"/>
        <v>LDGSEC43167</v>
      </c>
      <c r="B184" s="3" t="s">
        <v>29</v>
      </c>
      <c r="C184" s="3" t="s">
        <v>30</v>
      </c>
      <c r="D184" s="4">
        <v>43167</v>
      </c>
      <c r="E184" s="3" t="s">
        <v>31</v>
      </c>
      <c r="F184" s="29">
        <v>2.0745416642344012</v>
      </c>
      <c r="G184" s="29">
        <v>0</v>
      </c>
      <c r="H184" s="29">
        <v>0.2</v>
      </c>
      <c r="I184" s="29">
        <v>0.24381793810223087</v>
      </c>
      <c r="J184" s="29">
        <v>2.5183596023366324</v>
      </c>
      <c r="K184" s="29">
        <v>1.171612119454245</v>
      </c>
      <c r="L184" s="29">
        <v>0</v>
      </c>
      <c r="M184" s="29">
        <v>0.2</v>
      </c>
      <c r="N184" s="29">
        <v>0.23969637644969127</v>
      </c>
      <c r="O184" s="29">
        <v>1.6113084959039363</v>
      </c>
    </row>
    <row r="185" spans="1:15" x14ac:dyDescent="0.25">
      <c r="A185" t="str">
        <f t="shared" si="2"/>
        <v>LDINPF43167</v>
      </c>
      <c r="B185" s="3" t="s">
        <v>32</v>
      </c>
      <c r="C185" s="3" t="s">
        <v>33</v>
      </c>
      <c r="D185" s="4">
        <v>43167</v>
      </c>
      <c r="E185" s="3" t="s">
        <v>34</v>
      </c>
      <c r="F185" s="29">
        <v>1.0894122560420449</v>
      </c>
      <c r="G185" s="29">
        <v>0</v>
      </c>
      <c r="H185" s="29">
        <v>0</v>
      </c>
      <c r="I185" s="29">
        <v>6.1087786519493419E-2</v>
      </c>
      <c r="J185" s="29">
        <v>1.1505000425615384</v>
      </c>
      <c r="K185" s="29">
        <v>0.43696672753239041</v>
      </c>
      <c r="L185" s="29">
        <v>0</v>
      </c>
      <c r="M185" s="29">
        <v>0</v>
      </c>
      <c r="N185" s="29">
        <v>6.0654466492007127E-2</v>
      </c>
      <c r="O185" s="29">
        <v>0.49762119402439753</v>
      </c>
    </row>
    <row r="186" spans="1:15" x14ac:dyDescent="0.25">
      <c r="A186" t="str">
        <f t="shared" si="2"/>
        <v>LDMIPF43167</v>
      </c>
      <c r="B186" s="3" t="s">
        <v>35</v>
      </c>
      <c r="C186" s="3" t="s">
        <v>36</v>
      </c>
      <c r="D186" s="4">
        <v>43167</v>
      </c>
      <c r="E186" s="3" t="s">
        <v>37</v>
      </c>
      <c r="F186" s="29">
        <v>2.2375290351439094</v>
      </c>
      <c r="G186" s="29">
        <v>0</v>
      </c>
      <c r="H186" s="29">
        <v>0.2</v>
      </c>
      <c r="I186" s="29">
        <v>0.32716242683544966</v>
      </c>
      <c r="J186" s="29">
        <v>2.7646914619793592</v>
      </c>
      <c r="K186" s="29">
        <v>1.5384405838723114</v>
      </c>
      <c r="L186" s="29">
        <v>0</v>
      </c>
      <c r="M186" s="29">
        <v>0.2</v>
      </c>
      <c r="N186" s="29">
        <v>0.30213581146795854</v>
      </c>
      <c r="O186" s="29">
        <v>2.04057639534027</v>
      </c>
    </row>
    <row r="187" spans="1:15" x14ac:dyDescent="0.25">
      <c r="A187" t="str">
        <f t="shared" si="2"/>
        <v>LDSAPF43167</v>
      </c>
      <c r="B187" s="3" t="s">
        <v>38</v>
      </c>
      <c r="C187" s="3" t="s">
        <v>39</v>
      </c>
      <c r="D187" s="4">
        <v>43167</v>
      </c>
      <c r="E187" s="3" t="s">
        <v>40</v>
      </c>
      <c r="F187" s="29">
        <v>0.80004063316453555</v>
      </c>
      <c r="G187" s="29">
        <v>0</v>
      </c>
      <c r="H187" s="29">
        <v>0</v>
      </c>
      <c r="I187" s="29">
        <v>3.9602554316840732E-2</v>
      </c>
      <c r="J187" s="29">
        <v>0.83964318748137634</v>
      </c>
      <c r="K187" s="29">
        <v>0.25895406869588961</v>
      </c>
      <c r="L187" s="29">
        <v>0</v>
      </c>
      <c r="M187" s="29">
        <v>0</v>
      </c>
      <c r="N187" s="29">
        <v>3.7611552677008192E-2</v>
      </c>
      <c r="O187" s="29">
        <v>0.29656562137289777</v>
      </c>
    </row>
    <row r="188" spans="1:15" x14ac:dyDescent="0.25">
      <c r="A188" t="str">
        <f t="shared" si="2"/>
        <v>LEBALF43167</v>
      </c>
      <c r="B188" s="3" t="s">
        <v>41</v>
      </c>
      <c r="C188" s="3" t="s">
        <v>42</v>
      </c>
      <c r="D188" s="4">
        <v>43167</v>
      </c>
      <c r="E188" s="3" t="s">
        <v>43</v>
      </c>
      <c r="F188" s="29">
        <v>2.326073665286021</v>
      </c>
      <c r="G188" s="29">
        <v>0.30002172832632967</v>
      </c>
      <c r="H188" s="29">
        <v>0.2</v>
      </c>
      <c r="I188" s="29">
        <v>5.8682452044952572E-2</v>
      </c>
      <c r="J188" s="29">
        <v>2.8847778456573034</v>
      </c>
      <c r="K188" s="29">
        <v>0.32410712339122066</v>
      </c>
      <c r="L188" s="29">
        <v>0</v>
      </c>
      <c r="M188" s="29">
        <v>0.2</v>
      </c>
      <c r="N188" s="29">
        <v>5.8339448428886213E-2</v>
      </c>
      <c r="O188" s="29">
        <v>0.58244657182010684</v>
      </c>
    </row>
    <row r="189" spans="1:15" x14ac:dyDescent="0.25">
      <c r="A189" t="str">
        <f t="shared" si="2"/>
        <v>LEBFSF43167</v>
      </c>
      <c r="B189" s="3" t="s">
        <v>44</v>
      </c>
      <c r="C189" s="3" t="s">
        <v>45</v>
      </c>
      <c r="D189" s="4">
        <v>43167</v>
      </c>
      <c r="E189" s="3" t="s">
        <v>46</v>
      </c>
      <c r="F189" s="29">
        <v>2.5001438586279412</v>
      </c>
      <c r="G189" s="29">
        <v>0.30002469064716331</v>
      </c>
      <c r="H189" s="29">
        <v>0.2</v>
      </c>
      <c r="I189" s="29">
        <v>0.21961955043016371</v>
      </c>
      <c r="J189" s="29">
        <v>3.2197880997052688</v>
      </c>
      <c r="K189" s="29">
        <v>1.0380692737513646</v>
      </c>
      <c r="L189" s="29">
        <v>0</v>
      </c>
      <c r="M189" s="29">
        <v>0.2</v>
      </c>
      <c r="N189" s="29">
        <v>0.20846205382932517</v>
      </c>
      <c r="O189" s="29">
        <v>1.4465313275806897</v>
      </c>
    </row>
    <row r="190" spans="1:15" x14ac:dyDescent="0.25">
      <c r="A190" t="str">
        <f t="shared" si="2"/>
        <v>LECHID43167</v>
      </c>
      <c r="B190" s="3" t="s">
        <v>47</v>
      </c>
      <c r="C190" s="3" t="s">
        <v>48</v>
      </c>
      <c r="D190" s="4">
        <v>43167</v>
      </c>
      <c r="E190" s="3" t="s">
        <v>49</v>
      </c>
      <c r="F190" s="29">
        <v>2.4754598933667866</v>
      </c>
      <c r="G190" s="29">
        <v>0</v>
      </c>
      <c r="H190" s="29">
        <v>0</v>
      </c>
      <c r="I190" s="29">
        <v>0.26918319677515351</v>
      </c>
      <c r="J190" s="29">
        <v>2.7446430901419401</v>
      </c>
      <c r="K190" s="29">
        <v>1.4778310210738459</v>
      </c>
      <c r="L190" s="29">
        <v>0</v>
      </c>
      <c r="M190" s="29">
        <v>0</v>
      </c>
      <c r="N190" s="29">
        <v>0.25160864657646576</v>
      </c>
      <c r="O190" s="29">
        <v>1.7294396676503117</v>
      </c>
    </row>
    <row r="191" spans="1:15" x14ac:dyDescent="0.25">
      <c r="A191" t="str">
        <f t="shared" si="2"/>
        <v>LEEQTF43167</v>
      </c>
      <c r="B191" s="3" t="s">
        <v>50</v>
      </c>
      <c r="C191" s="3" t="s">
        <v>51</v>
      </c>
      <c r="D191" s="4">
        <v>43167</v>
      </c>
      <c r="E191" s="3" t="s">
        <v>52</v>
      </c>
      <c r="F191" s="29">
        <v>2.3232499850811434</v>
      </c>
      <c r="G191" s="29">
        <v>0</v>
      </c>
      <c r="H191" s="29">
        <v>0.2</v>
      </c>
      <c r="I191" s="29">
        <v>0.2885864472087083</v>
      </c>
      <c r="J191" s="29">
        <v>2.8118364322898519</v>
      </c>
      <c r="K191" s="29">
        <v>1.4616279557319642</v>
      </c>
      <c r="L191" s="29">
        <v>0</v>
      </c>
      <c r="M191" s="29">
        <v>0.2</v>
      </c>
      <c r="N191" s="29">
        <v>0.28650345820729511</v>
      </c>
      <c r="O191" s="29">
        <v>1.9481314139392594</v>
      </c>
    </row>
    <row r="192" spans="1:15" x14ac:dyDescent="0.25">
      <c r="A192" t="str">
        <f t="shared" si="2"/>
        <v>LEGROW43167</v>
      </c>
      <c r="B192" s="3" t="s">
        <v>53</v>
      </c>
      <c r="C192" s="3" t="s">
        <v>54</v>
      </c>
      <c r="D192" s="4">
        <v>43167</v>
      </c>
      <c r="E192" s="3" t="s">
        <v>55</v>
      </c>
      <c r="F192" s="29">
        <v>2.3569027989778002</v>
      </c>
      <c r="G192" s="29">
        <v>0.30002383305422586</v>
      </c>
      <c r="H192" s="29">
        <v>0.2</v>
      </c>
      <c r="I192" s="29">
        <v>0.27664206337670566</v>
      </c>
      <c r="J192" s="29">
        <v>3.1335686954087318</v>
      </c>
      <c r="K192" s="29">
        <v>1.4014488213253429</v>
      </c>
      <c r="L192" s="29">
        <v>0</v>
      </c>
      <c r="M192" s="29">
        <v>0.2</v>
      </c>
      <c r="N192" s="29">
        <v>0.27387048693816979</v>
      </c>
      <c r="O192" s="29">
        <v>1.8753193082635127</v>
      </c>
    </row>
    <row r="193" spans="1:15" x14ac:dyDescent="0.25">
      <c r="A193" t="str">
        <f t="shared" si="2"/>
        <v>LEINFA43167</v>
      </c>
      <c r="B193" s="3" t="s">
        <v>56</v>
      </c>
      <c r="C193" s="3" t="s">
        <v>57</v>
      </c>
      <c r="D193" s="4">
        <v>43167</v>
      </c>
      <c r="E193" s="3" t="s">
        <v>58</v>
      </c>
      <c r="F193" s="29">
        <v>2.5001231198821587</v>
      </c>
      <c r="G193" s="29">
        <v>0</v>
      </c>
      <c r="H193" s="29">
        <v>0.2</v>
      </c>
      <c r="I193" s="29">
        <v>0.25382010620741663</v>
      </c>
      <c r="J193" s="29">
        <v>2.9539432260895757</v>
      </c>
      <c r="K193" s="29">
        <v>1.2137898400156975</v>
      </c>
      <c r="L193" s="29">
        <v>0</v>
      </c>
      <c r="M193" s="29">
        <v>0.2</v>
      </c>
      <c r="N193" s="29">
        <v>0.24189177052445052</v>
      </c>
      <c r="O193" s="29">
        <v>1.655681610540148</v>
      </c>
    </row>
    <row r="194" spans="1:15" x14ac:dyDescent="0.25">
      <c r="A194" t="str">
        <f t="shared" si="2"/>
        <v>LEINNF43167</v>
      </c>
      <c r="B194" s="3" t="s">
        <v>59</v>
      </c>
      <c r="C194" s="3" t="s">
        <v>60</v>
      </c>
      <c r="D194" s="4">
        <v>43167</v>
      </c>
      <c r="E194" s="3" t="s">
        <v>93</v>
      </c>
      <c r="F194" s="29">
        <v>1.2000230550446649</v>
      </c>
      <c r="G194" s="29">
        <v>0</v>
      </c>
      <c r="H194" s="29">
        <v>0</v>
      </c>
      <c r="I194" s="29">
        <v>4.5001447623913317E-2</v>
      </c>
      <c r="J194" s="29">
        <v>1.2450245026685782</v>
      </c>
      <c r="K194" s="29">
        <v>0.64438992983742938</v>
      </c>
      <c r="L194" s="29">
        <v>0</v>
      </c>
      <c r="M194" s="29">
        <v>0</v>
      </c>
      <c r="N194" s="29">
        <v>4.3992192739866126E-2</v>
      </c>
      <c r="O194" s="29">
        <v>0.68838212257729547</v>
      </c>
    </row>
    <row r="195" spans="1:15" x14ac:dyDescent="0.25">
      <c r="A195" t="str">
        <f t="shared" si="2"/>
        <v>LEINSX43167</v>
      </c>
      <c r="B195" s="3" t="s">
        <v>61</v>
      </c>
      <c r="C195" s="3" t="s">
        <v>62</v>
      </c>
      <c r="D195" s="4">
        <v>43167</v>
      </c>
      <c r="E195" s="3" t="s">
        <v>92</v>
      </c>
      <c r="F195" s="29">
        <v>1.7000587812096166</v>
      </c>
      <c r="G195" s="29">
        <v>0</v>
      </c>
      <c r="H195" s="29">
        <v>0</v>
      </c>
      <c r="I195" s="29">
        <v>0.12600172174665306</v>
      </c>
      <c r="J195" s="29">
        <v>1.8260605029562698</v>
      </c>
      <c r="K195" s="29">
        <v>1.1387458852539922</v>
      </c>
      <c r="L195" s="29">
        <v>0</v>
      </c>
      <c r="M195" s="29">
        <v>0</v>
      </c>
      <c r="N195" s="29">
        <v>0.11497129638315499</v>
      </c>
      <c r="O195" s="29">
        <v>1.2537171816371473</v>
      </c>
    </row>
    <row r="196" spans="1:15" x14ac:dyDescent="0.25">
      <c r="A196" t="str">
        <f t="shared" ref="A196:A259" si="3">C196&amp;D196</f>
        <v>LEMIDF43167</v>
      </c>
      <c r="B196" s="3" t="s">
        <v>63</v>
      </c>
      <c r="C196" s="3" t="s">
        <v>64</v>
      </c>
      <c r="D196" s="4">
        <v>43167</v>
      </c>
      <c r="E196" s="3" t="s">
        <v>65</v>
      </c>
      <c r="F196" s="29">
        <v>2.340250044353009</v>
      </c>
      <c r="G196" s="29">
        <v>0.30002178385791745</v>
      </c>
      <c r="H196" s="29">
        <v>0.2</v>
      </c>
      <c r="I196" s="29">
        <v>6.1234222072118587E-2</v>
      </c>
      <c r="J196" s="29">
        <v>2.9015060502830452</v>
      </c>
      <c r="K196" s="29">
        <v>0.33080935183302024</v>
      </c>
      <c r="L196" s="29">
        <v>0</v>
      </c>
      <c r="M196" s="29">
        <v>0.2</v>
      </c>
      <c r="N196" s="29">
        <v>5.9546951301353727E-2</v>
      </c>
      <c r="O196" s="29">
        <v>0.59035630313437393</v>
      </c>
    </row>
    <row r="197" spans="1:15" x14ac:dyDescent="0.25">
      <c r="A197" t="str">
        <f t="shared" si="3"/>
        <v>LET10043167</v>
      </c>
      <c r="B197" s="3" t="s">
        <v>66</v>
      </c>
      <c r="C197" s="3" t="s">
        <v>67</v>
      </c>
      <c r="D197" s="4">
        <v>43167</v>
      </c>
      <c r="E197" s="3" t="s">
        <v>68</v>
      </c>
      <c r="F197" s="29">
        <v>0.24987939001612944</v>
      </c>
      <c r="G197" s="29">
        <v>0</v>
      </c>
      <c r="H197" s="29">
        <v>0</v>
      </c>
      <c r="I197" s="29">
        <v>8.9779004833682279E-3</v>
      </c>
      <c r="J197" s="29">
        <v>0.25885729049949768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</row>
    <row r="198" spans="1:15" x14ac:dyDescent="0.25">
      <c r="A198" t="str">
        <f t="shared" si="3"/>
        <v>LETAXP43167</v>
      </c>
      <c r="B198" s="3" t="s">
        <v>69</v>
      </c>
      <c r="C198" s="3" t="s">
        <v>70</v>
      </c>
      <c r="D198" s="4">
        <v>43167</v>
      </c>
      <c r="E198" s="3" t="s">
        <v>71</v>
      </c>
      <c r="F198" s="29">
        <v>2.4113693346239988</v>
      </c>
      <c r="G198" s="29">
        <v>0.30002249640399337</v>
      </c>
      <c r="H198" s="29">
        <v>0</v>
      </c>
      <c r="I198" s="29">
        <v>0.25764511450090327</v>
      </c>
      <c r="J198" s="29">
        <v>2.9690369455288952</v>
      </c>
      <c r="K198" s="29">
        <v>1.4365230931674664</v>
      </c>
      <c r="L198" s="29">
        <v>0</v>
      </c>
      <c r="M198" s="29">
        <v>0</v>
      </c>
      <c r="N198" s="29">
        <v>0.24418266466652042</v>
      </c>
      <c r="O198" s="29">
        <v>1.6807057578339868</v>
      </c>
    </row>
    <row r="199" spans="1:15" x14ac:dyDescent="0.25">
      <c r="A199" t="str">
        <f t="shared" si="3"/>
        <v>LETF5043167</v>
      </c>
      <c r="B199" s="3" t="s">
        <v>72</v>
      </c>
      <c r="C199" s="3" t="s">
        <v>73</v>
      </c>
      <c r="D199" s="4">
        <v>43167</v>
      </c>
      <c r="E199" s="3" t="s">
        <v>74</v>
      </c>
      <c r="F199" s="29">
        <v>9.9985548925186213E-2</v>
      </c>
      <c r="G199" s="29">
        <v>0</v>
      </c>
      <c r="H199" s="29">
        <v>0</v>
      </c>
      <c r="I199" s="29">
        <v>1.7974095477649341E-3</v>
      </c>
      <c r="J199" s="29">
        <v>0.10178295847295114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</row>
    <row r="200" spans="1:15" x14ac:dyDescent="0.25">
      <c r="A200" t="str">
        <f t="shared" si="3"/>
        <v>LETFSX43167</v>
      </c>
      <c r="B200" s="3" t="s">
        <v>75</v>
      </c>
      <c r="C200" s="3" t="s">
        <v>76</v>
      </c>
      <c r="D200" s="4">
        <v>43167</v>
      </c>
      <c r="E200" s="3" t="s">
        <v>77</v>
      </c>
      <c r="F200" s="29">
        <v>0.1000003204802883</v>
      </c>
      <c r="G200" s="29">
        <v>0</v>
      </c>
      <c r="H200" s="29">
        <v>0</v>
      </c>
      <c r="I200" s="29">
        <v>0</v>
      </c>
      <c r="J200" s="29">
        <v>0.1000003204802883</v>
      </c>
      <c r="K200" s="29">
        <v>0</v>
      </c>
      <c r="L200" s="29">
        <v>0</v>
      </c>
      <c r="M200" s="29">
        <v>0</v>
      </c>
      <c r="N200" s="29">
        <v>0</v>
      </c>
      <c r="O200" s="29">
        <v>0</v>
      </c>
    </row>
    <row r="201" spans="1:15" x14ac:dyDescent="0.25">
      <c r="A201" t="str">
        <f t="shared" si="3"/>
        <v>LEULIS43167</v>
      </c>
      <c r="B201" s="3" t="s">
        <v>78</v>
      </c>
      <c r="C201" s="3" t="s">
        <v>79</v>
      </c>
      <c r="D201" s="4">
        <v>43167</v>
      </c>
      <c r="E201" s="3" t="s">
        <v>80</v>
      </c>
      <c r="F201" s="29">
        <v>2.3500677627852804</v>
      </c>
      <c r="G201" s="29">
        <v>0</v>
      </c>
      <c r="H201" s="29">
        <v>0</v>
      </c>
      <c r="I201" s="29">
        <v>0.24841242784617057</v>
      </c>
      <c r="J201" s="29">
        <v>2.598480190631451</v>
      </c>
      <c r="K201" s="29">
        <v>1.2723649452265282</v>
      </c>
      <c r="L201" s="29">
        <v>0</v>
      </c>
      <c r="M201" s="29">
        <v>0</v>
      </c>
      <c r="N201" s="29">
        <v>0.21643699649022671</v>
      </c>
      <c r="O201" s="29">
        <v>1.4888019417167548</v>
      </c>
    </row>
    <row r="202" spans="1:15" x14ac:dyDescent="0.25">
      <c r="A202" t="str">
        <f t="shared" si="3"/>
        <v>LLIQDF43167</v>
      </c>
      <c r="B202" s="3" t="s">
        <v>81</v>
      </c>
      <c r="C202" s="3" t="s">
        <v>82</v>
      </c>
      <c r="D202" s="4">
        <v>43167</v>
      </c>
      <c r="E202" s="3" t="s">
        <v>83</v>
      </c>
      <c r="F202" s="29">
        <v>0.23841847738616628</v>
      </c>
      <c r="G202" s="29">
        <v>0</v>
      </c>
      <c r="H202" s="29">
        <v>0</v>
      </c>
      <c r="I202" s="29">
        <v>5.1138934464875626E-3</v>
      </c>
      <c r="J202" s="29">
        <v>0.24353237083265383</v>
      </c>
      <c r="K202" s="29">
        <v>9.8399504013413436E-2</v>
      </c>
      <c r="L202" s="29">
        <v>0</v>
      </c>
      <c r="M202" s="29">
        <v>0</v>
      </c>
      <c r="N202" s="29">
        <v>5.1117878610769021E-3</v>
      </c>
      <c r="O202" s="29">
        <v>0.10351129187449033</v>
      </c>
    </row>
    <row r="203" spans="1:15" x14ac:dyDescent="0.25">
      <c r="A203" t="str">
        <f t="shared" si="3"/>
        <v>LDBOND43168</v>
      </c>
      <c r="B203" s="3" t="s">
        <v>11</v>
      </c>
      <c r="C203" s="3" t="s">
        <v>12</v>
      </c>
      <c r="D203" s="4">
        <v>43168</v>
      </c>
      <c r="E203" s="3" t="s">
        <v>13</v>
      </c>
      <c r="F203" s="29">
        <v>1.0700193070629964</v>
      </c>
      <c r="G203" s="29">
        <v>0</v>
      </c>
      <c r="H203" s="29">
        <v>0</v>
      </c>
      <c r="I203" s="29">
        <v>9.5402975609766794E-2</v>
      </c>
      <c r="J203" s="29">
        <v>1.1654222826727632</v>
      </c>
      <c r="K203" s="29">
        <v>0.56669291069110794</v>
      </c>
      <c r="L203" s="29">
        <v>0</v>
      </c>
      <c r="M203" s="29">
        <v>0</v>
      </c>
      <c r="N203" s="29">
        <v>9.4806121200563157E-2</v>
      </c>
      <c r="O203" s="29">
        <v>0.66149903189167114</v>
      </c>
    </row>
    <row r="204" spans="1:15" x14ac:dyDescent="0.25">
      <c r="A204" t="str">
        <f t="shared" si="3"/>
        <v>LDCPO243168</v>
      </c>
      <c r="B204" s="3" t="s">
        <v>14</v>
      </c>
      <c r="C204" s="3" t="s">
        <v>15</v>
      </c>
      <c r="D204" s="4">
        <v>43168</v>
      </c>
      <c r="E204" s="3" t="s">
        <v>16</v>
      </c>
      <c r="F204" s="29">
        <v>2.2500782400525083</v>
      </c>
      <c r="G204" s="29">
        <v>0</v>
      </c>
      <c r="H204" s="29">
        <v>0</v>
      </c>
      <c r="I204" s="29">
        <v>0.2880204798042667</v>
      </c>
      <c r="J204" s="29">
        <v>2.5380987198567748</v>
      </c>
      <c r="K204" s="29">
        <v>1.750159123147367</v>
      </c>
      <c r="L204" s="29">
        <v>0</v>
      </c>
      <c r="M204" s="29">
        <v>0</v>
      </c>
      <c r="N204" s="29">
        <v>0.28798591802548623</v>
      </c>
      <c r="O204" s="29">
        <v>2.0381450411728532</v>
      </c>
    </row>
    <row r="205" spans="1:15" x14ac:dyDescent="0.25">
      <c r="A205" t="str">
        <f t="shared" si="3"/>
        <v>LDDAF143168</v>
      </c>
      <c r="B205" s="3" t="s">
        <v>17</v>
      </c>
      <c r="C205" s="3" t="s">
        <v>18</v>
      </c>
      <c r="D205" s="4">
        <v>43168</v>
      </c>
      <c r="E205" s="5" t="s">
        <v>19</v>
      </c>
      <c r="F205" s="29">
        <v>2.2500845120520236</v>
      </c>
      <c r="G205" s="29">
        <v>0</v>
      </c>
      <c r="H205" s="29">
        <v>0</v>
      </c>
      <c r="I205" s="29">
        <v>0.17461220845750552</v>
      </c>
      <c r="J205" s="29">
        <v>2.4246967205095293</v>
      </c>
      <c r="K205" s="29">
        <v>1.0800113576472494</v>
      </c>
      <c r="L205" s="29">
        <v>0</v>
      </c>
      <c r="M205" s="29">
        <v>0</v>
      </c>
      <c r="N205" s="29">
        <v>0.17460418298338845</v>
      </c>
      <c r="O205" s="29">
        <v>1.2546155406306378</v>
      </c>
    </row>
    <row r="206" spans="1:15" x14ac:dyDescent="0.25">
      <c r="A206" t="str">
        <f t="shared" si="3"/>
        <v>LDDAF243168</v>
      </c>
      <c r="B206" s="3" t="s">
        <v>20</v>
      </c>
      <c r="C206" s="3" t="s">
        <v>21</v>
      </c>
      <c r="D206" s="4">
        <v>43168</v>
      </c>
      <c r="E206" s="3" t="s">
        <v>22</v>
      </c>
      <c r="F206" s="29">
        <v>2.2500907867394795</v>
      </c>
      <c r="G206" s="29">
        <v>0</v>
      </c>
      <c r="H206" s="29">
        <v>0</v>
      </c>
      <c r="I206" s="29">
        <v>0.19801542113431939</v>
      </c>
      <c r="J206" s="29">
        <v>2.4481062078737987</v>
      </c>
      <c r="K206" s="29">
        <v>1.2200100862250547</v>
      </c>
      <c r="L206" s="29">
        <v>0</v>
      </c>
      <c r="M206" s="29">
        <v>0</v>
      </c>
      <c r="N206" s="29">
        <v>0.19800536457748827</v>
      </c>
      <c r="O206" s="29">
        <v>1.4180154508025429</v>
      </c>
    </row>
    <row r="207" spans="1:15" x14ac:dyDescent="0.25">
      <c r="A207" t="str">
        <f t="shared" si="3"/>
        <v>LDDAF343168</v>
      </c>
      <c r="B207" s="3" t="s">
        <v>23</v>
      </c>
      <c r="C207" s="3" t="s">
        <v>24</v>
      </c>
      <c r="D207" s="4">
        <v>43168</v>
      </c>
      <c r="E207" s="3" t="s">
        <v>25</v>
      </c>
      <c r="F207" s="29">
        <v>2.250088534933401</v>
      </c>
      <c r="G207" s="29">
        <v>0</v>
      </c>
      <c r="H207" s="29">
        <v>0</v>
      </c>
      <c r="I207" s="29">
        <v>0.19621312483644976</v>
      </c>
      <c r="J207" s="29">
        <v>2.4463016597698508</v>
      </c>
      <c r="K207" s="29">
        <v>1.2300184208788347</v>
      </c>
      <c r="L207" s="29">
        <v>0</v>
      </c>
      <c r="M207" s="29">
        <v>0</v>
      </c>
      <c r="N207" s="29">
        <v>0.1962093388781912</v>
      </c>
      <c r="O207" s="29">
        <v>1.4262277597570259</v>
      </c>
    </row>
    <row r="208" spans="1:15" x14ac:dyDescent="0.25">
      <c r="A208" t="str">
        <f t="shared" si="3"/>
        <v>LDGETF43168</v>
      </c>
      <c r="B208" s="3" t="s">
        <v>26</v>
      </c>
      <c r="C208" s="3" t="s">
        <v>27</v>
      </c>
      <c r="D208" s="4">
        <v>43168</v>
      </c>
      <c r="E208" s="3" t="s">
        <v>28</v>
      </c>
      <c r="F208" s="29">
        <v>0.25000171940715427</v>
      </c>
      <c r="G208" s="29">
        <v>0</v>
      </c>
      <c r="H208" s="29">
        <v>0</v>
      </c>
      <c r="I208" s="29">
        <v>2.7000288033079217E-2</v>
      </c>
      <c r="J208" s="29">
        <v>0.27700200744023351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</row>
    <row r="209" spans="1:15" x14ac:dyDescent="0.25">
      <c r="A209" t="str">
        <f t="shared" si="3"/>
        <v>LDGSEC43168</v>
      </c>
      <c r="B209" s="3" t="s">
        <v>29</v>
      </c>
      <c r="C209" s="3" t="s">
        <v>30</v>
      </c>
      <c r="D209" s="4">
        <v>43168</v>
      </c>
      <c r="E209" s="3" t="s">
        <v>31</v>
      </c>
      <c r="F209" s="29">
        <v>2.2500969528272128</v>
      </c>
      <c r="G209" s="29">
        <v>0</v>
      </c>
      <c r="H209" s="29">
        <v>0.2</v>
      </c>
      <c r="I209" s="29">
        <v>0.27541947641488679</v>
      </c>
      <c r="J209" s="29">
        <v>2.7255164292420999</v>
      </c>
      <c r="K209" s="29">
        <v>1.3471301696052385</v>
      </c>
      <c r="L209" s="29">
        <v>0</v>
      </c>
      <c r="M209" s="29">
        <v>0.2</v>
      </c>
      <c r="N209" s="29">
        <v>0.27129094328209313</v>
      </c>
      <c r="O209" s="29">
        <v>1.8184211128873315</v>
      </c>
    </row>
    <row r="210" spans="1:15" x14ac:dyDescent="0.25">
      <c r="A210" t="str">
        <f t="shared" si="3"/>
        <v>LDINPF43168</v>
      </c>
      <c r="B210" s="3" t="s">
        <v>32</v>
      </c>
      <c r="C210" s="3" t="s">
        <v>33</v>
      </c>
      <c r="D210" s="4">
        <v>43168</v>
      </c>
      <c r="E210" s="3" t="s">
        <v>34</v>
      </c>
      <c r="F210" s="29">
        <v>1.130050409474767</v>
      </c>
      <c r="G210" s="29">
        <v>0</v>
      </c>
      <c r="H210" s="29">
        <v>0</v>
      </c>
      <c r="I210" s="29">
        <v>6.8403617143425202E-2</v>
      </c>
      <c r="J210" s="29">
        <v>1.1984540266181922</v>
      </c>
      <c r="K210" s="29">
        <v>0.47760954592270055</v>
      </c>
      <c r="L210" s="29">
        <v>0</v>
      </c>
      <c r="M210" s="29">
        <v>0</v>
      </c>
      <c r="N210" s="29">
        <v>6.7970615435551981E-2</v>
      </c>
      <c r="O210" s="29">
        <v>0.54558016135825249</v>
      </c>
    </row>
    <row r="211" spans="1:15" x14ac:dyDescent="0.25">
      <c r="A211" t="str">
        <f t="shared" si="3"/>
        <v>LDMIPF43168</v>
      </c>
      <c r="B211" s="3" t="s">
        <v>35</v>
      </c>
      <c r="C211" s="3" t="s">
        <v>36</v>
      </c>
      <c r="D211" s="4">
        <v>43168</v>
      </c>
      <c r="E211" s="3" t="s">
        <v>37</v>
      </c>
      <c r="F211" s="29">
        <v>2.2377893609527026</v>
      </c>
      <c r="G211" s="29">
        <v>0</v>
      </c>
      <c r="H211" s="29">
        <v>0.2</v>
      </c>
      <c r="I211" s="29">
        <v>0.32720899349896765</v>
      </c>
      <c r="J211" s="29">
        <v>2.7649983544516705</v>
      </c>
      <c r="K211" s="29">
        <v>1.5385692983818016</v>
      </c>
      <c r="L211" s="29">
        <v>0</v>
      </c>
      <c r="M211" s="29">
        <v>0.2</v>
      </c>
      <c r="N211" s="29">
        <v>0.3021660743813569</v>
      </c>
      <c r="O211" s="29">
        <v>2.0407353727631583</v>
      </c>
    </row>
    <row r="212" spans="1:15" x14ac:dyDescent="0.25">
      <c r="A212" t="str">
        <f t="shared" si="3"/>
        <v>LDSAPF43168</v>
      </c>
      <c r="B212" s="3" t="s">
        <v>38</v>
      </c>
      <c r="C212" s="3" t="s">
        <v>39</v>
      </c>
      <c r="D212" s="4">
        <v>43168</v>
      </c>
      <c r="E212" s="3" t="s">
        <v>40</v>
      </c>
      <c r="F212" s="29">
        <v>0.80002971073190632</v>
      </c>
      <c r="G212" s="29">
        <v>0</v>
      </c>
      <c r="H212" s="29">
        <v>0</v>
      </c>
      <c r="I212" s="29">
        <v>3.9601922299137497E-2</v>
      </c>
      <c r="J212" s="29">
        <v>0.83963163303104382</v>
      </c>
      <c r="K212" s="29">
        <v>0.25895403515278936</v>
      </c>
      <c r="L212" s="29">
        <v>0</v>
      </c>
      <c r="M212" s="29">
        <v>0</v>
      </c>
      <c r="N212" s="29">
        <v>3.761161315704218E-2</v>
      </c>
      <c r="O212" s="29">
        <v>0.29656564830983156</v>
      </c>
    </row>
    <row r="213" spans="1:15" x14ac:dyDescent="0.25">
      <c r="A213" t="str">
        <f t="shared" si="3"/>
        <v>LEBALF43168</v>
      </c>
      <c r="B213" s="3" t="s">
        <v>41</v>
      </c>
      <c r="C213" s="3" t="s">
        <v>42</v>
      </c>
      <c r="D213" s="4">
        <v>43168</v>
      </c>
      <c r="E213" s="3" t="s">
        <v>43</v>
      </c>
      <c r="F213" s="29">
        <v>2.326150123679112</v>
      </c>
      <c r="G213" s="29">
        <v>0.30002172797190513</v>
      </c>
      <c r="H213" s="29">
        <v>0.2</v>
      </c>
      <c r="I213" s="29">
        <v>5.8696376560932517E-2</v>
      </c>
      <c r="J213" s="29">
        <v>2.8848682282119498</v>
      </c>
      <c r="K213" s="29">
        <v>0.32417423309100052</v>
      </c>
      <c r="L213" s="29">
        <v>0</v>
      </c>
      <c r="M213" s="29">
        <v>0.2</v>
      </c>
      <c r="N213" s="29">
        <v>5.8350888775458742E-2</v>
      </c>
      <c r="O213" s="29">
        <v>0.58252512186645933</v>
      </c>
    </row>
    <row r="214" spans="1:15" x14ac:dyDescent="0.25">
      <c r="A214" t="str">
        <f t="shared" si="3"/>
        <v>LEBFSF43168</v>
      </c>
      <c r="B214" s="3" t="s">
        <v>44</v>
      </c>
      <c r="C214" s="3" t="s">
        <v>45</v>
      </c>
      <c r="D214" s="4">
        <v>43168</v>
      </c>
      <c r="E214" s="3" t="s">
        <v>46</v>
      </c>
      <c r="F214" s="29">
        <v>2.5001419360056754</v>
      </c>
      <c r="G214" s="29">
        <v>0.30002419289549587</v>
      </c>
      <c r="H214" s="29">
        <v>0.2</v>
      </c>
      <c r="I214" s="29">
        <v>0.21961928584062176</v>
      </c>
      <c r="J214" s="29">
        <v>3.2197854147417933</v>
      </c>
      <c r="K214" s="29">
        <v>1.0364685764421573</v>
      </c>
      <c r="L214" s="29">
        <v>0</v>
      </c>
      <c r="M214" s="29">
        <v>0.2</v>
      </c>
      <c r="N214" s="29">
        <v>0.20816833234726193</v>
      </c>
      <c r="O214" s="29">
        <v>1.4446369087894191</v>
      </c>
    </row>
    <row r="215" spans="1:15" x14ac:dyDescent="0.25">
      <c r="A215" t="str">
        <f t="shared" si="3"/>
        <v>LECHID43168</v>
      </c>
      <c r="B215" s="3" t="s">
        <v>47</v>
      </c>
      <c r="C215" s="3" t="s">
        <v>48</v>
      </c>
      <c r="D215" s="4">
        <v>43168</v>
      </c>
      <c r="E215" s="3" t="s">
        <v>49</v>
      </c>
      <c r="F215" s="29">
        <v>2.4754739550454232</v>
      </c>
      <c r="G215" s="29">
        <v>0</v>
      </c>
      <c r="H215" s="29">
        <v>0</v>
      </c>
      <c r="I215" s="29">
        <v>0.26918840272272943</v>
      </c>
      <c r="J215" s="29">
        <v>2.7446623577681528</v>
      </c>
      <c r="K215" s="29">
        <v>1.4775973758647436</v>
      </c>
      <c r="L215" s="29">
        <v>0</v>
      </c>
      <c r="M215" s="29">
        <v>0</v>
      </c>
      <c r="N215" s="29">
        <v>0.25157222765527165</v>
      </c>
      <c r="O215" s="29">
        <v>1.7291696035200153</v>
      </c>
    </row>
    <row r="216" spans="1:15" x14ac:dyDescent="0.25">
      <c r="A216" t="str">
        <f t="shared" si="3"/>
        <v>LEEQTF43168</v>
      </c>
      <c r="B216" s="3" t="s">
        <v>50</v>
      </c>
      <c r="C216" s="3" t="s">
        <v>51</v>
      </c>
      <c r="D216" s="4">
        <v>43168</v>
      </c>
      <c r="E216" s="3" t="s">
        <v>52</v>
      </c>
      <c r="F216" s="29">
        <v>2.3234668109645651</v>
      </c>
      <c r="G216" s="29">
        <v>0</v>
      </c>
      <c r="H216" s="29">
        <v>0.2</v>
      </c>
      <c r="I216" s="29">
        <v>0.28862543506442678</v>
      </c>
      <c r="J216" s="29">
        <v>2.8120922460289921</v>
      </c>
      <c r="K216" s="29">
        <v>1.4617260174346152</v>
      </c>
      <c r="L216" s="29">
        <v>0</v>
      </c>
      <c r="M216" s="29">
        <v>0.2</v>
      </c>
      <c r="N216" s="29">
        <v>0.28652079377901707</v>
      </c>
      <c r="O216" s="29">
        <v>1.9482468112136322</v>
      </c>
    </row>
    <row r="217" spans="1:15" x14ac:dyDescent="0.25">
      <c r="A217" t="str">
        <f t="shared" si="3"/>
        <v>LEGROW43168</v>
      </c>
      <c r="B217" s="3" t="s">
        <v>53</v>
      </c>
      <c r="C217" s="3" t="s">
        <v>54</v>
      </c>
      <c r="D217" s="4">
        <v>43168</v>
      </c>
      <c r="E217" s="3" t="s">
        <v>55</v>
      </c>
      <c r="F217" s="29">
        <v>2.3568834058653056</v>
      </c>
      <c r="G217" s="29">
        <v>0.30002365272647463</v>
      </c>
      <c r="H217" s="29">
        <v>0.2</v>
      </c>
      <c r="I217" s="29">
        <v>0.27663812883792899</v>
      </c>
      <c r="J217" s="29">
        <v>3.1335451874297093</v>
      </c>
      <c r="K217" s="29">
        <v>1.4013141318970772</v>
      </c>
      <c r="L217" s="29">
        <v>0</v>
      </c>
      <c r="M217" s="29">
        <v>0.2</v>
      </c>
      <c r="N217" s="29">
        <v>0.27384691382815313</v>
      </c>
      <c r="O217" s="29">
        <v>1.8751610457252303</v>
      </c>
    </row>
    <row r="218" spans="1:15" x14ac:dyDescent="0.25">
      <c r="A218" t="str">
        <f t="shared" si="3"/>
        <v>LEINFA43168</v>
      </c>
      <c r="B218" s="3" t="s">
        <v>56</v>
      </c>
      <c r="C218" s="3" t="s">
        <v>57</v>
      </c>
      <c r="D218" s="4">
        <v>43168</v>
      </c>
      <c r="E218" s="3" t="s">
        <v>58</v>
      </c>
      <c r="F218" s="29">
        <v>2.5001235087437346</v>
      </c>
      <c r="G218" s="29">
        <v>0</v>
      </c>
      <c r="H218" s="29">
        <v>0.2</v>
      </c>
      <c r="I218" s="29">
        <v>0.2538194453470688</v>
      </c>
      <c r="J218" s="29">
        <v>2.9539429540908033</v>
      </c>
      <c r="K218" s="29">
        <v>1.2133004141740615</v>
      </c>
      <c r="L218" s="29">
        <v>0</v>
      </c>
      <c r="M218" s="29">
        <v>0.2</v>
      </c>
      <c r="N218" s="29">
        <v>0.24180453034803998</v>
      </c>
      <c r="O218" s="29">
        <v>1.6551049445221016</v>
      </c>
    </row>
    <row r="219" spans="1:15" x14ac:dyDescent="0.25">
      <c r="A219" t="str">
        <f t="shared" si="3"/>
        <v>LEINNF43168</v>
      </c>
      <c r="B219" s="3" t="s">
        <v>59</v>
      </c>
      <c r="C219" s="3" t="s">
        <v>60</v>
      </c>
      <c r="D219" s="4">
        <v>43168</v>
      </c>
      <c r="E219" s="3" t="s">
        <v>93</v>
      </c>
      <c r="F219" s="29">
        <v>1.2000256845349468</v>
      </c>
      <c r="G219" s="29">
        <v>0</v>
      </c>
      <c r="H219" s="29">
        <v>0</v>
      </c>
      <c r="I219" s="29">
        <v>4.499924743378414E-2</v>
      </c>
      <c r="J219" s="29">
        <v>1.245024931968731</v>
      </c>
      <c r="K219" s="29">
        <v>0.64433674565227272</v>
      </c>
      <c r="L219" s="29">
        <v>0</v>
      </c>
      <c r="M219" s="29">
        <v>0</v>
      </c>
      <c r="N219" s="29">
        <v>4.3982168727497238E-2</v>
      </c>
      <c r="O219" s="29">
        <v>0.68831891437977</v>
      </c>
    </row>
    <row r="220" spans="1:15" x14ac:dyDescent="0.25">
      <c r="A220" t="str">
        <f t="shared" si="3"/>
        <v>LEINSX43168</v>
      </c>
      <c r="B220" s="3" t="s">
        <v>61</v>
      </c>
      <c r="C220" s="3" t="s">
        <v>62</v>
      </c>
      <c r="D220" s="4">
        <v>43168</v>
      </c>
      <c r="E220" s="3" t="s">
        <v>92</v>
      </c>
      <c r="F220" s="29">
        <v>1.7000537046056263</v>
      </c>
      <c r="G220" s="29">
        <v>0</v>
      </c>
      <c r="H220" s="29">
        <v>0</v>
      </c>
      <c r="I220" s="29">
        <v>0.12600477319114234</v>
      </c>
      <c r="J220" s="29">
        <v>1.8260584777967686</v>
      </c>
      <c r="K220" s="29">
        <v>1.1380423215885365</v>
      </c>
      <c r="L220" s="29">
        <v>0</v>
      </c>
      <c r="M220" s="29">
        <v>0</v>
      </c>
      <c r="N220" s="29">
        <v>0.11485476887982909</v>
      </c>
      <c r="O220" s="29">
        <v>1.2528970904683656</v>
      </c>
    </row>
    <row r="221" spans="1:15" x14ac:dyDescent="0.25">
      <c r="A221" t="str">
        <f t="shared" si="3"/>
        <v>LEMIDF43168</v>
      </c>
      <c r="B221" s="3" t="s">
        <v>63</v>
      </c>
      <c r="C221" s="3" t="s">
        <v>64</v>
      </c>
      <c r="D221" s="4">
        <v>43168</v>
      </c>
      <c r="E221" s="3" t="s">
        <v>65</v>
      </c>
      <c r="F221" s="29">
        <v>2.3404735648003103</v>
      </c>
      <c r="G221" s="29">
        <v>0.30002179717836663</v>
      </c>
      <c r="H221" s="29">
        <v>0.2</v>
      </c>
      <c r="I221" s="29">
        <v>6.1274424125954331E-2</v>
      </c>
      <c r="J221" s="29">
        <v>2.9017697861046314</v>
      </c>
      <c r="K221" s="29">
        <v>0.33095449474358135</v>
      </c>
      <c r="L221" s="29">
        <v>0</v>
      </c>
      <c r="M221" s="29">
        <v>0.2</v>
      </c>
      <c r="N221" s="29">
        <v>5.9572804375082514E-2</v>
      </c>
      <c r="O221" s="29">
        <v>0.59052729911866386</v>
      </c>
    </row>
    <row r="222" spans="1:15" x14ac:dyDescent="0.25">
      <c r="A222" t="str">
        <f t="shared" si="3"/>
        <v>LET10043168</v>
      </c>
      <c r="B222" s="3" t="s">
        <v>66</v>
      </c>
      <c r="C222" s="3" t="s">
        <v>67</v>
      </c>
      <c r="D222" s="4">
        <v>43168</v>
      </c>
      <c r="E222" s="3" t="s">
        <v>68</v>
      </c>
      <c r="F222" s="29">
        <v>0.24987827276664573</v>
      </c>
      <c r="G222" s="29">
        <v>0</v>
      </c>
      <c r="H222" s="29">
        <v>0</v>
      </c>
      <c r="I222" s="29">
        <v>8.9778407787511182E-3</v>
      </c>
      <c r="J222" s="29">
        <v>0.25885611354539684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</row>
    <row r="223" spans="1:15" x14ac:dyDescent="0.25">
      <c r="A223" t="str">
        <f t="shared" si="3"/>
        <v>LETAXP43168</v>
      </c>
      <c r="B223" s="3" t="s">
        <v>69</v>
      </c>
      <c r="C223" s="3" t="s">
        <v>70</v>
      </c>
      <c r="D223" s="4">
        <v>43168</v>
      </c>
      <c r="E223" s="3" t="s">
        <v>71</v>
      </c>
      <c r="F223" s="29">
        <v>2.4116317477365028</v>
      </c>
      <c r="G223" s="29">
        <v>0.30002242978530047</v>
      </c>
      <c r="H223" s="29">
        <v>0</v>
      </c>
      <c r="I223" s="29">
        <v>0.25769211982021384</v>
      </c>
      <c r="J223" s="29">
        <v>2.969346297342017</v>
      </c>
      <c r="K223" s="29">
        <v>1.436197254852617</v>
      </c>
      <c r="L223" s="29">
        <v>0</v>
      </c>
      <c r="M223" s="29">
        <v>0</v>
      </c>
      <c r="N223" s="29">
        <v>0.24412555172610581</v>
      </c>
      <c r="O223" s="29">
        <v>1.6803228065787228</v>
      </c>
    </row>
    <row r="224" spans="1:15" x14ac:dyDescent="0.25">
      <c r="A224" t="str">
        <f t="shared" si="3"/>
        <v>LETF5043168</v>
      </c>
      <c r="B224" s="3" t="s">
        <v>72</v>
      </c>
      <c r="C224" s="3" t="s">
        <v>73</v>
      </c>
      <c r="D224" s="4">
        <v>43168</v>
      </c>
      <c r="E224" s="3" t="s">
        <v>74</v>
      </c>
      <c r="F224" s="29">
        <v>9.9985390206872221E-2</v>
      </c>
      <c r="G224" s="29">
        <v>0</v>
      </c>
      <c r="H224" s="29">
        <v>0</v>
      </c>
      <c r="I224" s="29">
        <v>1.7973325506642642E-3</v>
      </c>
      <c r="J224" s="29">
        <v>0.10178272275753648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</row>
    <row r="225" spans="1:15" x14ac:dyDescent="0.25">
      <c r="A225" t="str">
        <f t="shared" si="3"/>
        <v>LETFSX43168</v>
      </c>
      <c r="B225" s="3" t="s">
        <v>75</v>
      </c>
      <c r="C225" s="3" t="s">
        <v>76</v>
      </c>
      <c r="D225" s="4">
        <v>43168</v>
      </c>
      <c r="E225" s="3" t="s">
        <v>77</v>
      </c>
      <c r="F225" s="29">
        <v>0.10000012478098463</v>
      </c>
      <c r="G225" s="29">
        <v>0</v>
      </c>
      <c r="H225" s="29">
        <v>0</v>
      </c>
      <c r="I225" s="29">
        <v>0</v>
      </c>
      <c r="J225" s="29">
        <v>0.10000012478098463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</row>
    <row r="226" spans="1:15" x14ac:dyDescent="0.25">
      <c r="A226" t="str">
        <f t="shared" si="3"/>
        <v>LEULIS43168</v>
      </c>
      <c r="B226" s="3" t="s">
        <v>78</v>
      </c>
      <c r="C226" s="3" t="s">
        <v>79</v>
      </c>
      <c r="D226" s="4">
        <v>43168</v>
      </c>
      <c r="E226" s="3" t="s">
        <v>80</v>
      </c>
      <c r="F226" s="29">
        <v>2.3502764565248047</v>
      </c>
      <c r="G226" s="29">
        <v>0</v>
      </c>
      <c r="H226" s="29">
        <v>0</v>
      </c>
      <c r="I226" s="29">
        <v>0.24845007704636601</v>
      </c>
      <c r="J226" s="29">
        <v>2.5987265335711704</v>
      </c>
      <c r="K226" s="29">
        <v>1.2712985912288988</v>
      </c>
      <c r="L226" s="29">
        <v>0</v>
      </c>
      <c r="M226" s="29">
        <v>0</v>
      </c>
      <c r="N226" s="29">
        <v>0.21624470010910887</v>
      </c>
      <c r="O226" s="29">
        <v>1.4875432913380076</v>
      </c>
    </row>
    <row r="227" spans="1:15" x14ac:dyDescent="0.25">
      <c r="A227" t="str">
        <f t="shared" si="3"/>
        <v>LLIQDF43168</v>
      </c>
      <c r="B227" s="3" t="s">
        <v>81</v>
      </c>
      <c r="C227" s="3" t="s">
        <v>82</v>
      </c>
      <c r="D227" s="4">
        <v>43168</v>
      </c>
      <c r="E227" s="3" t="s">
        <v>83</v>
      </c>
      <c r="F227" s="29">
        <v>0.23876734819447434</v>
      </c>
      <c r="G227" s="29">
        <v>0</v>
      </c>
      <c r="H227" s="29">
        <v>0</v>
      </c>
      <c r="I227" s="29">
        <v>5.1769018848284304E-3</v>
      </c>
      <c r="J227" s="29">
        <v>0.24394425007930276</v>
      </c>
      <c r="K227" s="29">
        <v>9.8752663576731556E-2</v>
      </c>
      <c r="L227" s="29">
        <v>0</v>
      </c>
      <c r="M227" s="29">
        <v>0</v>
      </c>
      <c r="N227" s="29">
        <v>5.1753611226566789E-3</v>
      </c>
      <c r="O227" s="29">
        <v>0.10392802469938824</v>
      </c>
    </row>
    <row r="228" spans="1:15" x14ac:dyDescent="0.25">
      <c r="A228" t="str">
        <f t="shared" si="3"/>
        <v>LDBOND43169</v>
      </c>
      <c r="B228" s="3" t="s">
        <v>11</v>
      </c>
      <c r="C228" s="3" t="s">
        <v>12</v>
      </c>
      <c r="D228" s="4">
        <v>43169</v>
      </c>
      <c r="E228" s="3" t="s">
        <v>13</v>
      </c>
      <c r="F228" s="29">
        <v>1.0700191033409274</v>
      </c>
      <c r="G228" s="29">
        <v>0</v>
      </c>
      <c r="H228" s="29">
        <v>0</v>
      </c>
      <c r="I228" s="29">
        <v>9.5402831335475585E-2</v>
      </c>
      <c r="J228" s="29">
        <v>1.165421934676403</v>
      </c>
      <c r="K228" s="29">
        <v>0.56641936642869473</v>
      </c>
      <c r="L228" s="29">
        <v>0</v>
      </c>
      <c r="M228" s="29">
        <v>0</v>
      </c>
      <c r="N228" s="29">
        <v>9.4757419396665335E-2</v>
      </c>
      <c r="O228" s="29">
        <v>0.6611767858253601</v>
      </c>
    </row>
    <row r="229" spans="1:15" x14ac:dyDescent="0.25">
      <c r="A229" t="str">
        <f t="shared" si="3"/>
        <v>LDCPO243169</v>
      </c>
      <c r="B229" s="3" t="s">
        <v>14</v>
      </c>
      <c r="C229" s="3" t="s">
        <v>15</v>
      </c>
      <c r="D229" s="4">
        <v>43169</v>
      </c>
      <c r="E229" s="3" t="s">
        <v>16</v>
      </c>
      <c r="F229" s="29">
        <v>2.2500789826654897</v>
      </c>
      <c r="G229" s="29">
        <v>0</v>
      </c>
      <c r="H229" s="29">
        <v>0</v>
      </c>
      <c r="I229" s="29">
        <v>0.28802026624076216</v>
      </c>
      <c r="J229" s="29">
        <v>2.5380992489062519</v>
      </c>
      <c r="K229" s="29">
        <v>1.7500920027159073</v>
      </c>
      <c r="L229" s="29">
        <v>0</v>
      </c>
      <c r="M229" s="29">
        <v>0</v>
      </c>
      <c r="N229" s="29">
        <v>0.28795867963486166</v>
      </c>
      <c r="O229" s="29">
        <v>2.0380506823507689</v>
      </c>
    </row>
    <row r="230" spans="1:15" x14ac:dyDescent="0.25">
      <c r="A230" t="str">
        <f t="shared" si="3"/>
        <v>LDDAF143169</v>
      </c>
      <c r="B230" s="3" t="s">
        <v>17</v>
      </c>
      <c r="C230" s="3" t="s">
        <v>18</v>
      </c>
      <c r="D230" s="4">
        <v>43169</v>
      </c>
      <c r="E230" s="5" t="s">
        <v>19</v>
      </c>
      <c r="F230" s="29">
        <v>2.2500843801556289</v>
      </c>
      <c r="G230" s="29">
        <v>0</v>
      </c>
      <c r="H230" s="29">
        <v>0</v>
      </c>
      <c r="I230" s="29">
        <v>0.17461319623781538</v>
      </c>
      <c r="J230" s="29">
        <v>2.4246975763934442</v>
      </c>
      <c r="K230" s="29">
        <v>1.0800127313379713</v>
      </c>
      <c r="L230" s="29">
        <v>0</v>
      </c>
      <c r="M230" s="29">
        <v>0</v>
      </c>
      <c r="N230" s="29">
        <v>0.17460215437482685</v>
      </c>
      <c r="O230" s="29">
        <v>1.2546148857127981</v>
      </c>
    </row>
    <row r="231" spans="1:15" x14ac:dyDescent="0.25">
      <c r="A231" t="str">
        <f t="shared" si="3"/>
        <v>LDDAF243169</v>
      </c>
      <c r="B231" s="3" t="s">
        <v>20</v>
      </c>
      <c r="C231" s="3" t="s">
        <v>21</v>
      </c>
      <c r="D231" s="4">
        <v>43169</v>
      </c>
      <c r="E231" s="3" t="s">
        <v>22</v>
      </c>
      <c r="F231" s="29">
        <v>2.2500896227136971</v>
      </c>
      <c r="G231" s="29">
        <v>0</v>
      </c>
      <c r="H231" s="29">
        <v>0</v>
      </c>
      <c r="I231" s="29">
        <v>0.19801583687219312</v>
      </c>
      <c r="J231" s="29">
        <v>2.4481054595858902</v>
      </c>
      <c r="K231" s="29">
        <v>1.2200150451390648</v>
      </c>
      <c r="L231" s="29">
        <v>0</v>
      </c>
      <c r="M231" s="29">
        <v>0</v>
      </c>
      <c r="N231" s="29">
        <v>0.19800556743565634</v>
      </c>
      <c r="O231" s="29">
        <v>1.418020612574721</v>
      </c>
    </row>
    <row r="232" spans="1:15" x14ac:dyDescent="0.25">
      <c r="A232" t="str">
        <f t="shared" si="3"/>
        <v>LDDAF343169</v>
      </c>
      <c r="B232" s="3" t="s">
        <v>23</v>
      </c>
      <c r="C232" s="3" t="s">
        <v>24</v>
      </c>
      <c r="D232" s="4">
        <v>43169</v>
      </c>
      <c r="E232" s="3" t="s">
        <v>25</v>
      </c>
      <c r="F232" s="29">
        <v>2.2500906729053667</v>
      </c>
      <c r="G232" s="29">
        <v>0</v>
      </c>
      <c r="H232" s="29">
        <v>0</v>
      </c>
      <c r="I232" s="29">
        <v>0.19621427510803352</v>
      </c>
      <c r="J232" s="29">
        <v>2.4463049480134003</v>
      </c>
      <c r="K232" s="29">
        <v>1.2300142911086391</v>
      </c>
      <c r="L232" s="29">
        <v>0</v>
      </c>
      <c r="M232" s="29">
        <v>0</v>
      </c>
      <c r="N232" s="29">
        <v>0.19620805886378662</v>
      </c>
      <c r="O232" s="29">
        <v>1.4262223499724258</v>
      </c>
    </row>
    <row r="233" spans="1:15" x14ac:dyDescent="0.25">
      <c r="A233" t="str">
        <f t="shared" si="3"/>
        <v>LDGETF43169</v>
      </c>
      <c r="B233" s="3" t="s">
        <v>26</v>
      </c>
      <c r="C233" s="3" t="s">
        <v>27</v>
      </c>
      <c r="D233" s="4">
        <v>43169</v>
      </c>
      <c r="E233" s="3" t="s">
        <v>28</v>
      </c>
      <c r="F233" s="29">
        <v>0.249999913777189</v>
      </c>
      <c r="G233" s="29">
        <v>0</v>
      </c>
      <c r="H233" s="29">
        <v>0</v>
      </c>
      <c r="I233" s="29">
        <v>2.6999957278608357E-2</v>
      </c>
      <c r="J233" s="29">
        <v>0.27699987105579738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</row>
    <row r="234" spans="1:15" x14ac:dyDescent="0.25">
      <c r="A234" t="str">
        <f t="shared" si="3"/>
        <v>LDGSEC43169</v>
      </c>
      <c r="B234" s="3" t="s">
        <v>29</v>
      </c>
      <c r="C234" s="3" t="s">
        <v>30</v>
      </c>
      <c r="D234" s="4">
        <v>43169</v>
      </c>
      <c r="E234" s="3" t="s">
        <v>31</v>
      </c>
      <c r="F234" s="29">
        <v>2.2500994732554309</v>
      </c>
      <c r="G234" s="29">
        <v>0</v>
      </c>
      <c r="H234" s="29">
        <v>0.2</v>
      </c>
      <c r="I234" s="29">
        <v>0.27541856952080157</v>
      </c>
      <c r="J234" s="29">
        <v>2.7255180427762324</v>
      </c>
      <c r="K234" s="29">
        <v>1.34713499189441</v>
      </c>
      <c r="L234" s="29">
        <v>0</v>
      </c>
      <c r="M234" s="29">
        <v>0.2</v>
      </c>
      <c r="N234" s="29">
        <v>0.271292778529792</v>
      </c>
      <c r="O234" s="29">
        <v>1.818427770424202</v>
      </c>
    </row>
    <row r="235" spans="1:15" x14ac:dyDescent="0.25">
      <c r="A235" t="str">
        <f t="shared" si="3"/>
        <v>LDINPF43169</v>
      </c>
      <c r="B235" s="3" t="s">
        <v>32</v>
      </c>
      <c r="C235" s="3" t="s">
        <v>33</v>
      </c>
      <c r="D235" s="4">
        <v>43169</v>
      </c>
      <c r="E235" s="3" t="s">
        <v>34</v>
      </c>
      <c r="F235" s="29">
        <v>1.130021099511815</v>
      </c>
      <c r="G235" s="29">
        <v>0</v>
      </c>
      <c r="H235" s="29">
        <v>0</v>
      </c>
      <c r="I235" s="29">
        <v>6.8402160999610037E-2</v>
      </c>
      <c r="J235" s="29">
        <v>1.1984232605114249</v>
      </c>
      <c r="K235" s="29">
        <v>0.47760858778701198</v>
      </c>
      <c r="L235" s="29">
        <v>0</v>
      </c>
      <c r="M235" s="29">
        <v>0</v>
      </c>
      <c r="N235" s="29">
        <v>6.7970022165797631E-2</v>
      </c>
      <c r="O235" s="29">
        <v>0.5455786099528096</v>
      </c>
    </row>
    <row r="236" spans="1:15" x14ac:dyDescent="0.25">
      <c r="A236" t="str">
        <f t="shared" si="3"/>
        <v>LDMIPF43169</v>
      </c>
      <c r="B236" s="3" t="s">
        <v>35</v>
      </c>
      <c r="C236" s="3" t="s">
        <v>36</v>
      </c>
      <c r="D236" s="4">
        <v>43169</v>
      </c>
      <c r="E236" s="3" t="s">
        <v>37</v>
      </c>
      <c r="F236" s="29">
        <v>2.2378964895988247</v>
      </c>
      <c r="G236" s="29">
        <v>0</v>
      </c>
      <c r="H236" s="29">
        <v>0.2</v>
      </c>
      <c r="I236" s="29">
        <v>0.3272291273625752</v>
      </c>
      <c r="J236" s="29">
        <v>2.7651256169614</v>
      </c>
      <c r="K236" s="29">
        <v>1.5387541424820617</v>
      </c>
      <c r="L236" s="29">
        <v>0</v>
      </c>
      <c r="M236" s="29">
        <v>0.2</v>
      </c>
      <c r="N236" s="29">
        <v>0.30219387946927978</v>
      </c>
      <c r="O236" s="29">
        <v>2.0409480219513414</v>
      </c>
    </row>
    <row r="237" spans="1:15" x14ac:dyDescent="0.25">
      <c r="A237" t="str">
        <f t="shared" si="3"/>
        <v>LDSAPF43169</v>
      </c>
      <c r="B237" s="3" t="s">
        <v>38</v>
      </c>
      <c r="C237" s="3" t="s">
        <v>39</v>
      </c>
      <c r="D237" s="4">
        <v>43169</v>
      </c>
      <c r="E237" s="3" t="s">
        <v>40</v>
      </c>
      <c r="F237" s="29">
        <v>0.80000934592798689</v>
      </c>
      <c r="G237" s="29">
        <v>0</v>
      </c>
      <c r="H237" s="29">
        <v>0</v>
      </c>
      <c r="I237" s="29">
        <v>3.9600957019156058E-2</v>
      </c>
      <c r="J237" s="29">
        <v>0.83961030294714289</v>
      </c>
      <c r="K237" s="29">
        <v>0.25890751980357635</v>
      </c>
      <c r="L237" s="29">
        <v>0</v>
      </c>
      <c r="M237" s="29">
        <v>0</v>
      </c>
      <c r="N237" s="29">
        <v>3.7603416817145165E-2</v>
      </c>
      <c r="O237" s="29">
        <v>0.29651093662072153</v>
      </c>
    </row>
    <row r="238" spans="1:15" x14ac:dyDescent="0.25">
      <c r="A238" t="str">
        <f t="shared" si="3"/>
        <v>LEBALF43169</v>
      </c>
      <c r="B238" s="3" t="s">
        <v>41</v>
      </c>
      <c r="C238" s="3" t="s">
        <v>42</v>
      </c>
      <c r="D238" s="4">
        <v>43169</v>
      </c>
      <c r="E238" s="3" t="s">
        <v>43</v>
      </c>
      <c r="F238" s="29">
        <v>2.3260799236534568</v>
      </c>
      <c r="G238" s="29">
        <v>0.30002175291583888</v>
      </c>
      <c r="H238" s="29">
        <v>0.2</v>
      </c>
      <c r="I238" s="29">
        <v>5.8683468612248886E-2</v>
      </c>
      <c r="J238" s="29">
        <v>2.8847851451815449</v>
      </c>
      <c r="K238" s="29">
        <v>0.32410711376109019</v>
      </c>
      <c r="L238" s="29">
        <v>0</v>
      </c>
      <c r="M238" s="29">
        <v>0.2</v>
      </c>
      <c r="N238" s="29">
        <v>5.8340400667612195E-2</v>
      </c>
      <c r="O238" s="29">
        <v>0.58244751442870235</v>
      </c>
    </row>
    <row r="239" spans="1:15" x14ac:dyDescent="0.25">
      <c r="A239" t="str">
        <f t="shared" si="3"/>
        <v>LEBFSF43169</v>
      </c>
      <c r="B239" s="3" t="s">
        <v>44</v>
      </c>
      <c r="C239" s="3" t="s">
        <v>45</v>
      </c>
      <c r="D239" s="4">
        <v>43169</v>
      </c>
      <c r="E239" s="3" t="s">
        <v>46</v>
      </c>
      <c r="F239" s="29">
        <v>2.5001428986063594</v>
      </c>
      <c r="G239" s="29">
        <v>0.30002458003531701</v>
      </c>
      <c r="H239" s="29">
        <v>0.2</v>
      </c>
      <c r="I239" s="29">
        <v>0.21961786878701775</v>
      </c>
      <c r="J239" s="29">
        <v>3.2197853474286946</v>
      </c>
      <c r="K239" s="29">
        <v>1.0368620899407752</v>
      </c>
      <c r="L239" s="29">
        <v>0</v>
      </c>
      <c r="M239" s="29">
        <v>0.2</v>
      </c>
      <c r="N239" s="29">
        <v>0.20824993184205817</v>
      </c>
      <c r="O239" s="29">
        <v>1.4451120217828333</v>
      </c>
    </row>
    <row r="240" spans="1:15" x14ac:dyDescent="0.25">
      <c r="A240" t="str">
        <f t="shared" si="3"/>
        <v>LECHID43169</v>
      </c>
      <c r="B240" s="3" t="s">
        <v>47</v>
      </c>
      <c r="C240" s="3" t="s">
        <v>48</v>
      </c>
      <c r="D240" s="4">
        <v>43169</v>
      </c>
      <c r="E240" s="3" t="s">
        <v>49</v>
      </c>
      <c r="F240" s="29">
        <v>2.4754619568515364</v>
      </c>
      <c r="G240" s="29">
        <v>0</v>
      </c>
      <c r="H240" s="29">
        <v>0</v>
      </c>
      <c r="I240" s="29">
        <v>0.26918401811624026</v>
      </c>
      <c r="J240" s="29">
        <v>2.7446459749677765</v>
      </c>
      <c r="K240" s="29">
        <v>1.4774977466957888</v>
      </c>
      <c r="L240" s="29">
        <v>0</v>
      </c>
      <c r="M240" s="29">
        <v>0</v>
      </c>
      <c r="N240" s="29">
        <v>0.25156886665468325</v>
      </c>
      <c r="O240" s="29">
        <v>1.7290666133504722</v>
      </c>
    </row>
    <row r="241" spans="1:15" x14ac:dyDescent="0.25">
      <c r="A241" t="str">
        <f t="shared" si="3"/>
        <v>LEEQTF43169</v>
      </c>
      <c r="B241" s="3" t="s">
        <v>50</v>
      </c>
      <c r="C241" s="3" t="s">
        <v>51</v>
      </c>
      <c r="D241" s="4">
        <v>43169</v>
      </c>
      <c r="E241" s="3" t="s">
        <v>52</v>
      </c>
      <c r="F241" s="29">
        <v>2.3234801624455903</v>
      </c>
      <c r="G241" s="29">
        <v>0</v>
      </c>
      <c r="H241" s="29">
        <v>0.2</v>
      </c>
      <c r="I241" s="29">
        <v>0.28862802523997477</v>
      </c>
      <c r="J241" s="29">
        <v>2.8121081876855651</v>
      </c>
      <c r="K241" s="29">
        <v>1.4617705134392049</v>
      </c>
      <c r="L241" s="29">
        <v>0</v>
      </c>
      <c r="M241" s="29">
        <v>0.2</v>
      </c>
      <c r="N241" s="29">
        <v>0.2865285843210742</v>
      </c>
      <c r="O241" s="29">
        <v>1.948299097760279</v>
      </c>
    </row>
    <row r="242" spans="1:15" x14ac:dyDescent="0.25">
      <c r="A242" t="str">
        <f t="shared" si="3"/>
        <v>LEGROW43169</v>
      </c>
      <c r="B242" s="3" t="s">
        <v>53</v>
      </c>
      <c r="C242" s="3" t="s">
        <v>54</v>
      </c>
      <c r="D242" s="4">
        <v>43169</v>
      </c>
      <c r="E242" s="3" t="s">
        <v>55</v>
      </c>
      <c r="F242" s="29">
        <v>2.3569198446141764</v>
      </c>
      <c r="G242" s="29">
        <v>0.30002377602142999</v>
      </c>
      <c r="H242" s="29">
        <v>0.2</v>
      </c>
      <c r="I242" s="29">
        <v>0.27664475849659886</v>
      </c>
      <c r="J242" s="29">
        <v>3.1335883791322057</v>
      </c>
      <c r="K242" s="29">
        <v>1.4013369771297721</v>
      </c>
      <c r="L242" s="29">
        <v>0</v>
      </c>
      <c r="M242" s="29">
        <v>0.2</v>
      </c>
      <c r="N242" s="29">
        <v>0.27385164262443595</v>
      </c>
      <c r="O242" s="29">
        <v>1.875188619754208</v>
      </c>
    </row>
    <row r="243" spans="1:15" x14ac:dyDescent="0.25">
      <c r="A243" t="str">
        <f t="shared" si="3"/>
        <v>LEINFA43169</v>
      </c>
      <c r="B243" s="3" t="s">
        <v>56</v>
      </c>
      <c r="C243" s="3" t="s">
        <v>57</v>
      </c>
      <c r="D243" s="4">
        <v>43169</v>
      </c>
      <c r="E243" s="3" t="s">
        <v>58</v>
      </c>
      <c r="F243" s="29">
        <v>2.5001242752931305</v>
      </c>
      <c r="G243" s="29">
        <v>0</v>
      </c>
      <c r="H243" s="29">
        <v>0.2</v>
      </c>
      <c r="I243" s="29">
        <v>0.25381999772550656</v>
      </c>
      <c r="J243" s="29">
        <v>2.9539442730186374</v>
      </c>
      <c r="K243" s="29">
        <v>1.213544696915863</v>
      </c>
      <c r="L243" s="29">
        <v>0</v>
      </c>
      <c r="M243" s="29">
        <v>0.2</v>
      </c>
      <c r="N243" s="29">
        <v>0.24184695402509723</v>
      </c>
      <c r="O243" s="29">
        <v>1.6553916509409601</v>
      </c>
    </row>
    <row r="244" spans="1:15" x14ac:dyDescent="0.25">
      <c r="A244" t="str">
        <f t="shared" si="3"/>
        <v>LEINNF43169</v>
      </c>
      <c r="B244" s="3" t="s">
        <v>59</v>
      </c>
      <c r="C244" s="3" t="s">
        <v>60</v>
      </c>
      <c r="D244" s="4">
        <v>43169</v>
      </c>
      <c r="E244" s="3" t="s">
        <v>93</v>
      </c>
      <c r="F244" s="29">
        <v>1.2000281955989471</v>
      </c>
      <c r="G244" s="29">
        <v>0</v>
      </c>
      <c r="H244" s="29">
        <v>0</v>
      </c>
      <c r="I244" s="29">
        <v>4.5004578396101273E-2</v>
      </c>
      <c r="J244" s="29">
        <v>1.2450327739950484</v>
      </c>
      <c r="K244" s="29">
        <v>0.64447498091421096</v>
      </c>
      <c r="L244" s="29">
        <v>0</v>
      </c>
      <c r="M244" s="29">
        <v>0</v>
      </c>
      <c r="N244" s="29">
        <v>4.4000816908091107E-2</v>
      </c>
      <c r="O244" s="29">
        <v>0.68847579782230206</v>
      </c>
    </row>
    <row r="245" spans="1:15" x14ac:dyDescent="0.25">
      <c r="A245" t="str">
        <f t="shared" si="3"/>
        <v>LEINSX43169</v>
      </c>
      <c r="B245" s="3" t="s">
        <v>61</v>
      </c>
      <c r="C245" s="3" t="s">
        <v>62</v>
      </c>
      <c r="D245" s="4">
        <v>43169</v>
      </c>
      <c r="E245" s="3" t="s">
        <v>92</v>
      </c>
      <c r="F245" s="29">
        <v>1.7000611826075305</v>
      </c>
      <c r="G245" s="29">
        <v>0</v>
      </c>
      <c r="H245" s="29">
        <v>0</v>
      </c>
      <c r="I245" s="29">
        <v>0.12600513148349371</v>
      </c>
      <c r="J245" s="29">
        <v>1.8260663140910243</v>
      </c>
      <c r="K245" s="29">
        <v>1.1381408089417571</v>
      </c>
      <c r="L245" s="29">
        <v>0</v>
      </c>
      <c r="M245" s="29">
        <v>0</v>
      </c>
      <c r="N245" s="29">
        <v>0.11486416699695687</v>
      </c>
      <c r="O245" s="29">
        <v>1.2530049759387138</v>
      </c>
    </row>
    <row r="246" spans="1:15" x14ac:dyDescent="0.25">
      <c r="A246" t="str">
        <f t="shared" si="3"/>
        <v>LEMIDF43169</v>
      </c>
      <c r="B246" s="3" t="s">
        <v>63</v>
      </c>
      <c r="C246" s="3" t="s">
        <v>64</v>
      </c>
      <c r="D246" s="4">
        <v>43169</v>
      </c>
      <c r="E246" s="3" t="s">
        <v>65</v>
      </c>
      <c r="F246" s="29">
        <v>2.3403595683487617</v>
      </c>
      <c r="G246" s="29">
        <v>0.30002191048321525</v>
      </c>
      <c r="H246" s="29">
        <v>0.2</v>
      </c>
      <c r="I246" s="29">
        <v>6.1253821493841988E-2</v>
      </c>
      <c r="J246" s="29">
        <v>2.9016353003258191</v>
      </c>
      <c r="K246" s="29">
        <v>0.3308516050528561</v>
      </c>
      <c r="L246" s="29">
        <v>0</v>
      </c>
      <c r="M246" s="29">
        <v>0.2</v>
      </c>
      <c r="N246" s="29">
        <v>5.9553455401546621E-2</v>
      </c>
      <c r="O246" s="29">
        <v>0.59040506045440277</v>
      </c>
    </row>
    <row r="247" spans="1:15" x14ac:dyDescent="0.25">
      <c r="A247" t="str">
        <f t="shared" si="3"/>
        <v>LET10043169</v>
      </c>
      <c r="B247" s="3" t="s">
        <v>66</v>
      </c>
      <c r="C247" s="3" t="s">
        <v>67</v>
      </c>
      <c r="D247" s="4">
        <v>43169</v>
      </c>
      <c r="E247" s="3" t="s">
        <v>68</v>
      </c>
      <c r="F247" s="29">
        <v>0.24987840434011147</v>
      </c>
      <c r="G247" s="29">
        <v>0</v>
      </c>
      <c r="H247" s="29">
        <v>0</v>
      </c>
      <c r="I247" s="29">
        <v>8.9779003641476431E-3</v>
      </c>
      <c r="J247" s="29">
        <v>0.25885630470425913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</row>
    <row r="248" spans="1:15" x14ac:dyDescent="0.25">
      <c r="A248" t="str">
        <f t="shared" si="3"/>
        <v>LETAXP43169</v>
      </c>
      <c r="B248" s="3" t="s">
        <v>69</v>
      </c>
      <c r="C248" s="3" t="s">
        <v>70</v>
      </c>
      <c r="D248" s="4">
        <v>43169</v>
      </c>
      <c r="E248" s="3" t="s">
        <v>71</v>
      </c>
      <c r="F248" s="29">
        <v>2.4115192186140564</v>
      </c>
      <c r="G248" s="29">
        <v>0.30002250581534345</v>
      </c>
      <c r="H248" s="29">
        <v>0</v>
      </c>
      <c r="I248" s="29">
        <v>0.25767193456733356</v>
      </c>
      <c r="J248" s="29">
        <v>2.9692136589967335</v>
      </c>
      <c r="K248" s="29">
        <v>1.4362927495712137</v>
      </c>
      <c r="L248" s="29">
        <v>0</v>
      </c>
      <c r="M248" s="29">
        <v>0</v>
      </c>
      <c r="N248" s="29">
        <v>0.244147949477688</v>
      </c>
      <c r="O248" s="29">
        <v>1.6804406990489016</v>
      </c>
    </row>
    <row r="249" spans="1:15" x14ac:dyDescent="0.25">
      <c r="A249" t="str">
        <f t="shared" si="3"/>
        <v>LETF5043169</v>
      </c>
      <c r="B249" s="3" t="s">
        <v>72</v>
      </c>
      <c r="C249" s="3" t="s">
        <v>73</v>
      </c>
      <c r="D249" s="4">
        <v>43169</v>
      </c>
      <c r="E249" s="3" t="s">
        <v>74</v>
      </c>
      <c r="F249" s="29">
        <v>9.9985463295066926E-2</v>
      </c>
      <c r="G249" s="29">
        <v>0</v>
      </c>
      <c r="H249" s="29">
        <v>0</v>
      </c>
      <c r="I249" s="29">
        <v>1.7973368102307949E-3</v>
      </c>
      <c r="J249" s="29">
        <v>0.10178280010529772</v>
      </c>
      <c r="K249" s="29">
        <v>0</v>
      </c>
      <c r="L249" s="29">
        <v>0</v>
      </c>
      <c r="M249" s="29">
        <v>0</v>
      </c>
      <c r="N249" s="29">
        <v>0</v>
      </c>
      <c r="O249" s="29">
        <v>0</v>
      </c>
    </row>
    <row r="250" spans="1:15" x14ac:dyDescent="0.25">
      <c r="A250" t="str">
        <f t="shared" si="3"/>
        <v>LETFSX43169</v>
      </c>
      <c r="B250" s="3" t="s">
        <v>75</v>
      </c>
      <c r="C250" s="3" t="s">
        <v>76</v>
      </c>
      <c r="D250" s="4">
        <v>43169</v>
      </c>
      <c r="E250" s="3" t="s">
        <v>77</v>
      </c>
      <c r="F250" s="29">
        <v>0.10000015533731153</v>
      </c>
      <c r="G250" s="29">
        <v>0</v>
      </c>
      <c r="H250" s="29">
        <v>0</v>
      </c>
      <c r="I250" s="29">
        <v>0</v>
      </c>
      <c r="J250" s="29">
        <v>0.10000015533731153</v>
      </c>
      <c r="K250" s="29">
        <v>0</v>
      </c>
      <c r="L250" s="29">
        <v>0</v>
      </c>
      <c r="M250" s="29">
        <v>0</v>
      </c>
      <c r="N250" s="29">
        <v>0</v>
      </c>
      <c r="O250" s="29">
        <v>0</v>
      </c>
    </row>
    <row r="251" spans="1:15" x14ac:dyDescent="0.25">
      <c r="A251" t="str">
        <f t="shared" si="3"/>
        <v>LEULIS43169</v>
      </c>
      <c r="B251" s="3" t="s">
        <v>78</v>
      </c>
      <c r="C251" s="3" t="s">
        <v>79</v>
      </c>
      <c r="D251" s="4">
        <v>43169</v>
      </c>
      <c r="E251" s="3" t="s">
        <v>80</v>
      </c>
      <c r="F251" s="29">
        <v>2.3502997912690464</v>
      </c>
      <c r="G251" s="29">
        <v>0</v>
      </c>
      <c r="H251" s="29">
        <v>0</v>
      </c>
      <c r="I251" s="29">
        <v>0.24845443718699006</v>
      </c>
      <c r="J251" s="29">
        <v>2.5987542284560363</v>
      </c>
      <c r="K251" s="29">
        <v>1.2717261384127976</v>
      </c>
      <c r="L251" s="29">
        <v>0</v>
      </c>
      <c r="M251" s="29">
        <v>0</v>
      </c>
      <c r="N251" s="29">
        <v>0.21631250201927477</v>
      </c>
      <c r="O251" s="29">
        <v>1.4880386404320722</v>
      </c>
    </row>
    <row r="252" spans="1:15" x14ac:dyDescent="0.25">
      <c r="A252" t="str">
        <f t="shared" si="3"/>
        <v>LLIQDF43169</v>
      </c>
      <c r="B252" s="3" t="s">
        <v>81</v>
      </c>
      <c r="C252" s="3" t="s">
        <v>82</v>
      </c>
      <c r="D252" s="4">
        <v>43169</v>
      </c>
      <c r="E252" s="3" t="s">
        <v>83</v>
      </c>
      <c r="F252" s="29">
        <v>0.23876745841345134</v>
      </c>
      <c r="G252" s="29">
        <v>0</v>
      </c>
      <c r="H252" s="29">
        <v>0</v>
      </c>
      <c r="I252" s="29">
        <v>5.1769210564157203E-3</v>
      </c>
      <c r="J252" s="29">
        <v>0.24394437946986708</v>
      </c>
      <c r="K252" s="29">
        <v>9.8752673348084033E-2</v>
      </c>
      <c r="L252" s="29">
        <v>0</v>
      </c>
      <c r="M252" s="29">
        <v>0</v>
      </c>
      <c r="N252" s="29">
        <v>5.1753627029693643E-3</v>
      </c>
      <c r="O252" s="29">
        <v>0.1039280360510534</v>
      </c>
    </row>
    <row r="253" spans="1:15" x14ac:dyDescent="0.25">
      <c r="A253" t="str">
        <f t="shared" si="3"/>
        <v>LDBOND43170</v>
      </c>
      <c r="B253" s="3" t="s">
        <v>11</v>
      </c>
      <c r="C253" s="3" t="s">
        <v>12</v>
      </c>
      <c r="D253" s="4">
        <v>43170</v>
      </c>
      <c r="E253" s="3" t="s">
        <v>13</v>
      </c>
      <c r="F253" s="29">
        <v>1.0700190079052492</v>
      </c>
      <c r="G253" s="29">
        <v>0</v>
      </c>
      <c r="H253" s="29">
        <v>0</v>
      </c>
      <c r="I253" s="29">
        <v>9.540302060630268E-2</v>
      </c>
      <c r="J253" s="29">
        <v>1.1654220285115517</v>
      </c>
      <c r="K253" s="29">
        <v>0.56642022284548399</v>
      </c>
      <c r="L253" s="29">
        <v>0</v>
      </c>
      <c r="M253" s="29">
        <v>0</v>
      </c>
      <c r="N253" s="29">
        <v>9.4756938038023153E-2</v>
      </c>
      <c r="O253" s="29">
        <v>0.66117716088350709</v>
      </c>
    </row>
    <row r="254" spans="1:15" x14ac:dyDescent="0.25">
      <c r="A254" t="str">
        <f t="shared" si="3"/>
        <v>LDCPO243170</v>
      </c>
      <c r="B254" s="3" t="s">
        <v>14</v>
      </c>
      <c r="C254" s="3" t="s">
        <v>15</v>
      </c>
      <c r="D254" s="4">
        <v>43170</v>
      </c>
      <c r="E254" s="3" t="s">
        <v>16</v>
      </c>
      <c r="F254" s="29">
        <v>2.2500778144291154</v>
      </c>
      <c r="G254" s="29">
        <v>0</v>
      </c>
      <c r="H254" s="29">
        <v>0</v>
      </c>
      <c r="I254" s="29">
        <v>0.28802005433580613</v>
      </c>
      <c r="J254" s="29">
        <v>2.5380978687649214</v>
      </c>
      <c r="K254" s="29">
        <v>1.7501233041572022</v>
      </c>
      <c r="L254" s="29">
        <v>0</v>
      </c>
      <c r="M254" s="29">
        <v>0</v>
      </c>
      <c r="N254" s="29">
        <v>0.2879314471725597</v>
      </c>
      <c r="O254" s="29">
        <v>2.0380547513297618</v>
      </c>
    </row>
    <row r="255" spans="1:15" x14ac:dyDescent="0.25">
      <c r="A255" t="str">
        <f t="shared" si="3"/>
        <v>LDDAF143170</v>
      </c>
      <c r="B255" s="3" t="s">
        <v>17</v>
      </c>
      <c r="C255" s="3" t="s">
        <v>18</v>
      </c>
      <c r="D255" s="4">
        <v>43170</v>
      </c>
      <c r="E255" s="5" t="s">
        <v>19</v>
      </c>
      <c r="F255" s="29">
        <v>2.2500846584765233</v>
      </c>
      <c r="G255" s="29">
        <v>0</v>
      </c>
      <c r="H255" s="29">
        <v>0</v>
      </c>
      <c r="I255" s="29">
        <v>0.17460998918266288</v>
      </c>
      <c r="J255" s="29">
        <v>2.424694647659186</v>
      </c>
      <c r="K255" s="29">
        <v>1.080013798030774</v>
      </c>
      <c r="L255" s="29">
        <v>0</v>
      </c>
      <c r="M255" s="29">
        <v>0</v>
      </c>
      <c r="N255" s="29">
        <v>0.17460862163291238</v>
      </c>
      <c r="O255" s="29">
        <v>1.2546224196636864</v>
      </c>
    </row>
    <row r="256" spans="1:15" x14ac:dyDescent="0.25">
      <c r="A256" t="str">
        <f t="shared" si="3"/>
        <v>LDDAF243170</v>
      </c>
      <c r="B256" s="3" t="s">
        <v>20</v>
      </c>
      <c r="C256" s="3" t="s">
        <v>21</v>
      </c>
      <c r="D256" s="4">
        <v>43170</v>
      </c>
      <c r="E256" s="3" t="s">
        <v>22</v>
      </c>
      <c r="F256" s="29">
        <v>2.2500903700797545</v>
      </c>
      <c r="G256" s="29">
        <v>0</v>
      </c>
      <c r="H256" s="29">
        <v>0</v>
      </c>
      <c r="I256" s="29">
        <v>0.19801303605901283</v>
      </c>
      <c r="J256" s="29">
        <v>2.4481034061387672</v>
      </c>
      <c r="K256" s="29">
        <v>1.2200129599221989</v>
      </c>
      <c r="L256" s="29">
        <v>0</v>
      </c>
      <c r="M256" s="29">
        <v>0</v>
      </c>
      <c r="N256" s="29">
        <v>0.19800579477859617</v>
      </c>
      <c r="O256" s="29">
        <v>1.4180187547007952</v>
      </c>
    </row>
    <row r="257" spans="1:15" x14ac:dyDescent="0.25">
      <c r="A257" t="str">
        <f t="shared" si="3"/>
        <v>LDDAF343170</v>
      </c>
      <c r="B257" s="3" t="s">
        <v>23</v>
      </c>
      <c r="C257" s="3" t="s">
        <v>24</v>
      </c>
      <c r="D257" s="4">
        <v>43170</v>
      </c>
      <c r="E257" s="3" t="s">
        <v>25</v>
      </c>
      <c r="F257" s="29">
        <v>2.2500906151741504</v>
      </c>
      <c r="G257" s="29">
        <v>0</v>
      </c>
      <c r="H257" s="29">
        <v>0</v>
      </c>
      <c r="I257" s="29">
        <v>0.19621543434345276</v>
      </c>
      <c r="J257" s="29">
        <v>2.4463060495176032</v>
      </c>
      <c r="K257" s="29">
        <v>1.2300144267160762</v>
      </c>
      <c r="L257" s="29">
        <v>0</v>
      </c>
      <c r="M257" s="29">
        <v>0</v>
      </c>
      <c r="N257" s="29">
        <v>0.19620678735173877</v>
      </c>
      <c r="O257" s="29">
        <v>1.426221214067815</v>
      </c>
    </row>
    <row r="258" spans="1:15" x14ac:dyDescent="0.25">
      <c r="A258" t="str">
        <f t="shared" si="3"/>
        <v>LDGETF43170</v>
      </c>
      <c r="B258" s="3" t="s">
        <v>26</v>
      </c>
      <c r="C258" s="3" t="s">
        <v>27</v>
      </c>
      <c r="D258" s="4">
        <v>43170</v>
      </c>
      <c r="E258" s="3" t="s">
        <v>28</v>
      </c>
      <c r="F258" s="29">
        <v>0.25000024462016668</v>
      </c>
      <c r="G258" s="29">
        <v>0</v>
      </c>
      <c r="H258" s="29">
        <v>0</v>
      </c>
      <c r="I258" s="29">
        <v>2.7000675679436214E-2</v>
      </c>
      <c r="J258" s="29">
        <v>0.27700092029960288</v>
      </c>
      <c r="K258" s="29">
        <v>0</v>
      </c>
      <c r="L258" s="29">
        <v>0</v>
      </c>
      <c r="M258" s="29">
        <v>0</v>
      </c>
      <c r="N258" s="29">
        <v>0</v>
      </c>
      <c r="O258" s="29">
        <v>0</v>
      </c>
    </row>
    <row r="259" spans="1:15" x14ac:dyDescent="0.25">
      <c r="A259" t="str">
        <f t="shared" si="3"/>
        <v>LDGSEC43170</v>
      </c>
      <c r="B259" s="3" t="s">
        <v>29</v>
      </c>
      <c r="C259" s="3" t="s">
        <v>30</v>
      </c>
      <c r="D259" s="4">
        <v>43170</v>
      </c>
      <c r="E259" s="3" t="s">
        <v>31</v>
      </c>
      <c r="F259" s="29">
        <v>2.2500977125742025</v>
      </c>
      <c r="G259" s="29">
        <v>0</v>
      </c>
      <c r="H259" s="29">
        <v>0.2</v>
      </c>
      <c r="I259" s="29">
        <v>0.27541956590176164</v>
      </c>
      <c r="J259" s="29">
        <v>2.7255172784759645</v>
      </c>
      <c r="K259" s="29">
        <v>1.347140431541092</v>
      </c>
      <c r="L259" s="29">
        <v>0</v>
      </c>
      <c r="M259" s="29">
        <v>0.2</v>
      </c>
      <c r="N259" s="29">
        <v>0.27129251476597632</v>
      </c>
      <c r="O259" s="29">
        <v>1.8184329463070683</v>
      </c>
    </row>
    <row r="260" spans="1:15" x14ac:dyDescent="0.25">
      <c r="A260" t="str">
        <f t="shared" ref="A260:A277" si="4">C260&amp;D260</f>
        <v>LDINPF43170</v>
      </c>
      <c r="B260" s="3" t="s">
        <v>32</v>
      </c>
      <c r="C260" s="3" t="s">
        <v>33</v>
      </c>
      <c r="D260" s="4">
        <v>43170</v>
      </c>
      <c r="E260" s="3" t="s">
        <v>34</v>
      </c>
      <c r="F260" s="29">
        <v>1.1300212231905968</v>
      </c>
      <c r="G260" s="29">
        <v>0</v>
      </c>
      <c r="H260" s="29">
        <v>0</v>
      </c>
      <c r="I260" s="29">
        <v>6.8401742640193983E-2</v>
      </c>
      <c r="J260" s="29">
        <v>1.1984229658307908</v>
      </c>
      <c r="K260" s="29">
        <v>0.47760915864827147</v>
      </c>
      <c r="L260" s="29">
        <v>0</v>
      </c>
      <c r="M260" s="29">
        <v>0</v>
      </c>
      <c r="N260" s="29">
        <v>6.7970630091215817E-2</v>
      </c>
      <c r="O260" s="29">
        <v>0.54557978873948731</v>
      </c>
    </row>
    <row r="261" spans="1:15" x14ac:dyDescent="0.25">
      <c r="A261" t="str">
        <f t="shared" si="4"/>
        <v>LDMIPF43170</v>
      </c>
      <c r="B261" s="3" t="s">
        <v>35</v>
      </c>
      <c r="C261" s="3" t="s">
        <v>36</v>
      </c>
      <c r="D261" s="4">
        <v>43170</v>
      </c>
      <c r="E261" s="3" t="s">
        <v>37</v>
      </c>
      <c r="F261" s="29">
        <v>2.2378742907244891</v>
      </c>
      <c r="G261" s="29">
        <v>0</v>
      </c>
      <c r="H261" s="29">
        <v>0.2</v>
      </c>
      <c r="I261" s="29">
        <v>0.32722466546619638</v>
      </c>
      <c r="J261" s="29">
        <v>2.7650989561906858</v>
      </c>
      <c r="K261" s="29">
        <v>1.5387523456828012</v>
      </c>
      <c r="L261" s="29">
        <v>0</v>
      </c>
      <c r="M261" s="29">
        <v>0.2</v>
      </c>
      <c r="N261" s="29">
        <v>0.30219677178705723</v>
      </c>
      <c r="O261" s="29">
        <v>2.0409491174698582</v>
      </c>
    </row>
    <row r="262" spans="1:15" x14ac:dyDescent="0.25">
      <c r="A262" t="str">
        <f t="shared" si="4"/>
        <v>LDSAPF43170</v>
      </c>
      <c r="B262" s="3" t="s">
        <v>38</v>
      </c>
      <c r="C262" s="3" t="s">
        <v>39</v>
      </c>
      <c r="D262" s="4">
        <v>43170</v>
      </c>
      <c r="E262" s="3" t="s">
        <v>40</v>
      </c>
      <c r="F262" s="29">
        <v>0.80000934550209446</v>
      </c>
      <c r="G262" s="29">
        <v>0</v>
      </c>
      <c r="H262" s="29">
        <v>0</v>
      </c>
      <c r="I262" s="29">
        <v>3.9600899000250524E-2</v>
      </c>
      <c r="J262" s="29">
        <v>0.839610244502345</v>
      </c>
      <c r="K262" s="29">
        <v>0.25890976650879266</v>
      </c>
      <c r="L262" s="29">
        <v>0</v>
      </c>
      <c r="M262" s="29">
        <v>0</v>
      </c>
      <c r="N262" s="29">
        <v>3.7603849937448953E-2</v>
      </c>
      <c r="O262" s="29">
        <v>0.29651361644624163</v>
      </c>
    </row>
    <row r="263" spans="1:15" x14ac:dyDescent="0.25">
      <c r="A263" t="str">
        <f t="shared" si="4"/>
        <v>LEBALF43170</v>
      </c>
      <c r="B263" s="3" t="s">
        <v>41</v>
      </c>
      <c r="C263" s="3" t="s">
        <v>42</v>
      </c>
      <c r="D263" s="4">
        <v>43170</v>
      </c>
      <c r="E263" s="3" t="s">
        <v>43</v>
      </c>
      <c r="F263" s="29">
        <v>2.3260803608365634</v>
      </c>
      <c r="G263" s="29">
        <v>0.30002167140829855</v>
      </c>
      <c r="H263" s="29">
        <v>0.2</v>
      </c>
      <c r="I263" s="29">
        <v>5.8683879150671574E-2</v>
      </c>
      <c r="J263" s="29">
        <v>2.8847859113955336</v>
      </c>
      <c r="K263" s="29">
        <v>0.32410634061918081</v>
      </c>
      <c r="L263" s="29">
        <v>0</v>
      </c>
      <c r="M263" s="29">
        <v>0.2</v>
      </c>
      <c r="N263" s="29">
        <v>5.8339059499764534E-2</v>
      </c>
      <c r="O263" s="29">
        <v>0.58244540011894541</v>
      </c>
    </row>
    <row r="264" spans="1:15" x14ac:dyDescent="0.25">
      <c r="A264" t="str">
        <f t="shared" si="4"/>
        <v>LEBFSF43170</v>
      </c>
      <c r="B264" s="3" t="s">
        <v>44</v>
      </c>
      <c r="C264" s="3" t="s">
        <v>45</v>
      </c>
      <c r="D264" s="4">
        <v>43170</v>
      </c>
      <c r="E264" s="3" t="s">
        <v>46</v>
      </c>
      <c r="F264" s="29">
        <v>2.5001431913103547</v>
      </c>
      <c r="G264" s="29">
        <v>0.30002440260072433</v>
      </c>
      <c r="H264" s="29">
        <v>0.2</v>
      </c>
      <c r="I264" s="29">
        <v>0.21961910077735397</v>
      </c>
      <c r="J264" s="29">
        <v>3.219786694688433</v>
      </c>
      <c r="K264" s="29">
        <v>1.0368609279941152</v>
      </c>
      <c r="L264" s="29">
        <v>0</v>
      </c>
      <c r="M264" s="29">
        <v>0.2</v>
      </c>
      <c r="N264" s="29">
        <v>0.20824540945626382</v>
      </c>
      <c r="O264" s="29">
        <v>1.445106337450379</v>
      </c>
    </row>
    <row r="265" spans="1:15" x14ac:dyDescent="0.25">
      <c r="A265" t="str">
        <f t="shared" si="4"/>
        <v>LECHID43170</v>
      </c>
      <c r="B265" s="3" t="s">
        <v>47</v>
      </c>
      <c r="C265" s="3" t="s">
        <v>48</v>
      </c>
      <c r="D265" s="4">
        <v>43170</v>
      </c>
      <c r="E265" s="3" t="s">
        <v>49</v>
      </c>
      <c r="F265" s="29">
        <v>2.4754551104065996</v>
      </c>
      <c r="G265" s="29">
        <v>0</v>
      </c>
      <c r="H265" s="29">
        <v>0</v>
      </c>
      <c r="I265" s="29">
        <v>0.26918342610647822</v>
      </c>
      <c r="J265" s="29">
        <v>2.7446385365130777</v>
      </c>
      <c r="K265" s="29">
        <v>1.4775186660071538</v>
      </c>
      <c r="L265" s="29">
        <v>0</v>
      </c>
      <c r="M265" s="29">
        <v>0</v>
      </c>
      <c r="N265" s="29">
        <v>0.25156562742668431</v>
      </c>
      <c r="O265" s="29">
        <v>1.729084293433838</v>
      </c>
    </row>
    <row r="266" spans="1:15" x14ac:dyDescent="0.25">
      <c r="A266" t="str">
        <f t="shared" si="4"/>
        <v>LEEQTF43170</v>
      </c>
      <c r="B266" s="3" t="s">
        <v>50</v>
      </c>
      <c r="C266" s="3" t="s">
        <v>51</v>
      </c>
      <c r="D266" s="4">
        <v>43170</v>
      </c>
      <c r="E266" s="3" t="s">
        <v>52</v>
      </c>
      <c r="F266" s="29">
        <v>2.3234849682852574</v>
      </c>
      <c r="G266" s="29">
        <v>0</v>
      </c>
      <c r="H266" s="29">
        <v>0.2</v>
      </c>
      <c r="I266" s="29">
        <v>0.28862892566848536</v>
      </c>
      <c r="J266" s="29">
        <v>2.8121138939537431</v>
      </c>
      <c r="K266" s="29">
        <v>1.461774917280396</v>
      </c>
      <c r="L266" s="29">
        <v>0</v>
      </c>
      <c r="M266" s="29">
        <v>0.2</v>
      </c>
      <c r="N266" s="29">
        <v>0.28652941825387163</v>
      </c>
      <c r="O266" s="29">
        <v>1.9483043355342675</v>
      </c>
    </row>
    <row r="267" spans="1:15" x14ac:dyDescent="0.25">
      <c r="A267" t="str">
        <f t="shared" si="4"/>
        <v>LEGROW43170</v>
      </c>
      <c r="B267" s="3" t="s">
        <v>53</v>
      </c>
      <c r="C267" s="3" t="s">
        <v>54</v>
      </c>
      <c r="D267" s="4">
        <v>43170</v>
      </c>
      <c r="E267" s="3" t="s">
        <v>55</v>
      </c>
      <c r="F267" s="29">
        <v>2.3569266337247541</v>
      </c>
      <c r="G267" s="29">
        <v>0.30002378237443</v>
      </c>
      <c r="H267" s="29">
        <v>0.2</v>
      </c>
      <c r="I267" s="29">
        <v>0.27664668937627424</v>
      </c>
      <c r="J267" s="29">
        <v>3.1335971054754586</v>
      </c>
      <c r="K267" s="29">
        <v>1.4013441106005591</v>
      </c>
      <c r="L267" s="29">
        <v>0</v>
      </c>
      <c r="M267" s="29">
        <v>0.2</v>
      </c>
      <c r="N267" s="29">
        <v>0.27385112237181974</v>
      </c>
      <c r="O267" s="29">
        <v>1.8751952329723789</v>
      </c>
    </row>
    <row r="268" spans="1:15" x14ac:dyDescent="0.25">
      <c r="A268" t="str">
        <f t="shared" si="4"/>
        <v>LEINFA43170</v>
      </c>
      <c r="B268" s="3" t="s">
        <v>56</v>
      </c>
      <c r="C268" s="3" t="s">
        <v>57</v>
      </c>
      <c r="D268" s="4">
        <v>43170</v>
      </c>
      <c r="E268" s="3" t="s">
        <v>58</v>
      </c>
      <c r="F268" s="29">
        <v>2.5001236287554294</v>
      </c>
      <c r="G268" s="29">
        <v>0</v>
      </c>
      <c r="H268" s="29">
        <v>0.2</v>
      </c>
      <c r="I268" s="29">
        <v>0.25381934229707542</v>
      </c>
      <c r="J268" s="29">
        <v>2.9539429710525051</v>
      </c>
      <c r="K268" s="29">
        <v>1.2135388204197903</v>
      </c>
      <c r="L268" s="29">
        <v>0</v>
      </c>
      <c r="M268" s="29">
        <v>0.2</v>
      </c>
      <c r="N268" s="29">
        <v>0.24184936871103038</v>
      </c>
      <c r="O268" s="29">
        <v>1.6553881891308206</v>
      </c>
    </row>
    <row r="269" spans="1:15" x14ac:dyDescent="0.25">
      <c r="A269" t="str">
        <f t="shared" si="4"/>
        <v>LEINNF43170</v>
      </c>
      <c r="B269" s="3" t="s">
        <v>59</v>
      </c>
      <c r="C269" s="3" t="s">
        <v>60</v>
      </c>
      <c r="D269" s="4">
        <v>43170</v>
      </c>
      <c r="E269" s="3" t="s">
        <v>93</v>
      </c>
      <c r="F269" s="29">
        <v>1.2000209584081383</v>
      </c>
      <c r="G269" s="29">
        <v>0</v>
      </c>
      <c r="H269" s="29">
        <v>0</v>
      </c>
      <c r="I269" s="29">
        <v>4.5004713289502937E-2</v>
      </c>
      <c r="J269" s="29">
        <v>1.2450256716976411</v>
      </c>
      <c r="K269" s="29">
        <v>0.64448028952045222</v>
      </c>
      <c r="L269" s="29">
        <v>0</v>
      </c>
      <c r="M269" s="29">
        <v>0</v>
      </c>
      <c r="N269" s="29">
        <v>4.4000277900851897E-2</v>
      </c>
      <c r="O269" s="29">
        <v>0.68848056742130415</v>
      </c>
    </row>
    <row r="270" spans="1:15" x14ac:dyDescent="0.25">
      <c r="A270" t="str">
        <f t="shared" si="4"/>
        <v>LEINSX43170</v>
      </c>
      <c r="B270" s="3" t="s">
        <v>61</v>
      </c>
      <c r="C270" s="3" t="s">
        <v>62</v>
      </c>
      <c r="D270" s="4">
        <v>43170</v>
      </c>
      <c r="E270" s="3" t="s">
        <v>92</v>
      </c>
      <c r="F270" s="29">
        <v>1.7000639466863854</v>
      </c>
      <c r="G270" s="29">
        <v>0</v>
      </c>
      <c r="H270" s="29">
        <v>0</v>
      </c>
      <c r="I270" s="29">
        <v>0.12601128551081711</v>
      </c>
      <c r="J270" s="29">
        <v>1.8260752321972025</v>
      </c>
      <c r="K270" s="29">
        <v>1.1381345249861325</v>
      </c>
      <c r="L270" s="29">
        <v>0</v>
      </c>
      <c r="M270" s="29">
        <v>0</v>
      </c>
      <c r="N270" s="29">
        <v>0.11483864036083838</v>
      </c>
      <c r="O270" s="29">
        <v>1.2529731653469709</v>
      </c>
    </row>
    <row r="271" spans="1:15" x14ac:dyDescent="0.25">
      <c r="A271" t="str">
        <f t="shared" si="4"/>
        <v>LEMIDF43170</v>
      </c>
      <c r="B271" s="3" t="s">
        <v>63</v>
      </c>
      <c r="C271" s="3" t="s">
        <v>64</v>
      </c>
      <c r="D271" s="4">
        <v>43170</v>
      </c>
      <c r="E271" s="3" t="s">
        <v>65</v>
      </c>
      <c r="F271" s="29">
        <v>2.3403644765928178</v>
      </c>
      <c r="G271" s="29">
        <v>0.30002188571916649</v>
      </c>
      <c r="H271" s="29">
        <v>0.2</v>
      </c>
      <c r="I271" s="29">
        <v>6.1254577529020846E-2</v>
      </c>
      <c r="J271" s="29">
        <v>2.9016409398410055</v>
      </c>
      <c r="K271" s="29">
        <v>0.33085581610775455</v>
      </c>
      <c r="L271" s="29">
        <v>0</v>
      </c>
      <c r="M271" s="29">
        <v>0.2</v>
      </c>
      <c r="N271" s="29">
        <v>5.9555192678860204E-2</v>
      </c>
      <c r="O271" s="29">
        <v>0.59041100878661479</v>
      </c>
    </row>
    <row r="272" spans="1:15" x14ac:dyDescent="0.25">
      <c r="A272" t="str">
        <f t="shared" si="4"/>
        <v>LET10043170</v>
      </c>
      <c r="B272" s="3" t="s">
        <v>66</v>
      </c>
      <c r="C272" s="3" t="s">
        <v>67</v>
      </c>
      <c r="D272" s="4">
        <v>43170</v>
      </c>
      <c r="E272" s="3" t="s">
        <v>68</v>
      </c>
      <c r="F272" s="29">
        <v>0.24987828142580579</v>
      </c>
      <c r="G272" s="29">
        <v>0</v>
      </c>
      <c r="H272" s="29">
        <v>0</v>
      </c>
      <c r="I272" s="29">
        <v>8.9779599498969395E-3</v>
      </c>
      <c r="J272" s="29">
        <v>0.25885624137570273</v>
      </c>
      <c r="K272" s="29">
        <v>0</v>
      </c>
      <c r="L272" s="29">
        <v>0</v>
      </c>
      <c r="M272" s="29">
        <v>0</v>
      </c>
      <c r="N272" s="29">
        <v>0</v>
      </c>
      <c r="O272" s="29">
        <v>0</v>
      </c>
    </row>
    <row r="273" spans="1:15" x14ac:dyDescent="0.25">
      <c r="A273" t="str">
        <f t="shared" si="4"/>
        <v>LETAXP43170</v>
      </c>
      <c r="B273" s="3" t="s">
        <v>69</v>
      </c>
      <c r="C273" s="3" t="s">
        <v>70</v>
      </c>
      <c r="D273" s="4">
        <v>43170</v>
      </c>
      <c r="E273" s="3" t="s">
        <v>71</v>
      </c>
      <c r="F273" s="29">
        <v>2.4115308712941612</v>
      </c>
      <c r="G273" s="29">
        <v>0.30002233786416449</v>
      </c>
      <c r="H273" s="29">
        <v>0</v>
      </c>
      <c r="I273" s="29">
        <v>0.25767388533353219</v>
      </c>
      <c r="J273" s="29">
        <v>2.969227094491858</v>
      </c>
      <c r="K273" s="29">
        <v>1.4363007062019992</v>
      </c>
      <c r="L273" s="29">
        <v>0</v>
      </c>
      <c r="M273" s="29">
        <v>0</v>
      </c>
      <c r="N273" s="29">
        <v>0.24414791154954207</v>
      </c>
      <c r="O273" s="29">
        <v>1.6804486177515412</v>
      </c>
    </row>
    <row r="274" spans="1:15" x14ac:dyDescent="0.25">
      <c r="A274" t="str">
        <f t="shared" si="4"/>
        <v>LETF5043170</v>
      </c>
      <c r="B274" s="3" t="s">
        <v>72</v>
      </c>
      <c r="C274" s="3" t="s">
        <v>73</v>
      </c>
      <c r="D274" s="4">
        <v>43170</v>
      </c>
      <c r="E274" s="3" t="s">
        <v>74</v>
      </c>
      <c r="F274" s="29">
        <v>9.9985290575446653E-2</v>
      </c>
      <c r="G274" s="29">
        <v>0</v>
      </c>
      <c r="H274" s="29">
        <v>0</v>
      </c>
      <c r="I274" s="29">
        <v>1.7973410697973418E-3</v>
      </c>
      <c r="J274" s="29">
        <v>0.101782631645244</v>
      </c>
      <c r="K274" s="29">
        <v>0</v>
      </c>
      <c r="L274" s="29">
        <v>0</v>
      </c>
      <c r="M274" s="29">
        <v>0</v>
      </c>
      <c r="N274" s="29">
        <v>0</v>
      </c>
      <c r="O274" s="29">
        <v>0</v>
      </c>
    </row>
    <row r="275" spans="1:15" x14ac:dyDescent="0.25">
      <c r="A275" t="str">
        <f t="shared" si="4"/>
        <v>LETFSX43170</v>
      </c>
      <c r="B275" s="3" t="s">
        <v>75</v>
      </c>
      <c r="C275" s="3" t="s">
        <v>76</v>
      </c>
      <c r="D275" s="4">
        <v>43170</v>
      </c>
      <c r="E275" s="3" t="s">
        <v>77</v>
      </c>
      <c r="F275" s="29">
        <v>0.10000029655153619</v>
      </c>
      <c r="G275" s="29">
        <v>0</v>
      </c>
      <c r="H275" s="29">
        <v>0</v>
      </c>
      <c r="I275" s="29">
        <v>0</v>
      </c>
      <c r="J275" s="29">
        <v>0.10000029655153619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</row>
    <row r="276" spans="1:15" x14ac:dyDescent="0.25">
      <c r="A276" t="str">
        <f t="shared" si="4"/>
        <v>LEULIS43170</v>
      </c>
      <c r="B276" s="3" t="s">
        <v>78</v>
      </c>
      <c r="C276" s="3" t="s">
        <v>79</v>
      </c>
      <c r="D276" s="4">
        <v>43170</v>
      </c>
      <c r="E276" s="3" t="s">
        <v>80</v>
      </c>
      <c r="F276" s="29">
        <v>2.3503024635845429</v>
      </c>
      <c r="G276" s="29">
        <v>0</v>
      </c>
      <c r="H276" s="29">
        <v>0</v>
      </c>
      <c r="I276" s="29">
        <v>0.24845491901163128</v>
      </c>
      <c r="J276" s="29">
        <v>2.5987573825961743</v>
      </c>
      <c r="K276" s="29">
        <v>1.2717273896128578</v>
      </c>
      <c r="L276" s="29">
        <v>0</v>
      </c>
      <c r="M276" s="29">
        <v>0</v>
      </c>
      <c r="N276" s="29">
        <v>0.21631154561410457</v>
      </c>
      <c r="O276" s="29">
        <v>1.4880389352269623</v>
      </c>
    </row>
    <row r="277" spans="1:15" x14ac:dyDescent="0.25">
      <c r="A277" t="str">
        <f t="shared" si="4"/>
        <v>LLIQDF43170</v>
      </c>
      <c r="B277" s="3" t="s">
        <v>81</v>
      </c>
      <c r="C277" s="3" t="s">
        <v>82</v>
      </c>
      <c r="D277" s="4">
        <v>43170</v>
      </c>
      <c r="E277" s="3" t="s">
        <v>83</v>
      </c>
      <c r="F277" s="29">
        <v>0.23876742890892713</v>
      </c>
      <c r="G277" s="29">
        <v>0</v>
      </c>
      <c r="H277" s="29">
        <v>0</v>
      </c>
      <c r="I277" s="29">
        <v>5.17693664040307E-3</v>
      </c>
      <c r="J277" s="29">
        <v>0.24394436554933019</v>
      </c>
      <c r="K277" s="29">
        <v>9.8752684078183925E-2</v>
      </c>
      <c r="L277" s="29">
        <v>0</v>
      </c>
      <c r="M277" s="29">
        <v>0</v>
      </c>
      <c r="N277" s="29">
        <v>5.1753638544516966E-3</v>
      </c>
      <c r="O277" s="29">
        <v>0.10392804793263562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Bond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IFERROR(+VLOOKUP("LDBOND"&amp;A4,'Main File'!A:O,6,0),0)</f>
        <v>1.0700193021398039</v>
      </c>
      <c r="C4" s="28">
        <f>IFERROR(+VLOOKUP("LDBOND"&amp;A4,'Main File'!A:O,7,0),0)</f>
        <v>0</v>
      </c>
      <c r="D4" s="28">
        <f>IFERROR(+VLOOKUP("LDBOND"&amp;A4,'Main File'!A:O,8,0),0)</f>
        <v>0</v>
      </c>
      <c r="E4" s="28">
        <f>IFERROR(+VLOOKUP("LDBOND"&amp;A4,'Main File'!A:O,9,0),0)</f>
        <v>9.5403215576036218E-2</v>
      </c>
      <c r="F4" s="28">
        <f>IFERROR(+VLOOKUP("LDBOND"&amp;A4,'Main File'!A:O,10,0),0)</f>
        <v>1.1654225177158402</v>
      </c>
      <c r="G4" s="28">
        <f>IFERROR(+VLOOKUP("LDBOND"&amp;A4,'Main File'!A:O,11,0),0)</f>
        <v>0.56688027783922201</v>
      </c>
      <c r="H4" s="28">
        <f>IFERROR(+VLOOKUP("LDBOND"&amp;A4,'Main File'!A:O,12,0),0)</f>
        <v>0</v>
      </c>
      <c r="I4" s="28">
        <f>IFERROR(+VLOOKUP("LDBOND"&amp;A4,'Main File'!A:O,13,0),0)</f>
        <v>0</v>
      </c>
      <c r="J4" s="28">
        <f>IFERROR(+VLOOKUP("LDBOND"&amp;A4,'Main File'!A:O,14,0),0)</f>
        <v>9.4838962916464889E-2</v>
      </c>
      <c r="K4" s="28">
        <f>IFERROR(+VLOOKUP("LDBOND"&amp;A4,'Main File'!A:O,15,0),0)</f>
        <v>0.66171924075568689</v>
      </c>
    </row>
    <row r="5" spans="1:14" x14ac:dyDescent="0.25">
      <c r="A5" s="9">
        <v>43161</v>
      </c>
      <c r="B5" s="28">
        <f>IFERROR(+VLOOKUP("LDBOND"&amp;A5,'Main File'!A:O,6,0),0)</f>
        <v>1.0700189322436371</v>
      </c>
      <c r="C5" s="28">
        <f>IFERROR(+VLOOKUP("LDBOND"&amp;A5,'Main File'!A:O,7,0),0)</f>
        <v>0</v>
      </c>
      <c r="D5" s="28">
        <f>IFERROR(+VLOOKUP("LDBOND"&amp;A5,'Main File'!A:O,8,0),0)</f>
        <v>0</v>
      </c>
      <c r="E5" s="28">
        <f>IFERROR(+VLOOKUP("LDBOND"&amp;A5,'Main File'!A:O,9,0),0)</f>
        <v>9.5403279370680882E-2</v>
      </c>
      <c r="F5" s="28">
        <f>IFERROR(+VLOOKUP("LDBOND"&amp;A5,'Main File'!A:O,10,0),0)</f>
        <v>1.165422211614318</v>
      </c>
      <c r="G5" s="28">
        <f>IFERROR(+VLOOKUP("LDBOND"&amp;A5,'Main File'!A:O,11,0),0)</f>
        <v>0.56688412300143409</v>
      </c>
      <c r="H5" s="28">
        <f>IFERROR(+VLOOKUP("LDBOND"&amp;A5,'Main File'!A:O,12,0),0)</f>
        <v>0</v>
      </c>
      <c r="I5" s="28">
        <f>IFERROR(+VLOOKUP("LDBOND"&amp;A5,'Main File'!A:O,13,0),0)</f>
        <v>0</v>
      </c>
      <c r="J5" s="28">
        <f>IFERROR(+VLOOKUP("LDBOND"&amp;A5,'Main File'!A:O,14,0),0)</f>
        <v>9.4840017678077135E-2</v>
      </c>
      <c r="K5" s="28">
        <f>IFERROR(+VLOOKUP("LDBOND"&amp;A5,'Main File'!A:O,15,0),0)</f>
        <v>0.66172414067951124</v>
      </c>
    </row>
    <row r="6" spans="1:14" x14ac:dyDescent="0.25">
      <c r="A6" s="9">
        <f>+A5+1</f>
        <v>43162</v>
      </c>
      <c r="B6" s="28">
        <f>IFERROR(+VLOOKUP("LDBOND"&amp;A6,'Main File'!A:O,6,0),0)</f>
        <v>1.0700192684037668</v>
      </c>
      <c r="C6" s="28">
        <f>IFERROR(+VLOOKUP("LDBOND"&amp;A6,'Main File'!A:O,7,0),0)</f>
        <v>0</v>
      </c>
      <c r="D6" s="28">
        <f>IFERROR(+VLOOKUP("LDBOND"&amp;A6,'Main File'!A:O,8,0),0)</f>
        <v>0</v>
      </c>
      <c r="E6" s="28">
        <f>IFERROR(+VLOOKUP("LDBOND"&amp;A6,'Main File'!A:O,9,0),0)</f>
        <v>9.5403018861206029E-2</v>
      </c>
      <c r="F6" s="28">
        <f>IFERROR(+VLOOKUP("LDBOND"&amp;A6,'Main File'!A:O,10,0),0)</f>
        <v>1.1654222872649729</v>
      </c>
      <c r="G6" s="28">
        <f>IFERROR(+VLOOKUP("LDBOND"&amp;A6,'Main File'!A:O,11,0),0)</f>
        <v>0.56688390101984354</v>
      </c>
      <c r="H6" s="28">
        <f>IFERROR(+VLOOKUP("LDBOND"&amp;A6,'Main File'!A:O,12,0),0)</f>
        <v>0</v>
      </c>
      <c r="I6" s="28">
        <f>IFERROR(+VLOOKUP("LDBOND"&amp;A6,'Main File'!A:O,13,0),0)</f>
        <v>0</v>
      </c>
      <c r="J6" s="28">
        <f>IFERROR(+VLOOKUP("LDBOND"&amp;A6,'Main File'!A:O,14,0),0)</f>
        <v>9.4840273140416279E-2</v>
      </c>
      <c r="K6" s="28">
        <f>IFERROR(+VLOOKUP("LDBOND"&amp;A6,'Main File'!A:O,15,0),0)</f>
        <v>0.66172417416025986</v>
      </c>
    </row>
    <row r="7" spans="1:14" x14ac:dyDescent="0.25">
      <c r="A7" s="9">
        <f t="shared" ref="A7:A34" si="0">+A6+1</f>
        <v>43163</v>
      </c>
      <c r="B7" s="28">
        <f>IFERROR(+VLOOKUP("LDBOND"&amp;A7,'Main File'!A:O,6,0),0)</f>
        <v>1.0700189201324222</v>
      </c>
      <c r="C7" s="28">
        <f>IFERROR(+VLOOKUP("LDBOND"&amp;A7,'Main File'!A:O,7,0),0)</f>
        <v>0</v>
      </c>
      <c r="D7" s="28">
        <f>IFERROR(+VLOOKUP("LDBOND"&amp;A7,'Main File'!A:O,8,0),0)</f>
        <v>0</v>
      </c>
      <c r="E7" s="28">
        <f>IFERROR(+VLOOKUP("LDBOND"&amp;A7,'Main File'!A:O,9,0),0)</f>
        <v>9.5403136467911251E-2</v>
      </c>
      <c r="F7" s="28">
        <f>IFERROR(+VLOOKUP("LDBOND"&amp;A7,'Main File'!A:O,10,0),0)</f>
        <v>1.1654220566003335</v>
      </c>
      <c r="G7" s="28">
        <f>IFERROR(+VLOOKUP("LDBOND"&amp;A7,'Main File'!A:O,11,0),0)</f>
        <v>0.56688508827034234</v>
      </c>
      <c r="H7" s="28">
        <f>IFERROR(+VLOOKUP("LDBOND"&amp;A7,'Main File'!A:O,12,0),0)</f>
        <v>0</v>
      </c>
      <c r="I7" s="28">
        <f>IFERROR(+VLOOKUP("LDBOND"&amp;A7,'Main File'!A:O,13,0),0)</f>
        <v>0</v>
      </c>
      <c r="J7" s="28">
        <f>IFERROR(+VLOOKUP("LDBOND"&amp;A7,'Main File'!A:O,14,0),0)</f>
        <v>9.4840582093314141E-2</v>
      </c>
      <c r="K7" s="28">
        <f>IFERROR(+VLOOKUP("LDBOND"&amp;A7,'Main File'!A:O,15,0),0)</f>
        <v>0.66172567036365648</v>
      </c>
    </row>
    <row r="8" spans="1:14" x14ac:dyDescent="0.25">
      <c r="A8" s="9">
        <f t="shared" si="0"/>
        <v>43164</v>
      </c>
      <c r="B8" s="28">
        <f>IFERROR(+VLOOKUP("LDBOND"&amp;A8,'Main File'!A:O,6,0),0)</f>
        <v>1.0700190723911036</v>
      </c>
      <c r="C8" s="28">
        <f>IFERROR(+VLOOKUP("LDBOND"&amp;A8,'Main File'!A:O,7,0),0)</f>
        <v>0</v>
      </c>
      <c r="D8" s="28">
        <f>IFERROR(+VLOOKUP("LDBOND"&amp;A8,'Main File'!A:O,8,0),0)</f>
        <v>0</v>
      </c>
      <c r="E8" s="28">
        <f>IFERROR(+VLOOKUP("LDBOND"&amp;A8,'Main File'!A:O,9,0),0)</f>
        <v>9.5403279116088271E-2</v>
      </c>
      <c r="F8" s="28">
        <f>IFERROR(+VLOOKUP("LDBOND"&amp;A8,'Main File'!A:O,10,0),0)</f>
        <v>1.165422351507192</v>
      </c>
      <c r="G8" s="28">
        <f>IFERROR(+VLOOKUP("LDBOND"&amp;A8,'Main File'!A:O,11,0),0)</f>
        <v>0.56688377542438584</v>
      </c>
      <c r="H8" s="28">
        <f>IFERROR(+VLOOKUP("LDBOND"&amp;A8,'Main File'!A:O,12,0),0)</f>
        <v>0</v>
      </c>
      <c r="I8" s="28">
        <f>IFERROR(+VLOOKUP("LDBOND"&amp;A8,'Main File'!A:O,13,0),0)</f>
        <v>0</v>
      </c>
      <c r="J8" s="28">
        <f>IFERROR(+VLOOKUP("LDBOND"&amp;A8,'Main File'!A:O,14,0),0)</f>
        <v>9.4839713793662461E-2</v>
      </c>
      <c r="K8" s="28">
        <f>IFERROR(+VLOOKUP("LDBOND"&amp;A8,'Main File'!A:O,15,0),0)</f>
        <v>0.66172348921804836</v>
      </c>
    </row>
    <row r="9" spans="1:14" x14ac:dyDescent="0.25">
      <c r="A9" s="9">
        <f t="shared" si="0"/>
        <v>43165</v>
      </c>
      <c r="B9" s="28">
        <f>IFERROR(+VLOOKUP("LDBOND"&amp;A9,'Main File'!A:O,6,0),0)</f>
        <v>1.0700190831561458</v>
      </c>
      <c r="C9" s="28">
        <f>IFERROR(+VLOOKUP("LDBOND"&amp;A9,'Main File'!A:O,7,0),0)</f>
        <v>0</v>
      </c>
      <c r="D9" s="28">
        <f>IFERROR(+VLOOKUP("LDBOND"&amp;A9,'Main File'!A:O,8,0),0)</f>
        <v>0</v>
      </c>
      <c r="E9" s="28">
        <f>IFERROR(+VLOOKUP("LDBOND"&amp;A9,'Main File'!A:O,9,0),0)</f>
        <v>9.5403048592845416E-2</v>
      </c>
      <c r="F9" s="28">
        <f>IFERROR(+VLOOKUP("LDBOND"&amp;A9,'Main File'!A:O,10,0),0)</f>
        <v>1.1654221317489912</v>
      </c>
      <c r="G9" s="28">
        <f>IFERROR(+VLOOKUP("LDBOND"&amp;A9,'Main File'!A:O,11,0),0)</f>
        <v>0.56671611240897379</v>
      </c>
      <c r="H9" s="28">
        <f>IFERROR(+VLOOKUP("LDBOND"&amp;A9,'Main File'!A:O,12,0),0)</f>
        <v>0</v>
      </c>
      <c r="I9" s="28">
        <f>IFERROR(+VLOOKUP("LDBOND"&amp;A9,'Main File'!A:O,13,0),0)</f>
        <v>0</v>
      </c>
      <c r="J9" s="28">
        <f>IFERROR(+VLOOKUP("LDBOND"&amp;A9,'Main File'!A:O,14,0),0)</f>
        <v>9.4810314393240197E-2</v>
      </c>
      <c r="K9" s="28">
        <f>IFERROR(+VLOOKUP("LDBOND"&amp;A9,'Main File'!A:O,15,0),0)</f>
        <v>0.66152642680221396</v>
      </c>
    </row>
    <row r="10" spans="1:14" x14ac:dyDescent="0.25">
      <c r="A10" s="9">
        <f t="shared" si="0"/>
        <v>43166</v>
      </c>
      <c r="B10" s="28">
        <f>IFERROR(+VLOOKUP("LDBOND"&amp;A10,'Main File'!A:O,6,0),0)</f>
        <v>1.0601339639774794</v>
      </c>
      <c r="C10" s="28">
        <f>IFERROR(+VLOOKUP("LDBOND"&amp;A10,'Main File'!A:O,7,0),0)</f>
        <v>0</v>
      </c>
      <c r="D10" s="28">
        <f>IFERROR(+VLOOKUP("LDBOND"&amp;A10,'Main File'!A:O,8,0),0)</f>
        <v>0</v>
      </c>
      <c r="E10" s="28">
        <f>IFERROR(+VLOOKUP("LDBOND"&amp;A10,'Main File'!A:O,9,0),0)</f>
        <v>9.3623574908430887E-2</v>
      </c>
      <c r="F10" s="28">
        <f>IFERROR(+VLOOKUP("LDBOND"&amp;A10,'Main File'!A:O,10,0),0)</f>
        <v>1.1537575388859103</v>
      </c>
      <c r="G10" s="28">
        <f>IFERROR(+VLOOKUP("LDBOND"&amp;A10,'Main File'!A:O,11,0),0)</f>
        <v>0.55684262013062413</v>
      </c>
      <c r="H10" s="28">
        <f>IFERROR(+VLOOKUP("LDBOND"&amp;A10,'Main File'!A:O,12,0),0)</f>
        <v>0</v>
      </c>
      <c r="I10" s="28">
        <f>IFERROR(+VLOOKUP("LDBOND"&amp;A10,'Main File'!A:O,13,0),0)</f>
        <v>0</v>
      </c>
      <c r="J10" s="28">
        <f>IFERROR(+VLOOKUP("LDBOND"&amp;A10,'Main File'!A:O,14,0),0)</f>
        <v>9.303282418855191E-2</v>
      </c>
      <c r="K10" s="28">
        <f>IFERROR(+VLOOKUP("LDBOND"&amp;A10,'Main File'!A:O,15,0),0)</f>
        <v>0.6498754443191761</v>
      </c>
    </row>
    <row r="11" spans="1:14" x14ac:dyDescent="0.25">
      <c r="A11" s="9">
        <f t="shared" si="0"/>
        <v>43167</v>
      </c>
      <c r="B11" s="28">
        <f>IFERROR(+VLOOKUP("LDBOND"&amp;A11,'Main File'!A:O,6,0),0)</f>
        <v>1.037003029507068</v>
      </c>
      <c r="C11" s="28">
        <f>IFERROR(+VLOOKUP("LDBOND"&amp;A11,'Main File'!A:O,7,0),0)</f>
        <v>0</v>
      </c>
      <c r="D11" s="28">
        <f>IFERROR(+VLOOKUP("LDBOND"&amp;A11,'Main File'!A:O,8,0),0)</f>
        <v>0</v>
      </c>
      <c r="E11" s="28">
        <f>IFERROR(+VLOOKUP("LDBOND"&amp;A11,'Main File'!A:O,9,0),0)</f>
        <v>8.9459840320717243E-2</v>
      </c>
      <c r="F11" s="28">
        <f>IFERROR(+VLOOKUP("LDBOND"&amp;A11,'Main File'!A:O,10,0),0)</f>
        <v>1.1264628698277852</v>
      </c>
      <c r="G11" s="28">
        <f>IFERROR(+VLOOKUP("LDBOND"&amp;A11,'Main File'!A:O,11,0),0)</f>
        <v>0.53367964781525257</v>
      </c>
      <c r="H11" s="28">
        <f>IFERROR(+VLOOKUP("LDBOND"&amp;A11,'Main File'!A:O,12,0),0)</f>
        <v>0</v>
      </c>
      <c r="I11" s="28">
        <f>IFERROR(+VLOOKUP("LDBOND"&amp;A11,'Main File'!A:O,13,0),0)</f>
        <v>0</v>
      </c>
      <c r="J11" s="28">
        <f>IFERROR(+VLOOKUP("LDBOND"&amp;A11,'Main File'!A:O,14,0),0)</f>
        <v>8.8863705560897358E-2</v>
      </c>
      <c r="K11" s="28">
        <f>IFERROR(+VLOOKUP("LDBOND"&amp;A11,'Main File'!A:O,15,0),0)</f>
        <v>0.62254335337614997</v>
      </c>
    </row>
    <row r="12" spans="1:14" x14ac:dyDescent="0.25">
      <c r="A12" s="9">
        <f t="shared" si="0"/>
        <v>43168</v>
      </c>
      <c r="B12" s="28">
        <f>IFERROR(+VLOOKUP("LDBOND"&amp;A12,'Main File'!A:O,6,0),0)</f>
        <v>1.0700193070629964</v>
      </c>
      <c r="C12" s="28">
        <f>IFERROR(+VLOOKUP("LDBOND"&amp;A12,'Main File'!A:O,7,0),0)</f>
        <v>0</v>
      </c>
      <c r="D12" s="28">
        <f>IFERROR(+VLOOKUP("LDBOND"&amp;A12,'Main File'!A:O,8,0),0)</f>
        <v>0</v>
      </c>
      <c r="E12" s="28">
        <f>IFERROR(+VLOOKUP("LDBOND"&amp;A12,'Main File'!A:O,9,0),0)</f>
        <v>9.5402975609766794E-2</v>
      </c>
      <c r="F12" s="28">
        <f>IFERROR(+VLOOKUP("LDBOND"&amp;A12,'Main File'!A:O,10,0),0)</f>
        <v>1.1654222826727632</v>
      </c>
      <c r="G12" s="28">
        <f>IFERROR(+VLOOKUP("LDBOND"&amp;A12,'Main File'!A:O,11,0),0)</f>
        <v>0.56669291069110794</v>
      </c>
      <c r="H12" s="28">
        <f>IFERROR(+VLOOKUP("LDBOND"&amp;A12,'Main File'!A:O,12,0),0)</f>
        <v>0</v>
      </c>
      <c r="I12" s="28">
        <f>IFERROR(+VLOOKUP("LDBOND"&amp;A12,'Main File'!A:O,13,0),0)</f>
        <v>0</v>
      </c>
      <c r="J12" s="28">
        <f>IFERROR(+VLOOKUP("LDBOND"&amp;A12,'Main File'!A:O,14,0),0)</f>
        <v>9.4806121200563157E-2</v>
      </c>
      <c r="K12" s="28">
        <f>IFERROR(+VLOOKUP("LDBOND"&amp;A12,'Main File'!A:O,15,0),0)</f>
        <v>0.66149903189167114</v>
      </c>
    </row>
    <row r="13" spans="1:14" x14ac:dyDescent="0.25">
      <c r="A13" s="9">
        <f t="shared" si="0"/>
        <v>43169</v>
      </c>
      <c r="B13" s="28">
        <f>IFERROR(+VLOOKUP("LDBOND"&amp;A13,'Main File'!A:O,6,0),0)</f>
        <v>1.0700191033409274</v>
      </c>
      <c r="C13" s="28">
        <f>IFERROR(+VLOOKUP("LDBOND"&amp;A13,'Main File'!A:O,7,0),0)</f>
        <v>0</v>
      </c>
      <c r="D13" s="28">
        <f>IFERROR(+VLOOKUP("LDBOND"&amp;A13,'Main File'!A:O,8,0),0)</f>
        <v>0</v>
      </c>
      <c r="E13" s="28">
        <f>IFERROR(+VLOOKUP("LDBOND"&amp;A13,'Main File'!A:O,9,0),0)</f>
        <v>9.5402831335475585E-2</v>
      </c>
      <c r="F13" s="28">
        <f>IFERROR(+VLOOKUP("LDBOND"&amp;A13,'Main File'!A:O,10,0),0)</f>
        <v>1.165421934676403</v>
      </c>
      <c r="G13" s="28">
        <f>IFERROR(+VLOOKUP("LDBOND"&amp;A13,'Main File'!A:O,11,0),0)</f>
        <v>0.56641936642869473</v>
      </c>
      <c r="H13" s="28">
        <f>IFERROR(+VLOOKUP("LDBOND"&amp;A13,'Main File'!A:O,12,0),0)</f>
        <v>0</v>
      </c>
      <c r="I13" s="28">
        <f>IFERROR(+VLOOKUP("LDBOND"&amp;A13,'Main File'!A:O,13,0),0)</f>
        <v>0</v>
      </c>
      <c r="J13" s="28">
        <f>IFERROR(+VLOOKUP("LDBOND"&amp;A13,'Main File'!A:O,14,0),0)</f>
        <v>9.4757419396665335E-2</v>
      </c>
      <c r="K13" s="28">
        <f>IFERROR(+VLOOKUP("LDBOND"&amp;A13,'Main File'!A:O,15,0),0)</f>
        <v>0.6611767858253601</v>
      </c>
    </row>
    <row r="14" spans="1:14" x14ac:dyDescent="0.25">
      <c r="A14" s="9">
        <f t="shared" si="0"/>
        <v>43170</v>
      </c>
      <c r="B14" s="28">
        <f>IFERROR(+VLOOKUP("LDBOND"&amp;A14,'Main File'!A:O,6,0),0)</f>
        <v>1.0700190079052492</v>
      </c>
      <c r="C14" s="28">
        <f>IFERROR(+VLOOKUP("LDBOND"&amp;A14,'Main File'!A:O,7,0),0)</f>
        <v>0</v>
      </c>
      <c r="D14" s="28">
        <f>IFERROR(+VLOOKUP("LDBOND"&amp;A14,'Main File'!A:O,8,0),0)</f>
        <v>0</v>
      </c>
      <c r="E14" s="28">
        <f>IFERROR(+VLOOKUP("LDBOND"&amp;A14,'Main File'!A:O,9,0),0)</f>
        <v>9.540302060630268E-2</v>
      </c>
      <c r="F14" s="28">
        <f>IFERROR(+VLOOKUP("LDBOND"&amp;A14,'Main File'!A:O,10,0),0)</f>
        <v>1.1654220285115517</v>
      </c>
      <c r="G14" s="28">
        <f>IFERROR(+VLOOKUP("LDBOND"&amp;A14,'Main File'!A:O,11,0),0)</f>
        <v>0.56642022284548399</v>
      </c>
      <c r="H14" s="28">
        <f>IFERROR(+VLOOKUP("LDBOND"&amp;A14,'Main File'!A:O,12,0),0)</f>
        <v>0</v>
      </c>
      <c r="I14" s="28">
        <f>IFERROR(+VLOOKUP("LDBOND"&amp;A14,'Main File'!A:O,13,0),0)</f>
        <v>0</v>
      </c>
      <c r="J14" s="28">
        <f>IFERROR(+VLOOKUP("LDBOND"&amp;A14,'Main File'!A:O,14,0),0)</f>
        <v>9.4756938038023153E-2</v>
      </c>
      <c r="K14" s="28">
        <f>IFERROR(+VLOOKUP("LDBOND"&amp;A14,'Main File'!A:O,15,0),0)</f>
        <v>0.66117716088350709</v>
      </c>
    </row>
    <row r="15" spans="1:14" x14ac:dyDescent="0.25">
      <c r="A15" s="9">
        <f t="shared" si="0"/>
        <v>43171</v>
      </c>
      <c r="B15" s="28">
        <f>IFERROR(+VLOOKUP("LDBOND"&amp;A15,'Main File'!A:O,6,0),0)</f>
        <v>0</v>
      </c>
      <c r="C15" s="28">
        <f>IFERROR(+VLOOKUP("LDBOND"&amp;A15,'Main File'!A:O,7,0),0)</f>
        <v>0</v>
      </c>
      <c r="D15" s="28">
        <f>IFERROR(+VLOOKUP("LDBOND"&amp;A15,'Main File'!A:O,8,0),0)</f>
        <v>0</v>
      </c>
      <c r="E15" s="28">
        <f>IFERROR(+VLOOKUP("LDBOND"&amp;A15,'Main File'!A:O,9,0),0)</f>
        <v>0</v>
      </c>
      <c r="F15" s="28">
        <f>IFERROR(+VLOOKUP("LDBOND"&amp;A15,'Main File'!A:O,10,0),0)</f>
        <v>0</v>
      </c>
      <c r="G15" s="28">
        <f>IFERROR(+VLOOKUP("LDBOND"&amp;A15,'Main File'!A:O,11,0),0)</f>
        <v>0</v>
      </c>
      <c r="H15" s="28">
        <f>IFERROR(+VLOOKUP("LDBOND"&amp;A15,'Main File'!A:O,12,0),0)</f>
        <v>0</v>
      </c>
      <c r="I15" s="28">
        <f>IFERROR(+VLOOKUP("LDBOND"&amp;A15,'Main File'!A:O,13,0),0)</f>
        <v>0</v>
      </c>
      <c r="J15" s="28">
        <f>IFERROR(+VLOOKUP("LDBOND"&amp;A15,'Main File'!A:O,14,0),0)</f>
        <v>0</v>
      </c>
      <c r="K15" s="28">
        <f>IFERROR(+VLOOKUP("LDBOND"&amp;A15,'Main File'!A:O,15,0),0)</f>
        <v>0</v>
      </c>
    </row>
    <row r="16" spans="1:14" x14ac:dyDescent="0.25">
      <c r="A16" s="9">
        <f t="shared" si="0"/>
        <v>43172</v>
      </c>
      <c r="B16" s="28">
        <f>IFERROR(+VLOOKUP("LDBOND"&amp;A16,'Main File'!A:O,6,0),0)</f>
        <v>0</v>
      </c>
      <c r="C16" s="28">
        <f>IFERROR(+VLOOKUP("LDBOND"&amp;A16,'Main File'!A:O,7,0),0)</f>
        <v>0</v>
      </c>
      <c r="D16" s="28">
        <f>IFERROR(+VLOOKUP("LDBOND"&amp;A16,'Main File'!A:O,8,0),0)</f>
        <v>0</v>
      </c>
      <c r="E16" s="28">
        <f>IFERROR(+VLOOKUP("LDBOND"&amp;A16,'Main File'!A:O,9,0),0)</f>
        <v>0</v>
      </c>
      <c r="F16" s="28">
        <f>IFERROR(+VLOOKUP("LDBOND"&amp;A16,'Main File'!A:O,10,0),0)</f>
        <v>0</v>
      </c>
      <c r="G16" s="28">
        <f>IFERROR(+VLOOKUP("LDBOND"&amp;A16,'Main File'!A:O,11,0),0)</f>
        <v>0</v>
      </c>
      <c r="H16" s="28">
        <f>IFERROR(+VLOOKUP("LDBOND"&amp;A16,'Main File'!A:O,12,0),0)</f>
        <v>0</v>
      </c>
      <c r="I16" s="28">
        <f>IFERROR(+VLOOKUP("LDBOND"&amp;A16,'Main File'!A:O,13,0),0)</f>
        <v>0</v>
      </c>
      <c r="J16" s="28">
        <f>IFERROR(+VLOOKUP("LDBOND"&amp;A16,'Main File'!A:O,14,0),0)</f>
        <v>0</v>
      </c>
      <c r="K16" s="28">
        <f>IFERROR(+VLOOKUP("LDBOND"&amp;A16,'Main File'!A:O,15,0),0)</f>
        <v>0</v>
      </c>
    </row>
    <row r="17" spans="1:11" x14ac:dyDescent="0.25">
      <c r="A17" s="9">
        <f t="shared" si="0"/>
        <v>43173</v>
      </c>
      <c r="B17" s="28">
        <f>IFERROR(+VLOOKUP("LDBOND"&amp;A17,'Main File'!A:O,6,0),0)</f>
        <v>0</v>
      </c>
      <c r="C17" s="28">
        <f>IFERROR(+VLOOKUP("LDBOND"&amp;A17,'Main File'!A:O,7,0),0)</f>
        <v>0</v>
      </c>
      <c r="D17" s="28">
        <f>IFERROR(+VLOOKUP("LDBOND"&amp;A17,'Main File'!A:O,8,0),0)</f>
        <v>0</v>
      </c>
      <c r="E17" s="28">
        <f>IFERROR(+VLOOKUP("LDBOND"&amp;A17,'Main File'!A:O,9,0),0)</f>
        <v>0</v>
      </c>
      <c r="F17" s="28">
        <f>IFERROR(+VLOOKUP("LDBOND"&amp;A17,'Main File'!A:O,10,0),0)</f>
        <v>0</v>
      </c>
      <c r="G17" s="28">
        <f>IFERROR(+VLOOKUP("LDBOND"&amp;A17,'Main File'!A:O,11,0),0)</f>
        <v>0</v>
      </c>
      <c r="H17" s="28">
        <f>IFERROR(+VLOOKUP("LDBOND"&amp;A17,'Main File'!A:O,12,0),0)</f>
        <v>0</v>
      </c>
      <c r="I17" s="28">
        <f>IFERROR(+VLOOKUP("LDBOND"&amp;A17,'Main File'!A:O,13,0),0)</f>
        <v>0</v>
      </c>
      <c r="J17" s="28">
        <f>IFERROR(+VLOOKUP("LDBOND"&amp;A17,'Main File'!A:O,14,0),0)</f>
        <v>0</v>
      </c>
      <c r="K17" s="28">
        <f>IFERROR(+VLOOKUP("LDBOND"&amp;A17,'Main File'!A:O,15,0),0)</f>
        <v>0</v>
      </c>
    </row>
    <row r="18" spans="1:11" x14ac:dyDescent="0.25">
      <c r="A18" s="9">
        <f t="shared" si="0"/>
        <v>43174</v>
      </c>
      <c r="B18" s="28">
        <f>IFERROR(+VLOOKUP("LDBOND"&amp;A18,'Main File'!A:O,6,0),0)</f>
        <v>0</v>
      </c>
      <c r="C18" s="28">
        <f>IFERROR(+VLOOKUP("LDBOND"&amp;A18,'Main File'!A:O,7,0),0)</f>
        <v>0</v>
      </c>
      <c r="D18" s="28">
        <f>IFERROR(+VLOOKUP("LDBOND"&amp;A18,'Main File'!A:O,8,0),0)</f>
        <v>0</v>
      </c>
      <c r="E18" s="28">
        <f>IFERROR(+VLOOKUP("LDBOND"&amp;A18,'Main File'!A:O,9,0),0)</f>
        <v>0</v>
      </c>
      <c r="F18" s="28">
        <f>IFERROR(+VLOOKUP("LDBOND"&amp;A18,'Main File'!A:O,10,0),0)</f>
        <v>0</v>
      </c>
      <c r="G18" s="28">
        <f>IFERROR(+VLOOKUP("LDBOND"&amp;A18,'Main File'!A:O,11,0),0)</f>
        <v>0</v>
      </c>
      <c r="H18" s="28">
        <f>IFERROR(+VLOOKUP("LDBOND"&amp;A18,'Main File'!A:O,12,0),0)</f>
        <v>0</v>
      </c>
      <c r="I18" s="28">
        <f>IFERROR(+VLOOKUP("LDBOND"&amp;A18,'Main File'!A:O,13,0),0)</f>
        <v>0</v>
      </c>
      <c r="J18" s="28">
        <f>IFERROR(+VLOOKUP("LDBOND"&amp;A18,'Main File'!A:O,14,0),0)</f>
        <v>0</v>
      </c>
      <c r="K18" s="28">
        <f>IFERROR(+VLOOKUP("LDBOND"&amp;A18,'Main File'!A:O,15,0),0)</f>
        <v>0</v>
      </c>
    </row>
    <row r="19" spans="1:11" x14ac:dyDescent="0.25">
      <c r="A19" s="9">
        <f t="shared" si="0"/>
        <v>43175</v>
      </c>
      <c r="B19" s="28">
        <f>IFERROR(+VLOOKUP("LDBOND"&amp;A19,'Main File'!A:O,6,0),0)</f>
        <v>0</v>
      </c>
      <c r="C19" s="28">
        <f>IFERROR(+VLOOKUP("LDBOND"&amp;A19,'Main File'!A:O,7,0),0)</f>
        <v>0</v>
      </c>
      <c r="D19" s="28">
        <f>IFERROR(+VLOOKUP("LDBOND"&amp;A19,'Main File'!A:O,8,0),0)</f>
        <v>0</v>
      </c>
      <c r="E19" s="28">
        <f>IFERROR(+VLOOKUP("LDBOND"&amp;A19,'Main File'!A:O,9,0),0)</f>
        <v>0</v>
      </c>
      <c r="F19" s="28">
        <f>IFERROR(+VLOOKUP("LDBOND"&amp;A19,'Main File'!A:O,10,0),0)</f>
        <v>0</v>
      </c>
      <c r="G19" s="28">
        <f>IFERROR(+VLOOKUP("LDBOND"&amp;A19,'Main File'!A:O,11,0),0)</f>
        <v>0</v>
      </c>
      <c r="H19" s="28">
        <f>IFERROR(+VLOOKUP("LDBOND"&amp;A19,'Main File'!A:O,12,0),0)</f>
        <v>0</v>
      </c>
      <c r="I19" s="28">
        <f>IFERROR(+VLOOKUP("LDBOND"&amp;A19,'Main File'!A:O,13,0),0)</f>
        <v>0</v>
      </c>
      <c r="J19" s="28">
        <f>IFERROR(+VLOOKUP("LDBOND"&amp;A19,'Main File'!A:O,14,0),0)</f>
        <v>0</v>
      </c>
      <c r="K19" s="28">
        <f>IFERROR(+VLOOKUP("LDBOND"&amp;A19,'Main File'!A:O,15,0),0)</f>
        <v>0</v>
      </c>
    </row>
    <row r="20" spans="1:11" x14ac:dyDescent="0.25">
      <c r="A20" s="9">
        <f t="shared" si="0"/>
        <v>43176</v>
      </c>
      <c r="B20" s="28">
        <f>IFERROR(+VLOOKUP("LDBOND"&amp;A20,'Main File'!A:O,6,0),0)</f>
        <v>0</v>
      </c>
      <c r="C20" s="28">
        <f>IFERROR(+VLOOKUP("LDBOND"&amp;A20,'Main File'!A:O,7,0),0)</f>
        <v>0</v>
      </c>
      <c r="D20" s="28">
        <f>IFERROR(+VLOOKUP("LDBOND"&amp;A20,'Main File'!A:O,8,0),0)</f>
        <v>0</v>
      </c>
      <c r="E20" s="28">
        <f>IFERROR(+VLOOKUP("LDBOND"&amp;A20,'Main File'!A:O,9,0),0)</f>
        <v>0</v>
      </c>
      <c r="F20" s="28">
        <f>IFERROR(+VLOOKUP("LDBOND"&amp;A20,'Main File'!A:O,10,0),0)</f>
        <v>0</v>
      </c>
      <c r="G20" s="28">
        <f>IFERROR(+VLOOKUP("LDBOND"&amp;A20,'Main File'!A:O,11,0),0)</f>
        <v>0</v>
      </c>
      <c r="H20" s="28">
        <f>IFERROR(+VLOOKUP("LDBOND"&amp;A20,'Main File'!A:O,12,0),0)</f>
        <v>0</v>
      </c>
      <c r="I20" s="28">
        <f>IFERROR(+VLOOKUP("LDBOND"&amp;A20,'Main File'!A:O,13,0),0)</f>
        <v>0</v>
      </c>
      <c r="J20" s="28">
        <f>IFERROR(+VLOOKUP("LDBOND"&amp;A20,'Main File'!A:O,14,0),0)</f>
        <v>0</v>
      </c>
      <c r="K20" s="28">
        <f>IFERROR(+VLOOKUP("LDBOND"&amp;A20,'Main File'!A:O,15,0),0)</f>
        <v>0</v>
      </c>
    </row>
    <row r="21" spans="1:11" x14ac:dyDescent="0.25">
      <c r="A21" s="9">
        <f t="shared" si="0"/>
        <v>43177</v>
      </c>
      <c r="B21" s="28">
        <f>IFERROR(+VLOOKUP("LDBOND"&amp;A21,'Main File'!A:O,6,0),0)</f>
        <v>0</v>
      </c>
      <c r="C21" s="28">
        <f>IFERROR(+VLOOKUP("LDBOND"&amp;A21,'Main File'!A:O,7,0),0)</f>
        <v>0</v>
      </c>
      <c r="D21" s="28">
        <f>IFERROR(+VLOOKUP("LDBOND"&amp;A21,'Main File'!A:O,8,0),0)</f>
        <v>0</v>
      </c>
      <c r="E21" s="28">
        <f>IFERROR(+VLOOKUP("LDBOND"&amp;A21,'Main File'!A:O,9,0),0)</f>
        <v>0</v>
      </c>
      <c r="F21" s="28">
        <f>IFERROR(+VLOOKUP("LDBOND"&amp;A21,'Main File'!A:O,10,0),0)</f>
        <v>0</v>
      </c>
      <c r="G21" s="28">
        <f>IFERROR(+VLOOKUP("LDBOND"&amp;A21,'Main File'!A:O,11,0),0)</f>
        <v>0</v>
      </c>
      <c r="H21" s="28">
        <f>IFERROR(+VLOOKUP("LDBOND"&amp;A21,'Main File'!A:O,12,0),0)</f>
        <v>0</v>
      </c>
      <c r="I21" s="28">
        <f>IFERROR(+VLOOKUP("LDBOND"&amp;A21,'Main File'!A:O,13,0),0)</f>
        <v>0</v>
      </c>
      <c r="J21" s="28">
        <f>IFERROR(+VLOOKUP("LDBOND"&amp;A21,'Main File'!A:O,14,0),0)</f>
        <v>0</v>
      </c>
      <c r="K21" s="28">
        <f>IFERROR(+VLOOKUP("LDBOND"&amp;A21,'Main File'!A:O,15,0),0)</f>
        <v>0</v>
      </c>
    </row>
    <row r="22" spans="1:11" x14ac:dyDescent="0.25">
      <c r="A22" s="9">
        <f t="shared" si="0"/>
        <v>43178</v>
      </c>
      <c r="B22" s="28">
        <f>IFERROR(+VLOOKUP("LDBOND"&amp;A22,'Main File'!A:O,6,0),0)</f>
        <v>0</v>
      </c>
      <c r="C22" s="28">
        <f>IFERROR(+VLOOKUP("LDBOND"&amp;A22,'Main File'!A:O,7,0),0)</f>
        <v>0</v>
      </c>
      <c r="D22" s="28">
        <f>IFERROR(+VLOOKUP("LDBOND"&amp;A22,'Main File'!A:O,8,0),0)</f>
        <v>0</v>
      </c>
      <c r="E22" s="28">
        <f>IFERROR(+VLOOKUP("LDBOND"&amp;A22,'Main File'!A:O,9,0),0)</f>
        <v>0</v>
      </c>
      <c r="F22" s="28">
        <f>IFERROR(+VLOOKUP("LDBOND"&amp;A22,'Main File'!A:O,10,0),0)</f>
        <v>0</v>
      </c>
      <c r="G22" s="28">
        <f>IFERROR(+VLOOKUP("LDBOND"&amp;A22,'Main File'!A:O,11,0),0)</f>
        <v>0</v>
      </c>
      <c r="H22" s="28">
        <f>IFERROR(+VLOOKUP("LDBOND"&amp;A22,'Main File'!A:O,12,0),0)</f>
        <v>0</v>
      </c>
      <c r="I22" s="28">
        <f>IFERROR(+VLOOKUP("LDBOND"&amp;A22,'Main File'!A:O,13,0),0)</f>
        <v>0</v>
      </c>
      <c r="J22" s="28">
        <f>IFERROR(+VLOOKUP("LDBOND"&amp;A22,'Main File'!A:O,14,0),0)</f>
        <v>0</v>
      </c>
      <c r="K22" s="28">
        <f>IFERROR(+VLOOKUP("LDBOND"&amp;A22,'Main File'!A:O,15,0),0)</f>
        <v>0</v>
      </c>
    </row>
    <row r="23" spans="1:11" x14ac:dyDescent="0.25">
      <c r="A23" s="9">
        <f t="shared" si="0"/>
        <v>43179</v>
      </c>
      <c r="B23" s="28">
        <f>IFERROR(+VLOOKUP("LDBOND"&amp;A23,'Main File'!A:O,6,0),0)</f>
        <v>0</v>
      </c>
      <c r="C23" s="28">
        <f>IFERROR(+VLOOKUP("LDBOND"&amp;A23,'Main File'!A:O,7,0),0)</f>
        <v>0</v>
      </c>
      <c r="D23" s="28">
        <f>IFERROR(+VLOOKUP("LDBOND"&amp;A23,'Main File'!A:O,8,0),0)</f>
        <v>0</v>
      </c>
      <c r="E23" s="28">
        <f>IFERROR(+VLOOKUP("LDBOND"&amp;A23,'Main File'!A:O,9,0),0)</f>
        <v>0</v>
      </c>
      <c r="F23" s="28">
        <f>IFERROR(+VLOOKUP("LDBOND"&amp;A23,'Main File'!A:O,10,0),0)</f>
        <v>0</v>
      </c>
      <c r="G23" s="28">
        <f>IFERROR(+VLOOKUP("LDBOND"&amp;A23,'Main File'!A:O,11,0),0)</f>
        <v>0</v>
      </c>
      <c r="H23" s="28">
        <f>IFERROR(+VLOOKUP("LDBOND"&amp;A23,'Main File'!A:O,12,0),0)</f>
        <v>0</v>
      </c>
      <c r="I23" s="28">
        <f>IFERROR(+VLOOKUP("LDBOND"&amp;A23,'Main File'!A:O,13,0),0)</f>
        <v>0</v>
      </c>
      <c r="J23" s="28">
        <f>IFERROR(+VLOOKUP("LDBOND"&amp;A23,'Main File'!A:O,14,0),0)</f>
        <v>0</v>
      </c>
      <c r="K23" s="28">
        <f>IFERROR(+VLOOKUP("LDBOND"&amp;A23,'Main File'!A:O,15,0),0)</f>
        <v>0</v>
      </c>
    </row>
    <row r="24" spans="1:11" x14ac:dyDescent="0.25">
      <c r="A24" s="9">
        <f t="shared" si="0"/>
        <v>43180</v>
      </c>
      <c r="B24" s="28">
        <f>IFERROR(+VLOOKUP("LDBOND"&amp;A24,'Main File'!A:O,6,0),0)</f>
        <v>0</v>
      </c>
      <c r="C24" s="28">
        <f>IFERROR(+VLOOKUP("LDBOND"&amp;A24,'Main File'!A:O,7,0),0)</f>
        <v>0</v>
      </c>
      <c r="D24" s="28">
        <f>IFERROR(+VLOOKUP("LDBOND"&amp;A24,'Main File'!A:O,8,0),0)</f>
        <v>0</v>
      </c>
      <c r="E24" s="28">
        <f>IFERROR(+VLOOKUP("LDBOND"&amp;A24,'Main File'!A:O,9,0),0)</f>
        <v>0</v>
      </c>
      <c r="F24" s="28">
        <f>IFERROR(+VLOOKUP("LDBOND"&amp;A24,'Main File'!A:O,10,0),0)</f>
        <v>0</v>
      </c>
      <c r="G24" s="28">
        <f>IFERROR(+VLOOKUP("LDBOND"&amp;A24,'Main File'!A:O,11,0),0)</f>
        <v>0</v>
      </c>
      <c r="H24" s="28">
        <f>IFERROR(+VLOOKUP("LDBOND"&amp;A24,'Main File'!A:O,12,0),0)</f>
        <v>0</v>
      </c>
      <c r="I24" s="28">
        <f>IFERROR(+VLOOKUP("LDBOND"&amp;A24,'Main File'!A:O,13,0),0)</f>
        <v>0</v>
      </c>
      <c r="J24" s="28">
        <f>IFERROR(+VLOOKUP("LDBOND"&amp;A24,'Main File'!A:O,14,0),0)</f>
        <v>0</v>
      </c>
      <c r="K24" s="28">
        <f>IFERROR(+VLOOKUP("LDBOND"&amp;A24,'Main File'!A:O,15,0),0)</f>
        <v>0</v>
      </c>
    </row>
    <row r="25" spans="1:11" x14ac:dyDescent="0.25">
      <c r="A25" s="9">
        <f t="shared" si="0"/>
        <v>43181</v>
      </c>
      <c r="B25" s="28">
        <f>IFERROR(+VLOOKUP("LDBOND"&amp;A25,'Main File'!A:O,6,0),0)</f>
        <v>0</v>
      </c>
      <c r="C25" s="28">
        <f>IFERROR(+VLOOKUP("LDBOND"&amp;A25,'Main File'!A:O,7,0),0)</f>
        <v>0</v>
      </c>
      <c r="D25" s="28">
        <f>IFERROR(+VLOOKUP("LDBOND"&amp;A25,'Main File'!A:O,8,0),0)</f>
        <v>0</v>
      </c>
      <c r="E25" s="28">
        <f>IFERROR(+VLOOKUP("LDBOND"&amp;A25,'Main File'!A:O,9,0),0)</f>
        <v>0</v>
      </c>
      <c r="F25" s="28">
        <f>IFERROR(+VLOOKUP("LDBOND"&amp;A25,'Main File'!A:O,10,0),0)</f>
        <v>0</v>
      </c>
      <c r="G25" s="28">
        <f>IFERROR(+VLOOKUP("LDBOND"&amp;A25,'Main File'!A:O,11,0),0)</f>
        <v>0</v>
      </c>
      <c r="H25" s="28">
        <f>IFERROR(+VLOOKUP("LDBOND"&amp;A25,'Main File'!A:O,12,0),0)</f>
        <v>0</v>
      </c>
      <c r="I25" s="28">
        <f>IFERROR(+VLOOKUP("LDBOND"&amp;A25,'Main File'!A:O,13,0),0)</f>
        <v>0</v>
      </c>
      <c r="J25" s="28">
        <f>IFERROR(+VLOOKUP("LDBOND"&amp;A25,'Main File'!A:O,14,0),0)</f>
        <v>0</v>
      </c>
      <c r="K25" s="28">
        <f>IFERROR(+VLOOKUP("LDBOND"&amp;A25,'Main File'!A:O,15,0),0)</f>
        <v>0</v>
      </c>
    </row>
    <row r="26" spans="1:11" x14ac:dyDescent="0.25">
      <c r="A26" s="9">
        <f t="shared" si="0"/>
        <v>43182</v>
      </c>
      <c r="B26" s="28">
        <f>IFERROR(+VLOOKUP("LDBOND"&amp;A26,'Main File'!A:O,6,0),0)</f>
        <v>0</v>
      </c>
      <c r="C26" s="28">
        <f>IFERROR(+VLOOKUP("LDBOND"&amp;A26,'Main File'!A:O,7,0),0)</f>
        <v>0</v>
      </c>
      <c r="D26" s="28">
        <f>IFERROR(+VLOOKUP("LDBOND"&amp;A26,'Main File'!A:O,8,0),0)</f>
        <v>0</v>
      </c>
      <c r="E26" s="28">
        <f>IFERROR(+VLOOKUP("LDBOND"&amp;A26,'Main File'!A:O,9,0),0)</f>
        <v>0</v>
      </c>
      <c r="F26" s="28">
        <f>IFERROR(+VLOOKUP("LDBOND"&amp;A26,'Main File'!A:O,10,0),0)</f>
        <v>0</v>
      </c>
      <c r="G26" s="28">
        <f>IFERROR(+VLOOKUP("LDBOND"&amp;A26,'Main File'!A:O,11,0),0)</f>
        <v>0</v>
      </c>
      <c r="H26" s="28">
        <f>IFERROR(+VLOOKUP("LDBOND"&amp;A26,'Main File'!A:O,12,0),0)</f>
        <v>0</v>
      </c>
      <c r="I26" s="28">
        <f>IFERROR(+VLOOKUP("LDBOND"&amp;A26,'Main File'!A:O,13,0),0)</f>
        <v>0</v>
      </c>
      <c r="J26" s="28">
        <f>IFERROR(+VLOOKUP("LDBOND"&amp;A26,'Main File'!A:O,14,0),0)</f>
        <v>0</v>
      </c>
      <c r="K26" s="28">
        <f>IFERROR(+VLOOKUP("LDBOND"&amp;A26,'Main File'!A:O,15,0),0)</f>
        <v>0</v>
      </c>
    </row>
    <row r="27" spans="1:11" x14ac:dyDescent="0.25">
      <c r="A27" s="9">
        <f t="shared" si="0"/>
        <v>43183</v>
      </c>
      <c r="B27" s="28">
        <f>IFERROR(+VLOOKUP("LDBOND"&amp;A27,'Main File'!A:O,6,0),0)</f>
        <v>0</v>
      </c>
      <c r="C27" s="28">
        <f>IFERROR(+VLOOKUP("LDBOND"&amp;A27,'Main File'!A:O,7,0),0)</f>
        <v>0</v>
      </c>
      <c r="D27" s="28">
        <f>IFERROR(+VLOOKUP("LDBOND"&amp;A27,'Main File'!A:O,8,0),0)</f>
        <v>0</v>
      </c>
      <c r="E27" s="28">
        <f>IFERROR(+VLOOKUP("LDBOND"&amp;A27,'Main File'!A:O,9,0),0)</f>
        <v>0</v>
      </c>
      <c r="F27" s="28">
        <f>IFERROR(+VLOOKUP("LDBOND"&amp;A27,'Main File'!A:O,10,0),0)</f>
        <v>0</v>
      </c>
      <c r="G27" s="28">
        <f>IFERROR(+VLOOKUP("LDBOND"&amp;A27,'Main File'!A:O,11,0),0)</f>
        <v>0</v>
      </c>
      <c r="H27" s="28">
        <f>IFERROR(+VLOOKUP("LDBOND"&amp;A27,'Main File'!A:O,12,0),0)</f>
        <v>0</v>
      </c>
      <c r="I27" s="28">
        <f>IFERROR(+VLOOKUP("LDBOND"&amp;A27,'Main File'!A:O,13,0),0)</f>
        <v>0</v>
      </c>
      <c r="J27" s="28">
        <f>IFERROR(+VLOOKUP("LDBOND"&amp;A27,'Main File'!A:O,14,0),0)</f>
        <v>0</v>
      </c>
      <c r="K27" s="28">
        <f>IFERROR(+VLOOKUP("LDBOND"&amp;A27,'Main File'!A:O,15,0),0)</f>
        <v>0</v>
      </c>
    </row>
    <row r="28" spans="1:11" x14ac:dyDescent="0.25">
      <c r="A28" s="9">
        <f t="shared" si="0"/>
        <v>43184</v>
      </c>
      <c r="B28" s="28">
        <f>IFERROR(+VLOOKUP("LDBOND"&amp;A28,'Main File'!A:O,6,0),0)</f>
        <v>0</v>
      </c>
      <c r="C28" s="28">
        <f>IFERROR(+VLOOKUP("LDBOND"&amp;A28,'Main File'!A:O,7,0),0)</f>
        <v>0</v>
      </c>
      <c r="D28" s="28">
        <f>IFERROR(+VLOOKUP("LDBOND"&amp;A28,'Main File'!A:O,8,0),0)</f>
        <v>0</v>
      </c>
      <c r="E28" s="28">
        <f>IFERROR(+VLOOKUP("LDBOND"&amp;A28,'Main File'!A:O,9,0),0)</f>
        <v>0</v>
      </c>
      <c r="F28" s="28">
        <f>IFERROR(+VLOOKUP("LDBOND"&amp;A28,'Main File'!A:O,10,0),0)</f>
        <v>0</v>
      </c>
      <c r="G28" s="28">
        <f>IFERROR(+VLOOKUP("LDBOND"&amp;A28,'Main File'!A:O,11,0),0)</f>
        <v>0</v>
      </c>
      <c r="H28" s="28">
        <f>IFERROR(+VLOOKUP("LDBOND"&amp;A28,'Main File'!A:O,12,0),0)</f>
        <v>0</v>
      </c>
      <c r="I28" s="28">
        <f>IFERROR(+VLOOKUP("LDBOND"&amp;A28,'Main File'!A:O,13,0),0)</f>
        <v>0</v>
      </c>
      <c r="J28" s="28">
        <f>IFERROR(+VLOOKUP("LDBOND"&amp;A28,'Main File'!A:O,14,0),0)</f>
        <v>0</v>
      </c>
      <c r="K28" s="28">
        <f>IFERROR(+VLOOKUP("LDBOND"&amp;A28,'Main File'!A:O,15,0),0)</f>
        <v>0</v>
      </c>
    </row>
    <row r="29" spans="1:11" x14ac:dyDescent="0.25">
      <c r="A29" s="9">
        <f t="shared" si="0"/>
        <v>43185</v>
      </c>
      <c r="B29" s="28">
        <f>IFERROR(+VLOOKUP("LDBOND"&amp;A29,'Main File'!A:O,6,0),0)</f>
        <v>0</v>
      </c>
      <c r="C29" s="28">
        <f>IFERROR(+VLOOKUP("LDBOND"&amp;A29,'Main File'!A:O,7,0),0)</f>
        <v>0</v>
      </c>
      <c r="D29" s="28">
        <f>IFERROR(+VLOOKUP("LDBOND"&amp;A29,'Main File'!A:O,8,0),0)</f>
        <v>0</v>
      </c>
      <c r="E29" s="28">
        <f>IFERROR(+VLOOKUP("LDBOND"&amp;A29,'Main File'!A:O,9,0),0)</f>
        <v>0</v>
      </c>
      <c r="F29" s="28">
        <f>IFERROR(+VLOOKUP("LDBOND"&amp;A29,'Main File'!A:O,10,0),0)</f>
        <v>0</v>
      </c>
      <c r="G29" s="28">
        <f>IFERROR(+VLOOKUP("LDBOND"&amp;A29,'Main File'!A:O,11,0),0)</f>
        <v>0</v>
      </c>
      <c r="H29" s="28">
        <f>IFERROR(+VLOOKUP("LDBOND"&amp;A29,'Main File'!A:O,12,0),0)</f>
        <v>0</v>
      </c>
      <c r="I29" s="28">
        <f>IFERROR(+VLOOKUP("LDBOND"&amp;A29,'Main File'!A:O,13,0),0)</f>
        <v>0</v>
      </c>
      <c r="J29" s="28">
        <f>IFERROR(+VLOOKUP("LDBOND"&amp;A29,'Main File'!A:O,14,0),0)</f>
        <v>0</v>
      </c>
      <c r="K29" s="28">
        <f>IFERROR(+VLOOKUP("LDBOND"&amp;A29,'Main File'!A:O,15,0),0)</f>
        <v>0</v>
      </c>
    </row>
    <row r="30" spans="1:11" x14ac:dyDescent="0.25">
      <c r="A30" s="9">
        <f t="shared" si="0"/>
        <v>43186</v>
      </c>
      <c r="B30" s="28">
        <f>IFERROR(+VLOOKUP("LDBOND"&amp;A30,'Main File'!A:O,6,0),0)</f>
        <v>0</v>
      </c>
      <c r="C30" s="28">
        <f>IFERROR(+VLOOKUP("LDBOND"&amp;A30,'Main File'!A:O,7,0),0)</f>
        <v>0</v>
      </c>
      <c r="D30" s="28">
        <f>IFERROR(+VLOOKUP("LDBOND"&amp;A30,'Main File'!A:O,8,0),0)</f>
        <v>0</v>
      </c>
      <c r="E30" s="28">
        <f>IFERROR(+VLOOKUP("LDBOND"&amp;A30,'Main File'!A:O,9,0),0)</f>
        <v>0</v>
      </c>
      <c r="F30" s="28">
        <f>IFERROR(+VLOOKUP("LDBOND"&amp;A30,'Main File'!A:O,10,0),0)</f>
        <v>0</v>
      </c>
      <c r="G30" s="28">
        <f>IFERROR(+VLOOKUP("LDBOND"&amp;A30,'Main File'!A:O,11,0),0)</f>
        <v>0</v>
      </c>
      <c r="H30" s="28">
        <f>IFERROR(+VLOOKUP("LDBOND"&amp;A30,'Main File'!A:O,12,0),0)</f>
        <v>0</v>
      </c>
      <c r="I30" s="28">
        <f>IFERROR(+VLOOKUP("LDBOND"&amp;A30,'Main File'!A:O,13,0),0)</f>
        <v>0</v>
      </c>
      <c r="J30" s="28">
        <f>IFERROR(+VLOOKUP("LDBOND"&amp;A30,'Main File'!A:O,14,0),0)</f>
        <v>0</v>
      </c>
      <c r="K30" s="28">
        <f>IFERROR(+VLOOKUP("LDBOND"&amp;A30,'Main File'!A:O,15,0),0)</f>
        <v>0</v>
      </c>
    </row>
    <row r="31" spans="1:11" x14ac:dyDescent="0.25">
      <c r="A31" s="9">
        <f t="shared" si="0"/>
        <v>43187</v>
      </c>
      <c r="B31" s="28">
        <f>IFERROR(+VLOOKUP("LDBOND"&amp;A31,'Main File'!A:O,6,0),0)</f>
        <v>0</v>
      </c>
      <c r="C31" s="28">
        <f>IFERROR(+VLOOKUP("LDBOND"&amp;A31,'Main File'!A:O,7,0),0)</f>
        <v>0</v>
      </c>
      <c r="D31" s="28">
        <f>IFERROR(+VLOOKUP("LDBOND"&amp;A31,'Main File'!A:O,8,0),0)</f>
        <v>0</v>
      </c>
      <c r="E31" s="28">
        <f>IFERROR(+VLOOKUP("LDBOND"&amp;A31,'Main File'!A:O,9,0),0)</f>
        <v>0</v>
      </c>
      <c r="F31" s="28">
        <f>IFERROR(+VLOOKUP("LDBOND"&amp;A31,'Main File'!A:O,10,0),0)</f>
        <v>0</v>
      </c>
      <c r="G31" s="28">
        <f>IFERROR(+VLOOKUP("LDBOND"&amp;A31,'Main File'!A:O,11,0),0)</f>
        <v>0</v>
      </c>
      <c r="H31" s="28">
        <f>IFERROR(+VLOOKUP("LDBOND"&amp;A31,'Main File'!A:O,12,0),0)</f>
        <v>0</v>
      </c>
      <c r="I31" s="28">
        <f>IFERROR(+VLOOKUP("LDBOND"&amp;A31,'Main File'!A:O,13,0),0)</f>
        <v>0</v>
      </c>
      <c r="J31" s="28">
        <f>IFERROR(+VLOOKUP("LDBOND"&amp;A31,'Main File'!A:O,14,0),0)</f>
        <v>0</v>
      </c>
      <c r="K31" s="28">
        <f>IFERROR(+VLOOKUP("LDBOND"&amp;A31,'Main File'!A:O,15,0),0)</f>
        <v>0</v>
      </c>
    </row>
    <row r="32" spans="1:11" x14ac:dyDescent="0.25">
      <c r="A32" s="9">
        <f t="shared" si="0"/>
        <v>43188</v>
      </c>
      <c r="B32" s="28">
        <f>IFERROR(+VLOOKUP("LDBOND"&amp;A32,'Main File'!A:O,6,0),0)</f>
        <v>0</v>
      </c>
      <c r="C32" s="28">
        <f>IFERROR(+VLOOKUP("LDBOND"&amp;A32,'Main File'!A:O,7,0),0)</f>
        <v>0</v>
      </c>
      <c r="D32" s="28">
        <f>IFERROR(+VLOOKUP("LDBOND"&amp;A32,'Main File'!A:O,8,0),0)</f>
        <v>0</v>
      </c>
      <c r="E32" s="28">
        <f>IFERROR(+VLOOKUP("LDBOND"&amp;A32,'Main File'!A:O,9,0),0)</f>
        <v>0</v>
      </c>
      <c r="F32" s="28">
        <f>IFERROR(+VLOOKUP("LDBOND"&amp;A32,'Main File'!A:O,10,0),0)</f>
        <v>0</v>
      </c>
      <c r="G32" s="28">
        <f>IFERROR(+VLOOKUP("LDBOND"&amp;A32,'Main File'!A:O,11,0),0)</f>
        <v>0</v>
      </c>
      <c r="H32" s="28">
        <f>IFERROR(+VLOOKUP("LDBOND"&amp;A32,'Main File'!A:O,12,0),0)</f>
        <v>0</v>
      </c>
      <c r="I32" s="28">
        <f>IFERROR(+VLOOKUP("LDBOND"&amp;A32,'Main File'!A:O,13,0),0)</f>
        <v>0</v>
      </c>
      <c r="J32" s="28">
        <f>IFERROR(+VLOOKUP("LDBOND"&amp;A32,'Main File'!A:O,14,0),0)</f>
        <v>0</v>
      </c>
      <c r="K32" s="28">
        <f>IFERROR(+VLOOKUP("LDBOND"&amp;A32,'Main File'!A:O,15,0),0)</f>
        <v>0</v>
      </c>
    </row>
    <row r="33" spans="1:11" x14ac:dyDescent="0.25">
      <c r="A33" s="9">
        <f t="shared" si="0"/>
        <v>43189</v>
      </c>
      <c r="B33" s="28">
        <f>IFERROR(+VLOOKUP("LDBOND"&amp;A33,'Main File'!A:O,6,0),0)</f>
        <v>0</v>
      </c>
      <c r="C33" s="28">
        <f>IFERROR(+VLOOKUP("LDBOND"&amp;A33,'Main File'!A:O,7,0),0)</f>
        <v>0</v>
      </c>
      <c r="D33" s="28">
        <f>IFERROR(+VLOOKUP("LDBOND"&amp;A33,'Main File'!A:O,8,0),0)</f>
        <v>0</v>
      </c>
      <c r="E33" s="28">
        <f>IFERROR(+VLOOKUP("LDBOND"&amp;A33,'Main File'!A:O,9,0),0)</f>
        <v>0</v>
      </c>
      <c r="F33" s="28">
        <f>IFERROR(+VLOOKUP("LDBOND"&amp;A33,'Main File'!A:O,10,0),0)</f>
        <v>0</v>
      </c>
      <c r="G33" s="28">
        <f>IFERROR(+VLOOKUP("LDBOND"&amp;A33,'Main File'!A:O,11,0),0)</f>
        <v>0</v>
      </c>
      <c r="H33" s="28">
        <f>IFERROR(+VLOOKUP("LDBOND"&amp;A33,'Main File'!A:O,12,0),0)</f>
        <v>0</v>
      </c>
      <c r="I33" s="28">
        <f>IFERROR(+VLOOKUP("LDBOND"&amp;A33,'Main File'!A:O,13,0),0)</f>
        <v>0</v>
      </c>
      <c r="J33" s="28">
        <f>IFERROR(+VLOOKUP("LDBOND"&amp;A33,'Main File'!A:O,14,0),0)</f>
        <v>0</v>
      </c>
      <c r="K33" s="28">
        <f>IFERROR(+VLOOKUP("LDBOND"&amp;A33,'Main File'!A:O,15,0),0)</f>
        <v>0</v>
      </c>
    </row>
    <row r="34" spans="1:11" x14ac:dyDescent="0.25">
      <c r="A34" s="9">
        <f t="shared" si="0"/>
        <v>43190</v>
      </c>
      <c r="B34" s="28">
        <f>IFERROR(+VLOOKUP("LDBOND"&amp;A34,'Main File'!A:O,6,0),0)</f>
        <v>0</v>
      </c>
      <c r="C34" s="28">
        <f>IFERROR(+VLOOKUP("LDBOND"&amp;A34,'Main File'!A:O,7,0),0)</f>
        <v>0</v>
      </c>
      <c r="D34" s="28">
        <f>IFERROR(+VLOOKUP("LDBOND"&amp;A34,'Main File'!A:O,8,0),0)</f>
        <v>0</v>
      </c>
      <c r="E34" s="28">
        <f>IFERROR(+VLOOKUP("LDBOND"&amp;A34,'Main File'!A:O,9,0),0)</f>
        <v>0</v>
      </c>
      <c r="F34" s="28">
        <f>IFERROR(+VLOOKUP("LDBOND"&amp;A34,'Main File'!A:O,10,0),0)</f>
        <v>0</v>
      </c>
      <c r="G34" s="28">
        <f>IFERROR(+VLOOKUP("LDBOND"&amp;A34,'Main File'!A:O,11,0),0)</f>
        <v>0</v>
      </c>
      <c r="H34" s="28">
        <f>IFERROR(+VLOOKUP("LDBOND"&amp;A34,'Main File'!A:O,12,0),0)</f>
        <v>0</v>
      </c>
      <c r="I34" s="28">
        <f>IFERROR(+VLOOKUP("LDBOND"&amp;A34,'Main File'!A:O,13,0),0)</f>
        <v>0</v>
      </c>
      <c r="J34" s="28">
        <f>IFERROR(+VLOOKUP("LDBOND"&amp;A34,'Main File'!A:O,14,0),0)</f>
        <v>0</v>
      </c>
      <c r="K34" s="28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Capital Protection Oriented Fund-Series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IFERROR(+VLOOKUP("LDCPO2"&amp;A4,'Main File'!A:O,6,0),0)</f>
        <v>2.2500806474699728</v>
      </c>
      <c r="C4" s="28">
        <f>IFERROR(+VLOOKUP("LDCPO2"&amp;A4,'Main File'!A:O,7,0),0)</f>
        <v>0</v>
      </c>
      <c r="D4" s="28">
        <f>IFERROR(+VLOOKUP("LDCPO2"&amp;A4,'Main File'!A:O,8,0),0)</f>
        <v>0</v>
      </c>
      <c r="E4" s="28">
        <f>IFERROR(+VLOOKUP("LDCPO2"&amp;A4,'Main File'!A:O,9,0),0)</f>
        <v>0.28801668270849962</v>
      </c>
      <c r="F4" s="28">
        <f>IFERROR(+VLOOKUP("LDCPO2"&amp;A4,'Main File'!A:O,10,0),0)</f>
        <v>2.5380973301784726</v>
      </c>
      <c r="G4" s="28">
        <f>IFERROR(+VLOOKUP("LDCPO2"&amp;A4,'Main File'!A:O,11,0),0)</f>
        <v>1.7500264582877474</v>
      </c>
      <c r="H4" s="28">
        <f>IFERROR(+VLOOKUP("LDCPO2"&amp;A4,'Main File'!A:O,12,0),0)</f>
        <v>0</v>
      </c>
      <c r="I4" s="28">
        <f>IFERROR(+VLOOKUP("LDCPO2"&amp;A4,'Main File'!A:O,13,0),0)</f>
        <v>0</v>
      </c>
      <c r="J4" s="28">
        <f>IFERROR(+VLOOKUP("LDCPO2"&amp;A4,'Main File'!A:O,14,0),0)</f>
        <v>0.28808475524673943</v>
      </c>
      <c r="K4" s="28">
        <f>IFERROR(+VLOOKUP("LDCPO2"&amp;A4,'Main File'!A:O,15,0),0)</f>
        <v>2.0381112135344868</v>
      </c>
    </row>
    <row r="5" spans="1:14" x14ac:dyDescent="0.25">
      <c r="A5" s="9">
        <v>43161</v>
      </c>
      <c r="B5" s="28">
        <f>IFERROR(+VLOOKUP("LDCPO2"&amp;A5,'Main File'!A:O,6,0),0)</f>
        <v>2.2500767516476663</v>
      </c>
      <c r="C5" s="28">
        <f>IFERROR(+VLOOKUP("LDCPO2"&amp;A5,'Main File'!A:O,7,0),0)</f>
        <v>0</v>
      </c>
      <c r="D5" s="28">
        <f>IFERROR(+VLOOKUP("LDCPO2"&amp;A5,'Main File'!A:O,8,0),0)</f>
        <v>0</v>
      </c>
      <c r="E5" s="28">
        <f>IFERROR(+VLOOKUP("LDCPO2"&amp;A5,'Main File'!A:O,9,0),0)</f>
        <v>0.28801679815062636</v>
      </c>
      <c r="F5" s="28">
        <f>IFERROR(+VLOOKUP("LDCPO2"&amp;A5,'Main File'!A:O,10,0),0)</f>
        <v>2.5380935497982926</v>
      </c>
      <c r="G5" s="28">
        <f>IFERROR(+VLOOKUP("LDCPO2"&amp;A5,'Main File'!A:O,11,0),0)</f>
        <v>1.7500081001447005</v>
      </c>
      <c r="H5" s="28">
        <f>IFERROR(+VLOOKUP("LDCPO2"&amp;A5,'Main File'!A:O,12,0),0)</f>
        <v>0</v>
      </c>
      <c r="I5" s="28">
        <f>IFERROR(+VLOOKUP("LDCPO2"&amp;A5,'Main File'!A:O,13,0),0)</f>
        <v>0</v>
      </c>
      <c r="J5" s="28">
        <f>IFERROR(+VLOOKUP("LDCPO2"&amp;A5,'Main File'!A:O,14,0),0)</f>
        <v>0.28806555971391545</v>
      </c>
      <c r="K5" s="28">
        <f>IFERROR(+VLOOKUP("LDCPO2"&amp;A5,'Main File'!A:O,15,0),0)</f>
        <v>2.038073659858616</v>
      </c>
    </row>
    <row r="6" spans="1:14" x14ac:dyDescent="0.25">
      <c r="A6" s="9">
        <f>+A5+1</f>
        <v>43162</v>
      </c>
      <c r="B6" s="28">
        <f>IFERROR(+VLOOKUP("LDCPO2"&amp;A6,'Main File'!A:O,6,0),0)</f>
        <v>2.250078645699547</v>
      </c>
      <c r="C6" s="28">
        <f>IFERROR(+VLOOKUP("LDCPO2"&amp;A6,'Main File'!A:O,7,0),0)</f>
        <v>0</v>
      </c>
      <c r="D6" s="28">
        <f>IFERROR(+VLOOKUP("LDCPO2"&amp;A6,'Main File'!A:O,8,0),0)</f>
        <v>0</v>
      </c>
      <c r="E6" s="28">
        <f>IFERROR(+VLOOKUP("LDCPO2"&amp;A6,'Main File'!A:O,9,0),0)</f>
        <v>0.28801691733792156</v>
      </c>
      <c r="F6" s="28">
        <f>IFERROR(+VLOOKUP("LDCPO2"&amp;A6,'Main File'!A:O,10,0),0)</f>
        <v>2.5380955630374684</v>
      </c>
      <c r="G6" s="28">
        <f>IFERROR(+VLOOKUP("LDCPO2"&amp;A6,'Main File'!A:O,11,0),0)</f>
        <v>1.7499897632888295</v>
      </c>
      <c r="H6" s="28">
        <f>IFERROR(+VLOOKUP("LDCPO2"&amp;A6,'Main File'!A:O,12,0),0)</f>
        <v>0</v>
      </c>
      <c r="I6" s="28">
        <f>IFERROR(+VLOOKUP("LDCPO2"&amp;A6,'Main File'!A:O,13,0),0)</f>
        <v>0</v>
      </c>
      <c r="J6" s="28">
        <f>IFERROR(+VLOOKUP("LDCPO2"&amp;A6,'Main File'!A:O,14,0),0)</f>
        <v>0.2880463698401643</v>
      </c>
      <c r="K6" s="28">
        <f>IFERROR(+VLOOKUP("LDCPO2"&amp;A6,'Main File'!A:O,15,0),0)</f>
        <v>2.038036133128994</v>
      </c>
    </row>
    <row r="7" spans="1:14" x14ac:dyDescent="0.25">
      <c r="A7" s="9">
        <f t="shared" ref="A7:A34" si="0">+A6+1</f>
        <v>43163</v>
      </c>
      <c r="B7" s="28">
        <f>IFERROR(+VLOOKUP("LDCPO2"&amp;A7,'Main File'!A:O,6,0),0)</f>
        <v>2.250080547835926</v>
      </c>
      <c r="C7" s="28">
        <f>IFERROR(+VLOOKUP("LDCPO2"&amp;A7,'Main File'!A:O,7,0),0)</f>
        <v>0</v>
      </c>
      <c r="D7" s="28">
        <f>IFERROR(+VLOOKUP("LDCPO2"&amp;A7,'Main File'!A:O,8,0),0)</f>
        <v>0</v>
      </c>
      <c r="E7" s="28">
        <f>IFERROR(+VLOOKUP("LDCPO2"&amp;A7,'Main File'!A:O,9,0),0)</f>
        <v>0.28801703757310093</v>
      </c>
      <c r="F7" s="28">
        <f>IFERROR(+VLOOKUP("LDCPO2"&amp;A7,'Main File'!A:O,10,0),0)</f>
        <v>2.5380975854090271</v>
      </c>
      <c r="G7" s="28">
        <f>IFERROR(+VLOOKUP("LDCPO2"&amp;A7,'Main File'!A:O,11,0),0)</f>
        <v>1.7500696740336625</v>
      </c>
      <c r="H7" s="28">
        <f>IFERROR(+VLOOKUP("LDCPO2"&amp;A7,'Main File'!A:O,12,0),0)</f>
        <v>0</v>
      </c>
      <c r="I7" s="28">
        <f>IFERROR(+VLOOKUP("LDCPO2"&amp;A7,'Main File'!A:O,13,0),0)</f>
        <v>0</v>
      </c>
      <c r="J7" s="28">
        <f>IFERROR(+VLOOKUP("LDCPO2"&amp;A7,'Main File'!A:O,14,0),0)</f>
        <v>0.28802718407334821</v>
      </c>
      <c r="K7" s="28">
        <f>IFERROR(+VLOOKUP("LDCPO2"&amp;A7,'Main File'!A:O,15,0),0)</f>
        <v>2.0380968581070107</v>
      </c>
    </row>
    <row r="8" spans="1:14" x14ac:dyDescent="0.25">
      <c r="A8" s="9">
        <f t="shared" si="0"/>
        <v>43164</v>
      </c>
      <c r="B8" s="28">
        <f>IFERROR(+VLOOKUP("LDCPO2"&amp;A8,'Main File'!A:O,6,0),0)</f>
        <v>2.2500817936489224</v>
      </c>
      <c r="C8" s="28">
        <f>IFERROR(+VLOOKUP("LDCPO2"&amp;A8,'Main File'!A:O,7,0),0)</f>
        <v>0</v>
      </c>
      <c r="D8" s="28">
        <f>IFERROR(+VLOOKUP("LDCPO2"&amp;A8,'Main File'!A:O,8,0),0)</f>
        <v>0</v>
      </c>
      <c r="E8" s="28">
        <f>IFERROR(+VLOOKUP("LDCPO2"&amp;A8,'Main File'!A:O,9,0),0)</f>
        <v>0.28801621953387491</v>
      </c>
      <c r="F8" s="28">
        <f>IFERROR(+VLOOKUP("LDCPO2"&amp;A8,'Main File'!A:O,10,0),0)</f>
        <v>2.5380980131827973</v>
      </c>
      <c r="G8" s="28">
        <f>IFERROR(+VLOOKUP("LDCPO2"&amp;A8,'Main File'!A:O,11,0),0)</f>
        <v>1.7500506445654083</v>
      </c>
      <c r="H8" s="28">
        <f>IFERROR(+VLOOKUP("LDCPO2"&amp;A8,'Main File'!A:O,12,0),0)</f>
        <v>0</v>
      </c>
      <c r="I8" s="28">
        <f>IFERROR(+VLOOKUP("LDCPO2"&amp;A8,'Main File'!A:O,13,0),0)</f>
        <v>0</v>
      </c>
      <c r="J8" s="28">
        <f>IFERROR(+VLOOKUP("LDCPO2"&amp;A8,'Main File'!A:O,14,0),0)</f>
        <v>0.2881025052577057</v>
      </c>
      <c r="K8" s="28">
        <f>IFERROR(+VLOOKUP("LDCPO2"&amp;A8,'Main File'!A:O,15,0),0)</f>
        <v>2.0381531498231138</v>
      </c>
    </row>
    <row r="9" spans="1:14" x14ac:dyDescent="0.25">
      <c r="A9" s="9">
        <f t="shared" si="0"/>
        <v>43165</v>
      </c>
      <c r="B9" s="28">
        <f>IFERROR(+VLOOKUP("LDCPO2"&amp;A9,'Main File'!A:O,6,0),0)</f>
        <v>2.2500827796854543</v>
      </c>
      <c r="C9" s="28">
        <f>IFERROR(+VLOOKUP("LDCPO2"&amp;A9,'Main File'!A:O,7,0),0)</f>
        <v>0</v>
      </c>
      <c r="D9" s="28">
        <f>IFERROR(+VLOOKUP("LDCPO2"&amp;A9,'Main File'!A:O,8,0),0)</f>
        <v>0</v>
      </c>
      <c r="E9" s="28">
        <f>IFERROR(+VLOOKUP("LDCPO2"&amp;A9,'Main File'!A:O,9,0),0)</f>
        <v>0.28801850262736411</v>
      </c>
      <c r="F9" s="28">
        <f>IFERROR(+VLOOKUP("LDCPO2"&amp;A9,'Main File'!A:O,10,0),0)</f>
        <v>2.5381012823128186</v>
      </c>
      <c r="G9" s="28">
        <f>IFERROR(+VLOOKUP("LDCPO2"&amp;A9,'Main File'!A:O,11,0),0)</f>
        <v>1.7500381375925418</v>
      </c>
      <c r="H9" s="28">
        <f>IFERROR(+VLOOKUP("LDCPO2"&amp;A9,'Main File'!A:O,12,0),0)</f>
        <v>0</v>
      </c>
      <c r="I9" s="28">
        <f>IFERROR(+VLOOKUP("LDCPO2"&amp;A9,'Main File'!A:O,13,0),0)</f>
        <v>0</v>
      </c>
      <c r="J9" s="28">
        <f>IFERROR(+VLOOKUP("LDCPO2"&amp;A9,'Main File'!A:O,14,0),0)</f>
        <v>0.28806564351646968</v>
      </c>
      <c r="K9" s="28">
        <f>IFERROR(+VLOOKUP("LDCPO2"&amp;A9,'Main File'!A:O,15,0),0)</f>
        <v>2.0381037811090117</v>
      </c>
    </row>
    <row r="10" spans="1:14" x14ac:dyDescent="0.25">
      <c r="A10" s="9">
        <f t="shared" si="0"/>
        <v>43166</v>
      </c>
      <c r="B10" s="28">
        <f>IFERROR(+VLOOKUP("LDCPO2"&amp;A10,'Main File'!A:O,6,0),0)</f>
        <v>2.2500824074052477</v>
      </c>
      <c r="C10" s="28">
        <f>IFERROR(+VLOOKUP("LDCPO2"&amp;A10,'Main File'!A:O,7,0),0)</f>
        <v>0</v>
      </c>
      <c r="D10" s="28">
        <f>IFERROR(+VLOOKUP("LDCPO2"&amp;A10,'Main File'!A:O,8,0),0)</f>
        <v>0</v>
      </c>
      <c r="E10" s="28">
        <f>IFERROR(+VLOOKUP("LDCPO2"&amp;A10,'Main File'!A:O,9,0),0)</f>
        <v>0.28801956595141925</v>
      </c>
      <c r="F10" s="28">
        <f>IFERROR(+VLOOKUP("LDCPO2"&amp;A10,'Main File'!A:O,10,0),0)</f>
        <v>2.538101973356667</v>
      </c>
      <c r="G10" s="28">
        <f>IFERROR(+VLOOKUP("LDCPO2"&amp;A10,'Main File'!A:O,11,0),0)</f>
        <v>1.750084626759723</v>
      </c>
      <c r="H10" s="28">
        <f>IFERROR(+VLOOKUP("LDCPO2"&amp;A10,'Main File'!A:O,12,0),0)</f>
        <v>0</v>
      </c>
      <c r="I10" s="28">
        <f>IFERROR(+VLOOKUP("LDCPO2"&amp;A10,'Main File'!A:O,13,0),0)</f>
        <v>0</v>
      </c>
      <c r="J10" s="28">
        <f>IFERROR(+VLOOKUP("LDCPO2"&amp;A10,'Main File'!A:O,14,0),0)</f>
        <v>0.28797365976262229</v>
      </c>
      <c r="K10" s="28">
        <f>IFERROR(+VLOOKUP("LDCPO2"&amp;A10,'Main File'!A:O,15,0),0)</f>
        <v>2.0380582865223453</v>
      </c>
    </row>
    <row r="11" spans="1:14" x14ac:dyDescent="0.25">
      <c r="A11" s="9">
        <f t="shared" si="0"/>
        <v>43167</v>
      </c>
      <c r="B11" s="28">
        <f>IFERROR(+VLOOKUP("LDCPO2"&amp;A11,'Main File'!A:O,6,0),0)</f>
        <v>2.2500755786269364</v>
      </c>
      <c r="C11" s="28">
        <f>IFERROR(+VLOOKUP("LDCPO2"&amp;A11,'Main File'!A:O,7,0),0)</f>
        <v>0</v>
      </c>
      <c r="D11" s="28">
        <f>IFERROR(+VLOOKUP("LDCPO2"&amp;A11,'Main File'!A:O,8,0),0)</f>
        <v>0</v>
      </c>
      <c r="E11" s="28">
        <f>IFERROR(+VLOOKUP("LDCPO2"&amp;A11,'Main File'!A:O,9,0),0)</f>
        <v>0.2880182872352855</v>
      </c>
      <c r="F11" s="28">
        <f>IFERROR(+VLOOKUP("LDCPO2"&amp;A11,'Main File'!A:O,10,0),0)</f>
        <v>2.5380938658622219</v>
      </c>
      <c r="G11" s="28">
        <f>IFERROR(+VLOOKUP("LDCPO2"&amp;A11,'Main File'!A:O,11,0),0)</f>
        <v>1.7501253497691165</v>
      </c>
      <c r="H11" s="28">
        <f>IFERROR(+VLOOKUP("LDCPO2"&amp;A11,'Main File'!A:O,12,0),0)</f>
        <v>0</v>
      </c>
      <c r="I11" s="28">
        <f>IFERROR(+VLOOKUP("LDCPO2"&amp;A11,'Main File'!A:O,13,0),0)</f>
        <v>0</v>
      </c>
      <c r="J11" s="28">
        <f>IFERROR(+VLOOKUP("LDCPO2"&amp;A11,'Main File'!A:O,14,0),0)</f>
        <v>0.28801523292063702</v>
      </c>
      <c r="K11" s="28">
        <f>IFERROR(+VLOOKUP("LDCPO2"&amp;A11,'Main File'!A:O,15,0),0)</f>
        <v>2.0381405826897536</v>
      </c>
    </row>
    <row r="12" spans="1:14" x14ac:dyDescent="0.25">
      <c r="A12" s="9">
        <f t="shared" si="0"/>
        <v>43168</v>
      </c>
      <c r="B12" s="28">
        <f>IFERROR(+VLOOKUP("LDCPO2"&amp;A12,'Main File'!A:O,6,0),0)</f>
        <v>2.2500782400525083</v>
      </c>
      <c r="C12" s="28">
        <f>IFERROR(+VLOOKUP("LDCPO2"&amp;A12,'Main File'!A:O,7,0),0)</f>
        <v>0</v>
      </c>
      <c r="D12" s="28">
        <f>IFERROR(+VLOOKUP("LDCPO2"&amp;A12,'Main File'!A:O,8,0),0)</f>
        <v>0</v>
      </c>
      <c r="E12" s="28">
        <f>IFERROR(+VLOOKUP("LDCPO2"&amp;A12,'Main File'!A:O,9,0),0)</f>
        <v>0.2880204798042667</v>
      </c>
      <c r="F12" s="28">
        <f>IFERROR(+VLOOKUP("LDCPO2"&amp;A12,'Main File'!A:O,10,0),0)</f>
        <v>2.5380987198567748</v>
      </c>
      <c r="G12" s="28">
        <f>IFERROR(+VLOOKUP("LDCPO2"&amp;A12,'Main File'!A:O,11,0),0)</f>
        <v>1.750159123147367</v>
      </c>
      <c r="H12" s="28">
        <f>IFERROR(+VLOOKUP("LDCPO2"&amp;A12,'Main File'!A:O,12,0),0)</f>
        <v>0</v>
      </c>
      <c r="I12" s="28">
        <f>IFERROR(+VLOOKUP("LDCPO2"&amp;A12,'Main File'!A:O,13,0),0)</f>
        <v>0</v>
      </c>
      <c r="J12" s="28">
        <f>IFERROR(+VLOOKUP("LDCPO2"&amp;A12,'Main File'!A:O,14,0),0)</f>
        <v>0.28798591802548623</v>
      </c>
      <c r="K12" s="28">
        <f>IFERROR(+VLOOKUP("LDCPO2"&amp;A12,'Main File'!A:O,15,0),0)</f>
        <v>2.0381450411728532</v>
      </c>
    </row>
    <row r="13" spans="1:14" x14ac:dyDescent="0.25">
      <c r="A13" s="9">
        <f t="shared" si="0"/>
        <v>43169</v>
      </c>
      <c r="B13" s="28">
        <f>IFERROR(+VLOOKUP("LDCPO2"&amp;A13,'Main File'!A:O,6,0),0)</f>
        <v>2.2500789826654897</v>
      </c>
      <c r="C13" s="28">
        <f>IFERROR(+VLOOKUP("LDCPO2"&amp;A13,'Main File'!A:O,7,0),0)</f>
        <v>0</v>
      </c>
      <c r="D13" s="28">
        <f>IFERROR(+VLOOKUP("LDCPO2"&amp;A13,'Main File'!A:O,8,0),0)</f>
        <v>0</v>
      </c>
      <c r="E13" s="28">
        <f>IFERROR(+VLOOKUP("LDCPO2"&amp;A13,'Main File'!A:O,9,0),0)</f>
        <v>0.28802026624076216</v>
      </c>
      <c r="F13" s="28">
        <f>IFERROR(+VLOOKUP("LDCPO2"&amp;A13,'Main File'!A:O,10,0),0)</f>
        <v>2.5380992489062519</v>
      </c>
      <c r="G13" s="28">
        <f>IFERROR(+VLOOKUP("LDCPO2"&amp;A13,'Main File'!A:O,11,0),0)</f>
        <v>1.7500920027159073</v>
      </c>
      <c r="H13" s="28">
        <f>IFERROR(+VLOOKUP("LDCPO2"&amp;A13,'Main File'!A:O,12,0),0)</f>
        <v>0</v>
      </c>
      <c r="I13" s="28">
        <f>IFERROR(+VLOOKUP("LDCPO2"&amp;A13,'Main File'!A:O,13,0),0)</f>
        <v>0</v>
      </c>
      <c r="J13" s="28">
        <f>IFERROR(+VLOOKUP("LDCPO2"&amp;A13,'Main File'!A:O,14,0),0)</f>
        <v>0.28795867963486166</v>
      </c>
      <c r="K13" s="28">
        <f>IFERROR(+VLOOKUP("LDCPO2"&amp;A13,'Main File'!A:O,15,0),0)</f>
        <v>2.0380506823507689</v>
      </c>
    </row>
    <row r="14" spans="1:14" x14ac:dyDescent="0.25">
      <c r="A14" s="9">
        <f t="shared" si="0"/>
        <v>43170</v>
      </c>
      <c r="B14" s="28">
        <f>IFERROR(+VLOOKUP("LDCPO2"&amp;A14,'Main File'!A:O,6,0),0)</f>
        <v>2.2500778144291154</v>
      </c>
      <c r="C14" s="28">
        <f>IFERROR(+VLOOKUP("LDCPO2"&amp;A14,'Main File'!A:O,7,0),0)</f>
        <v>0</v>
      </c>
      <c r="D14" s="28">
        <f>IFERROR(+VLOOKUP("LDCPO2"&amp;A14,'Main File'!A:O,8,0),0)</f>
        <v>0</v>
      </c>
      <c r="E14" s="28">
        <f>IFERROR(+VLOOKUP("LDCPO2"&amp;A14,'Main File'!A:O,9,0),0)</f>
        <v>0.28802005433580613</v>
      </c>
      <c r="F14" s="28">
        <f>IFERROR(+VLOOKUP("LDCPO2"&amp;A14,'Main File'!A:O,10,0),0)</f>
        <v>2.5380978687649214</v>
      </c>
      <c r="G14" s="28">
        <f>IFERROR(+VLOOKUP("LDCPO2"&amp;A14,'Main File'!A:O,11,0),0)</f>
        <v>1.7501233041572022</v>
      </c>
      <c r="H14" s="28">
        <f>IFERROR(+VLOOKUP("LDCPO2"&amp;A14,'Main File'!A:O,12,0),0)</f>
        <v>0</v>
      </c>
      <c r="I14" s="28">
        <f>IFERROR(+VLOOKUP("LDCPO2"&amp;A14,'Main File'!A:O,13,0),0)</f>
        <v>0</v>
      </c>
      <c r="J14" s="28">
        <f>IFERROR(+VLOOKUP("LDCPO2"&amp;A14,'Main File'!A:O,14,0),0)</f>
        <v>0.2879314471725597</v>
      </c>
      <c r="K14" s="28">
        <f>IFERROR(+VLOOKUP("LDCPO2"&amp;A14,'Main File'!A:O,15,0),0)</f>
        <v>2.0380547513297618</v>
      </c>
    </row>
    <row r="15" spans="1:14" x14ac:dyDescent="0.25">
      <c r="A15" s="9">
        <f t="shared" si="0"/>
        <v>43171</v>
      </c>
      <c r="B15" s="28">
        <f>IFERROR(+VLOOKUP("LDCPO2"&amp;A15,'Main File'!A:O,6,0),0)</f>
        <v>0</v>
      </c>
      <c r="C15" s="28">
        <f>IFERROR(+VLOOKUP("LDCPO2"&amp;A15,'Main File'!A:O,7,0),0)</f>
        <v>0</v>
      </c>
      <c r="D15" s="28">
        <f>IFERROR(+VLOOKUP("LDCPO2"&amp;A15,'Main File'!A:O,8,0),0)</f>
        <v>0</v>
      </c>
      <c r="E15" s="28">
        <f>IFERROR(+VLOOKUP("LDCPO2"&amp;A15,'Main File'!A:O,9,0),0)</f>
        <v>0</v>
      </c>
      <c r="F15" s="28">
        <f>IFERROR(+VLOOKUP("LDCPO2"&amp;A15,'Main File'!A:O,10,0),0)</f>
        <v>0</v>
      </c>
      <c r="G15" s="28">
        <f>IFERROR(+VLOOKUP("LDCPO2"&amp;A15,'Main File'!A:O,11,0),0)</f>
        <v>0</v>
      </c>
      <c r="H15" s="28">
        <f>IFERROR(+VLOOKUP("LDCPO2"&amp;A15,'Main File'!A:O,12,0),0)</f>
        <v>0</v>
      </c>
      <c r="I15" s="28">
        <f>IFERROR(+VLOOKUP("LDCPO2"&amp;A15,'Main File'!A:O,13,0),0)</f>
        <v>0</v>
      </c>
      <c r="J15" s="28">
        <f>IFERROR(+VLOOKUP("LDCPO2"&amp;A15,'Main File'!A:O,14,0),0)</f>
        <v>0</v>
      </c>
      <c r="K15" s="28">
        <f>IFERROR(+VLOOKUP("LDCPO2"&amp;A15,'Main File'!A:O,15,0),0)</f>
        <v>0</v>
      </c>
    </row>
    <row r="16" spans="1:14" x14ac:dyDescent="0.25">
      <c r="A16" s="9">
        <f t="shared" si="0"/>
        <v>43172</v>
      </c>
      <c r="B16" s="28">
        <f>IFERROR(+VLOOKUP("LDCPO2"&amp;A16,'Main File'!A:O,6,0),0)</f>
        <v>0</v>
      </c>
      <c r="C16" s="28">
        <f>IFERROR(+VLOOKUP("LDCPO2"&amp;A16,'Main File'!A:O,7,0),0)</f>
        <v>0</v>
      </c>
      <c r="D16" s="28">
        <f>IFERROR(+VLOOKUP("LDCPO2"&amp;A16,'Main File'!A:O,8,0),0)</f>
        <v>0</v>
      </c>
      <c r="E16" s="28">
        <f>IFERROR(+VLOOKUP("LDCPO2"&amp;A16,'Main File'!A:O,9,0),0)</f>
        <v>0</v>
      </c>
      <c r="F16" s="28">
        <f>IFERROR(+VLOOKUP("LDCPO2"&amp;A16,'Main File'!A:O,10,0),0)</f>
        <v>0</v>
      </c>
      <c r="G16" s="28">
        <f>IFERROR(+VLOOKUP("LDCPO2"&amp;A16,'Main File'!A:O,11,0),0)</f>
        <v>0</v>
      </c>
      <c r="H16" s="28">
        <f>IFERROR(+VLOOKUP("LDCPO2"&amp;A16,'Main File'!A:O,12,0),0)</f>
        <v>0</v>
      </c>
      <c r="I16" s="28">
        <f>IFERROR(+VLOOKUP("LDCPO2"&amp;A16,'Main File'!A:O,13,0),0)</f>
        <v>0</v>
      </c>
      <c r="J16" s="28">
        <f>IFERROR(+VLOOKUP("LDCPO2"&amp;A16,'Main File'!A:O,14,0),0)</f>
        <v>0</v>
      </c>
      <c r="K16" s="28">
        <f>IFERROR(+VLOOKUP("LDCPO2"&amp;A16,'Main File'!A:O,15,0),0)</f>
        <v>0</v>
      </c>
    </row>
    <row r="17" spans="1:11" x14ac:dyDescent="0.25">
      <c r="A17" s="9">
        <f t="shared" si="0"/>
        <v>43173</v>
      </c>
      <c r="B17" s="28">
        <f>IFERROR(+VLOOKUP("LDCPO2"&amp;A17,'Main File'!A:O,6,0),0)</f>
        <v>0</v>
      </c>
      <c r="C17" s="28">
        <f>IFERROR(+VLOOKUP("LDCPO2"&amp;A17,'Main File'!A:O,7,0),0)</f>
        <v>0</v>
      </c>
      <c r="D17" s="28">
        <f>IFERROR(+VLOOKUP("LDCPO2"&amp;A17,'Main File'!A:O,8,0),0)</f>
        <v>0</v>
      </c>
      <c r="E17" s="28">
        <f>IFERROR(+VLOOKUP("LDCPO2"&amp;A17,'Main File'!A:O,9,0),0)</f>
        <v>0</v>
      </c>
      <c r="F17" s="28">
        <f>IFERROR(+VLOOKUP("LDCPO2"&amp;A17,'Main File'!A:O,10,0),0)</f>
        <v>0</v>
      </c>
      <c r="G17" s="28">
        <f>IFERROR(+VLOOKUP("LDCPO2"&amp;A17,'Main File'!A:O,11,0),0)</f>
        <v>0</v>
      </c>
      <c r="H17" s="28">
        <f>IFERROR(+VLOOKUP("LDCPO2"&amp;A17,'Main File'!A:O,12,0),0)</f>
        <v>0</v>
      </c>
      <c r="I17" s="28">
        <f>IFERROR(+VLOOKUP("LDCPO2"&amp;A17,'Main File'!A:O,13,0),0)</f>
        <v>0</v>
      </c>
      <c r="J17" s="28">
        <f>IFERROR(+VLOOKUP("LDCPO2"&amp;A17,'Main File'!A:O,14,0),0)</f>
        <v>0</v>
      </c>
      <c r="K17" s="28">
        <f>IFERROR(+VLOOKUP("LDCPO2"&amp;A17,'Main File'!A:O,15,0),0)</f>
        <v>0</v>
      </c>
    </row>
    <row r="18" spans="1:11" x14ac:dyDescent="0.25">
      <c r="A18" s="9">
        <f t="shared" si="0"/>
        <v>43174</v>
      </c>
      <c r="B18" s="28">
        <f>IFERROR(+VLOOKUP("LDCPO2"&amp;A18,'Main File'!A:O,6,0),0)</f>
        <v>0</v>
      </c>
      <c r="C18" s="28">
        <f>IFERROR(+VLOOKUP("LDCPO2"&amp;A18,'Main File'!A:O,7,0),0)</f>
        <v>0</v>
      </c>
      <c r="D18" s="28">
        <f>IFERROR(+VLOOKUP("LDCPO2"&amp;A18,'Main File'!A:O,8,0),0)</f>
        <v>0</v>
      </c>
      <c r="E18" s="28">
        <f>IFERROR(+VLOOKUP("LDCPO2"&amp;A18,'Main File'!A:O,9,0),0)</f>
        <v>0</v>
      </c>
      <c r="F18" s="28">
        <f>IFERROR(+VLOOKUP("LDCPO2"&amp;A18,'Main File'!A:O,10,0),0)</f>
        <v>0</v>
      </c>
      <c r="G18" s="28">
        <f>IFERROR(+VLOOKUP("LDCPO2"&amp;A18,'Main File'!A:O,11,0),0)</f>
        <v>0</v>
      </c>
      <c r="H18" s="28">
        <f>IFERROR(+VLOOKUP("LDCPO2"&amp;A18,'Main File'!A:O,12,0),0)</f>
        <v>0</v>
      </c>
      <c r="I18" s="28">
        <f>IFERROR(+VLOOKUP("LDCPO2"&amp;A18,'Main File'!A:O,13,0),0)</f>
        <v>0</v>
      </c>
      <c r="J18" s="28">
        <f>IFERROR(+VLOOKUP("LDCPO2"&amp;A18,'Main File'!A:O,14,0),0)</f>
        <v>0</v>
      </c>
      <c r="K18" s="28">
        <f>IFERROR(+VLOOKUP("LDCPO2"&amp;A18,'Main File'!A:O,15,0),0)</f>
        <v>0</v>
      </c>
    </row>
    <row r="19" spans="1:11" x14ac:dyDescent="0.25">
      <c r="A19" s="9">
        <f t="shared" si="0"/>
        <v>43175</v>
      </c>
      <c r="B19" s="28">
        <f>IFERROR(+VLOOKUP("LDCPO2"&amp;A19,'Main File'!A:O,6,0),0)</f>
        <v>0</v>
      </c>
      <c r="C19" s="28">
        <f>IFERROR(+VLOOKUP("LDCPO2"&amp;A19,'Main File'!A:O,7,0),0)</f>
        <v>0</v>
      </c>
      <c r="D19" s="28">
        <f>IFERROR(+VLOOKUP("LDCPO2"&amp;A19,'Main File'!A:O,8,0),0)</f>
        <v>0</v>
      </c>
      <c r="E19" s="28">
        <f>IFERROR(+VLOOKUP("LDCPO2"&amp;A19,'Main File'!A:O,9,0),0)</f>
        <v>0</v>
      </c>
      <c r="F19" s="28">
        <f>IFERROR(+VLOOKUP("LDCPO2"&amp;A19,'Main File'!A:O,10,0),0)</f>
        <v>0</v>
      </c>
      <c r="G19" s="28">
        <f>IFERROR(+VLOOKUP("LDCPO2"&amp;A19,'Main File'!A:O,11,0),0)</f>
        <v>0</v>
      </c>
      <c r="H19" s="28">
        <f>IFERROR(+VLOOKUP("LDCPO2"&amp;A19,'Main File'!A:O,12,0),0)</f>
        <v>0</v>
      </c>
      <c r="I19" s="28">
        <f>IFERROR(+VLOOKUP("LDCPO2"&amp;A19,'Main File'!A:O,13,0),0)</f>
        <v>0</v>
      </c>
      <c r="J19" s="28">
        <f>IFERROR(+VLOOKUP("LDCPO2"&amp;A19,'Main File'!A:O,14,0),0)</f>
        <v>0</v>
      </c>
      <c r="K19" s="28">
        <f>IFERROR(+VLOOKUP("LDCPO2"&amp;A19,'Main File'!A:O,15,0),0)</f>
        <v>0</v>
      </c>
    </row>
    <row r="20" spans="1:11" x14ac:dyDescent="0.25">
      <c r="A20" s="9">
        <f t="shared" si="0"/>
        <v>43176</v>
      </c>
      <c r="B20" s="28">
        <f>IFERROR(+VLOOKUP("LDCPO2"&amp;A20,'Main File'!A:O,6,0),0)</f>
        <v>0</v>
      </c>
      <c r="C20" s="28">
        <f>IFERROR(+VLOOKUP("LDCPO2"&amp;A20,'Main File'!A:O,7,0),0)</f>
        <v>0</v>
      </c>
      <c r="D20" s="28">
        <f>IFERROR(+VLOOKUP("LDCPO2"&amp;A20,'Main File'!A:O,8,0),0)</f>
        <v>0</v>
      </c>
      <c r="E20" s="28">
        <f>IFERROR(+VLOOKUP("LDCPO2"&amp;A20,'Main File'!A:O,9,0),0)</f>
        <v>0</v>
      </c>
      <c r="F20" s="28">
        <f>IFERROR(+VLOOKUP("LDCPO2"&amp;A20,'Main File'!A:O,10,0),0)</f>
        <v>0</v>
      </c>
      <c r="G20" s="28">
        <f>IFERROR(+VLOOKUP("LDCPO2"&amp;A20,'Main File'!A:O,11,0),0)</f>
        <v>0</v>
      </c>
      <c r="H20" s="28">
        <f>IFERROR(+VLOOKUP("LDCPO2"&amp;A20,'Main File'!A:O,12,0),0)</f>
        <v>0</v>
      </c>
      <c r="I20" s="28">
        <f>IFERROR(+VLOOKUP("LDCPO2"&amp;A20,'Main File'!A:O,13,0),0)</f>
        <v>0</v>
      </c>
      <c r="J20" s="28">
        <f>IFERROR(+VLOOKUP("LDCPO2"&amp;A20,'Main File'!A:O,14,0),0)</f>
        <v>0</v>
      </c>
      <c r="K20" s="28">
        <f>IFERROR(+VLOOKUP("LDCPO2"&amp;A20,'Main File'!A:O,15,0),0)</f>
        <v>0</v>
      </c>
    </row>
    <row r="21" spans="1:11" x14ac:dyDescent="0.25">
      <c r="A21" s="9">
        <f t="shared" si="0"/>
        <v>43177</v>
      </c>
      <c r="B21" s="28">
        <f>IFERROR(+VLOOKUP("LDCPO2"&amp;A21,'Main File'!A:O,6,0),0)</f>
        <v>0</v>
      </c>
      <c r="C21" s="28">
        <f>IFERROR(+VLOOKUP("LDCPO2"&amp;A21,'Main File'!A:O,7,0),0)</f>
        <v>0</v>
      </c>
      <c r="D21" s="28">
        <f>IFERROR(+VLOOKUP("LDCPO2"&amp;A21,'Main File'!A:O,8,0),0)</f>
        <v>0</v>
      </c>
      <c r="E21" s="28">
        <f>IFERROR(+VLOOKUP("LDCPO2"&amp;A21,'Main File'!A:O,9,0),0)</f>
        <v>0</v>
      </c>
      <c r="F21" s="28">
        <f>IFERROR(+VLOOKUP("LDCPO2"&amp;A21,'Main File'!A:O,10,0),0)</f>
        <v>0</v>
      </c>
      <c r="G21" s="28">
        <f>IFERROR(+VLOOKUP("LDCPO2"&amp;A21,'Main File'!A:O,11,0),0)</f>
        <v>0</v>
      </c>
      <c r="H21" s="28">
        <f>IFERROR(+VLOOKUP("LDCPO2"&amp;A21,'Main File'!A:O,12,0),0)</f>
        <v>0</v>
      </c>
      <c r="I21" s="28">
        <f>IFERROR(+VLOOKUP("LDCPO2"&amp;A21,'Main File'!A:O,13,0),0)</f>
        <v>0</v>
      </c>
      <c r="J21" s="28">
        <f>IFERROR(+VLOOKUP("LDCPO2"&amp;A21,'Main File'!A:O,14,0),0)</f>
        <v>0</v>
      </c>
      <c r="K21" s="28">
        <f>IFERROR(+VLOOKUP("LDCPO2"&amp;A21,'Main File'!A:O,15,0),0)</f>
        <v>0</v>
      </c>
    </row>
    <row r="22" spans="1:11" x14ac:dyDescent="0.25">
      <c r="A22" s="9">
        <f t="shared" si="0"/>
        <v>43178</v>
      </c>
      <c r="B22" s="28">
        <f>IFERROR(+VLOOKUP("LDCPO2"&amp;A22,'Main File'!A:O,6,0),0)</f>
        <v>0</v>
      </c>
      <c r="C22" s="28">
        <f>IFERROR(+VLOOKUP("LDCPO2"&amp;A22,'Main File'!A:O,7,0),0)</f>
        <v>0</v>
      </c>
      <c r="D22" s="28">
        <f>IFERROR(+VLOOKUP("LDCPO2"&amp;A22,'Main File'!A:O,8,0),0)</f>
        <v>0</v>
      </c>
      <c r="E22" s="28">
        <f>IFERROR(+VLOOKUP("LDCPO2"&amp;A22,'Main File'!A:O,9,0),0)</f>
        <v>0</v>
      </c>
      <c r="F22" s="28">
        <f>IFERROR(+VLOOKUP("LDCPO2"&amp;A22,'Main File'!A:O,10,0),0)</f>
        <v>0</v>
      </c>
      <c r="G22" s="28">
        <f>IFERROR(+VLOOKUP("LDCPO2"&amp;A22,'Main File'!A:O,11,0),0)</f>
        <v>0</v>
      </c>
      <c r="H22" s="28">
        <f>IFERROR(+VLOOKUP("LDCPO2"&amp;A22,'Main File'!A:O,12,0),0)</f>
        <v>0</v>
      </c>
      <c r="I22" s="28">
        <f>IFERROR(+VLOOKUP("LDCPO2"&amp;A22,'Main File'!A:O,13,0),0)</f>
        <v>0</v>
      </c>
      <c r="J22" s="28">
        <f>IFERROR(+VLOOKUP("LDCPO2"&amp;A22,'Main File'!A:O,14,0),0)</f>
        <v>0</v>
      </c>
      <c r="K22" s="28">
        <f>IFERROR(+VLOOKUP("LDCPO2"&amp;A22,'Main File'!A:O,15,0),0)</f>
        <v>0</v>
      </c>
    </row>
    <row r="23" spans="1:11" x14ac:dyDescent="0.25">
      <c r="A23" s="9">
        <f t="shared" si="0"/>
        <v>43179</v>
      </c>
      <c r="B23" s="28">
        <f>IFERROR(+VLOOKUP("LDCPO2"&amp;A23,'Main File'!A:O,6,0),0)</f>
        <v>0</v>
      </c>
      <c r="C23" s="28">
        <f>IFERROR(+VLOOKUP("LDCPO2"&amp;A23,'Main File'!A:O,7,0),0)</f>
        <v>0</v>
      </c>
      <c r="D23" s="28">
        <f>IFERROR(+VLOOKUP("LDCPO2"&amp;A23,'Main File'!A:O,8,0),0)</f>
        <v>0</v>
      </c>
      <c r="E23" s="28">
        <f>IFERROR(+VLOOKUP("LDCPO2"&amp;A23,'Main File'!A:O,9,0),0)</f>
        <v>0</v>
      </c>
      <c r="F23" s="28">
        <f>IFERROR(+VLOOKUP("LDCPO2"&amp;A23,'Main File'!A:O,10,0),0)</f>
        <v>0</v>
      </c>
      <c r="G23" s="28">
        <f>IFERROR(+VLOOKUP("LDCPO2"&amp;A23,'Main File'!A:O,11,0),0)</f>
        <v>0</v>
      </c>
      <c r="H23" s="28">
        <f>IFERROR(+VLOOKUP("LDCPO2"&amp;A23,'Main File'!A:O,12,0),0)</f>
        <v>0</v>
      </c>
      <c r="I23" s="28">
        <f>IFERROR(+VLOOKUP("LDCPO2"&amp;A23,'Main File'!A:O,13,0),0)</f>
        <v>0</v>
      </c>
      <c r="J23" s="28">
        <f>IFERROR(+VLOOKUP("LDCPO2"&amp;A23,'Main File'!A:O,14,0),0)</f>
        <v>0</v>
      </c>
      <c r="K23" s="28">
        <f>IFERROR(+VLOOKUP("LDCPO2"&amp;A23,'Main File'!A:O,15,0),0)</f>
        <v>0</v>
      </c>
    </row>
    <row r="24" spans="1:11" x14ac:dyDescent="0.25">
      <c r="A24" s="9">
        <f t="shared" si="0"/>
        <v>43180</v>
      </c>
      <c r="B24" s="28">
        <f>IFERROR(+VLOOKUP("LDCPO2"&amp;A24,'Main File'!A:O,6,0),0)</f>
        <v>0</v>
      </c>
      <c r="C24" s="28">
        <f>IFERROR(+VLOOKUP("LDCPO2"&amp;A24,'Main File'!A:O,7,0),0)</f>
        <v>0</v>
      </c>
      <c r="D24" s="28">
        <f>IFERROR(+VLOOKUP("LDCPO2"&amp;A24,'Main File'!A:O,8,0),0)</f>
        <v>0</v>
      </c>
      <c r="E24" s="28">
        <f>IFERROR(+VLOOKUP("LDCPO2"&amp;A24,'Main File'!A:O,9,0),0)</f>
        <v>0</v>
      </c>
      <c r="F24" s="28">
        <f>IFERROR(+VLOOKUP("LDCPO2"&amp;A24,'Main File'!A:O,10,0),0)</f>
        <v>0</v>
      </c>
      <c r="G24" s="28">
        <f>IFERROR(+VLOOKUP("LDCPO2"&amp;A24,'Main File'!A:O,11,0),0)</f>
        <v>0</v>
      </c>
      <c r="H24" s="28">
        <f>IFERROR(+VLOOKUP("LDCPO2"&amp;A24,'Main File'!A:O,12,0),0)</f>
        <v>0</v>
      </c>
      <c r="I24" s="28">
        <f>IFERROR(+VLOOKUP("LDCPO2"&amp;A24,'Main File'!A:O,13,0),0)</f>
        <v>0</v>
      </c>
      <c r="J24" s="28">
        <f>IFERROR(+VLOOKUP("LDCPO2"&amp;A24,'Main File'!A:O,14,0),0)</f>
        <v>0</v>
      </c>
      <c r="K24" s="28">
        <f>IFERROR(+VLOOKUP("LDCPO2"&amp;A24,'Main File'!A:O,15,0),0)</f>
        <v>0</v>
      </c>
    </row>
    <row r="25" spans="1:11" x14ac:dyDescent="0.25">
      <c r="A25" s="9">
        <f t="shared" si="0"/>
        <v>43181</v>
      </c>
      <c r="B25" s="28">
        <f>IFERROR(+VLOOKUP("LDCPO2"&amp;A25,'Main File'!A:O,6,0),0)</f>
        <v>0</v>
      </c>
      <c r="C25" s="28">
        <f>IFERROR(+VLOOKUP("LDCPO2"&amp;A25,'Main File'!A:O,7,0),0)</f>
        <v>0</v>
      </c>
      <c r="D25" s="28">
        <f>IFERROR(+VLOOKUP("LDCPO2"&amp;A25,'Main File'!A:O,8,0),0)</f>
        <v>0</v>
      </c>
      <c r="E25" s="28">
        <f>IFERROR(+VLOOKUP("LDCPO2"&amp;A25,'Main File'!A:O,9,0),0)</f>
        <v>0</v>
      </c>
      <c r="F25" s="28">
        <f>IFERROR(+VLOOKUP("LDCPO2"&amp;A25,'Main File'!A:O,10,0),0)</f>
        <v>0</v>
      </c>
      <c r="G25" s="28">
        <f>IFERROR(+VLOOKUP("LDCPO2"&amp;A25,'Main File'!A:O,11,0),0)</f>
        <v>0</v>
      </c>
      <c r="H25" s="28">
        <f>IFERROR(+VLOOKUP("LDCPO2"&amp;A25,'Main File'!A:O,12,0),0)</f>
        <v>0</v>
      </c>
      <c r="I25" s="28">
        <f>IFERROR(+VLOOKUP("LDCPO2"&amp;A25,'Main File'!A:O,13,0),0)</f>
        <v>0</v>
      </c>
      <c r="J25" s="28">
        <f>IFERROR(+VLOOKUP("LDCPO2"&amp;A25,'Main File'!A:O,14,0),0)</f>
        <v>0</v>
      </c>
      <c r="K25" s="28">
        <f>IFERROR(+VLOOKUP("LDCPO2"&amp;A25,'Main File'!A:O,15,0),0)</f>
        <v>0</v>
      </c>
    </row>
    <row r="26" spans="1:11" x14ac:dyDescent="0.25">
      <c r="A26" s="9">
        <f t="shared" si="0"/>
        <v>43182</v>
      </c>
      <c r="B26" s="28">
        <f>IFERROR(+VLOOKUP("LDCPO2"&amp;A26,'Main File'!A:O,6,0),0)</f>
        <v>0</v>
      </c>
      <c r="C26" s="28">
        <f>IFERROR(+VLOOKUP("LDCPO2"&amp;A26,'Main File'!A:O,7,0),0)</f>
        <v>0</v>
      </c>
      <c r="D26" s="28">
        <f>IFERROR(+VLOOKUP("LDCPO2"&amp;A26,'Main File'!A:O,8,0),0)</f>
        <v>0</v>
      </c>
      <c r="E26" s="28">
        <f>IFERROR(+VLOOKUP("LDCPO2"&amp;A26,'Main File'!A:O,9,0),0)</f>
        <v>0</v>
      </c>
      <c r="F26" s="28">
        <f>IFERROR(+VLOOKUP("LDCPO2"&amp;A26,'Main File'!A:O,10,0),0)</f>
        <v>0</v>
      </c>
      <c r="G26" s="28">
        <f>IFERROR(+VLOOKUP("LDCPO2"&amp;A26,'Main File'!A:O,11,0),0)</f>
        <v>0</v>
      </c>
      <c r="H26" s="28">
        <f>IFERROR(+VLOOKUP("LDCPO2"&amp;A26,'Main File'!A:O,12,0),0)</f>
        <v>0</v>
      </c>
      <c r="I26" s="28">
        <f>IFERROR(+VLOOKUP("LDCPO2"&amp;A26,'Main File'!A:O,13,0),0)</f>
        <v>0</v>
      </c>
      <c r="J26" s="28">
        <f>IFERROR(+VLOOKUP("LDCPO2"&amp;A26,'Main File'!A:O,14,0),0)</f>
        <v>0</v>
      </c>
      <c r="K26" s="28">
        <f>IFERROR(+VLOOKUP("LDCPO2"&amp;A26,'Main File'!A:O,15,0),0)</f>
        <v>0</v>
      </c>
    </row>
    <row r="27" spans="1:11" x14ac:dyDescent="0.25">
      <c r="A27" s="9">
        <f t="shared" si="0"/>
        <v>43183</v>
      </c>
      <c r="B27" s="28">
        <f>IFERROR(+VLOOKUP("LDCPO2"&amp;A27,'Main File'!A:O,6,0),0)</f>
        <v>0</v>
      </c>
      <c r="C27" s="28">
        <f>IFERROR(+VLOOKUP("LDCPO2"&amp;A27,'Main File'!A:O,7,0),0)</f>
        <v>0</v>
      </c>
      <c r="D27" s="28">
        <f>IFERROR(+VLOOKUP("LDCPO2"&amp;A27,'Main File'!A:O,8,0),0)</f>
        <v>0</v>
      </c>
      <c r="E27" s="28">
        <f>IFERROR(+VLOOKUP("LDCPO2"&amp;A27,'Main File'!A:O,9,0),0)</f>
        <v>0</v>
      </c>
      <c r="F27" s="28">
        <f>IFERROR(+VLOOKUP("LDCPO2"&amp;A27,'Main File'!A:O,10,0),0)</f>
        <v>0</v>
      </c>
      <c r="G27" s="28">
        <f>IFERROR(+VLOOKUP("LDCPO2"&amp;A27,'Main File'!A:O,11,0),0)</f>
        <v>0</v>
      </c>
      <c r="H27" s="28">
        <f>IFERROR(+VLOOKUP("LDCPO2"&amp;A27,'Main File'!A:O,12,0),0)</f>
        <v>0</v>
      </c>
      <c r="I27" s="28">
        <f>IFERROR(+VLOOKUP("LDCPO2"&amp;A27,'Main File'!A:O,13,0),0)</f>
        <v>0</v>
      </c>
      <c r="J27" s="28">
        <f>IFERROR(+VLOOKUP("LDCPO2"&amp;A27,'Main File'!A:O,14,0),0)</f>
        <v>0</v>
      </c>
      <c r="K27" s="28">
        <f>IFERROR(+VLOOKUP("LDCPO2"&amp;A27,'Main File'!A:O,15,0),0)</f>
        <v>0</v>
      </c>
    </row>
    <row r="28" spans="1:11" x14ac:dyDescent="0.25">
      <c r="A28" s="9">
        <f t="shared" si="0"/>
        <v>43184</v>
      </c>
      <c r="B28" s="28">
        <f>IFERROR(+VLOOKUP("LDCPO2"&amp;A28,'Main File'!A:O,6,0),0)</f>
        <v>0</v>
      </c>
      <c r="C28" s="28">
        <f>IFERROR(+VLOOKUP("LDCPO2"&amp;A28,'Main File'!A:O,7,0),0)</f>
        <v>0</v>
      </c>
      <c r="D28" s="28">
        <f>IFERROR(+VLOOKUP("LDCPO2"&amp;A28,'Main File'!A:O,8,0),0)</f>
        <v>0</v>
      </c>
      <c r="E28" s="28">
        <f>IFERROR(+VLOOKUP("LDCPO2"&amp;A28,'Main File'!A:O,9,0),0)</f>
        <v>0</v>
      </c>
      <c r="F28" s="28">
        <f>IFERROR(+VLOOKUP("LDCPO2"&amp;A28,'Main File'!A:O,10,0),0)</f>
        <v>0</v>
      </c>
      <c r="G28" s="28">
        <f>IFERROR(+VLOOKUP("LDCPO2"&amp;A28,'Main File'!A:O,11,0),0)</f>
        <v>0</v>
      </c>
      <c r="H28" s="28">
        <f>IFERROR(+VLOOKUP("LDCPO2"&amp;A28,'Main File'!A:O,12,0),0)</f>
        <v>0</v>
      </c>
      <c r="I28" s="28">
        <f>IFERROR(+VLOOKUP("LDCPO2"&amp;A28,'Main File'!A:O,13,0),0)</f>
        <v>0</v>
      </c>
      <c r="J28" s="28">
        <f>IFERROR(+VLOOKUP("LDCPO2"&amp;A28,'Main File'!A:O,14,0),0)</f>
        <v>0</v>
      </c>
      <c r="K28" s="28">
        <f>IFERROR(+VLOOKUP("LDCPO2"&amp;A28,'Main File'!A:O,15,0),0)</f>
        <v>0</v>
      </c>
    </row>
    <row r="29" spans="1:11" x14ac:dyDescent="0.25">
      <c r="A29" s="9">
        <f t="shared" si="0"/>
        <v>43185</v>
      </c>
      <c r="B29" s="28">
        <f>IFERROR(+VLOOKUP("LDCPO2"&amp;A29,'Main File'!A:O,6,0),0)</f>
        <v>0</v>
      </c>
      <c r="C29" s="28">
        <f>IFERROR(+VLOOKUP("LDCPO2"&amp;A29,'Main File'!A:O,7,0),0)</f>
        <v>0</v>
      </c>
      <c r="D29" s="28">
        <f>IFERROR(+VLOOKUP("LDCPO2"&amp;A29,'Main File'!A:O,8,0),0)</f>
        <v>0</v>
      </c>
      <c r="E29" s="28">
        <f>IFERROR(+VLOOKUP("LDCPO2"&amp;A29,'Main File'!A:O,9,0),0)</f>
        <v>0</v>
      </c>
      <c r="F29" s="28">
        <f>IFERROR(+VLOOKUP("LDCPO2"&amp;A29,'Main File'!A:O,10,0),0)</f>
        <v>0</v>
      </c>
      <c r="G29" s="28">
        <f>IFERROR(+VLOOKUP("LDCPO2"&amp;A29,'Main File'!A:O,11,0),0)</f>
        <v>0</v>
      </c>
      <c r="H29" s="28">
        <f>IFERROR(+VLOOKUP("LDCPO2"&amp;A29,'Main File'!A:O,12,0),0)</f>
        <v>0</v>
      </c>
      <c r="I29" s="28">
        <f>IFERROR(+VLOOKUP("LDCPO2"&amp;A29,'Main File'!A:O,13,0),0)</f>
        <v>0</v>
      </c>
      <c r="J29" s="28">
        <f>IFERROR(+VLOOKUP("LDCPO2"&amp;A29,'Main File'!A:O,14,0),0)</f>
        <v>0</v>
      </c>
      <c r="K29" s="28">
        <f>IFERROR(+VLOOKUP("LDCPO2"&amp;A29,'Main File'!A:O,15,0),0)</f>
        <v>0</v>
      </c>
    </row>
    <row r="30" spans="1:11" x14ac:dyDescent="0.25">
      <c r="A30" s="9">
        <f t="shared" si="0"/>
        <v>43186</v>
      </c>
      <c r="B30" s="28">
        <f>IFERROR(+VLOOKUP("LDCPO2"&amp;A30,'Main File'!A:O,6,0),0)</f>
        <v>0</v>
      </c>
      <c r="C30" s="28">
        <f>IFERROR(+VLOOKUP("LDCPO2"&amp;A30,'Main File'!A:O,7,0),0)</f>
        <v>0</v>
      </c>
      <c r="D30" s="28">
        <f>IFERROR(+VLOOKUP("LDCPO2"&amp;A30,'Main File'!A:O,8,0),0)</f>
        <v>0</v>
      </c>
      <c r="E30" s="28">
        <f>IFERROR(+VLOOKUP("LDCPO2"&amp;A30,'Main File'!A:O,9,0),0)</f>
        <v>0</v>
      </c>
      <c r="F30" s="28">
        <f>IFERROR(+VLOOKUP("LDCPO2"&amp;A30,'Main File'!A:O,10,0),0)</f>
        <v>0</v>
      </c>
      <c r="G30" s="28">
        <f>IFERROR(+VLOOKUP("LDCPO2"&amp;A30,'Main File'!A:O,11,0),0)</f>
        <v>0</v>
      </c>
      <c r="H30" s="28">
        <f>IFERROR(+VLOOKUP("LDCPO2"&amp;A30,'Main File'!A:O,12,0),0)</f>
        <v>0</v>
      </c>
      <c r="I30" s="28">
        <f>IFERROR(+VLOOKUP("LDCPO2"&amp;A30,'Main File'!A:O,13,0),0)</f>
        <v>0</v>
      </c>
      <c r="J30" s="28">
        <f>IFERROR(+VLOOKUP("LDCPO2"&amp;A30,'Main File'!A:O,14,0),0)</f>
        <v>0</v>
      </c>
      <c r="K30" s="28">
        <f>IFERROR(+VLOOKUP("LDCPO2"&amp;A30,'Main File'!A:O,15,0),0)</f>
        <v>0</v>
      </c>
    </row>
    <row r="31" spans="1:11" x14ac:dyDescent="0.25">
      <c r="A31" s="9">
        <f t="shared" si="0"/>
        <v>43187</v>
      </c>
      <c r="B31" s="28">
        <f>IFERROR(+VLOOKUP("LDCPO2"&amp;A31,'Main File'!A:O,6,0),0)</f>
        <v>0</v>
      </c>
      <c r="C31" s="28">
        <f>IFERROR(+VLOOKUP("LDCPO2"&amp;A31,'Main File'!A:O,7,0),0)</f>
        <v>0</v>
      </c>
      <c r="D31" s="28">
        <f>IFERROR(+VLOOKUP("LDCPO2"&amp;A31,'Main File'!A:O,8,0),0)</f>
        <v>0</v>
      </c>
      <c r="E31" s="28">
        <f>IFERROR(+VLOOKUP("LDCPO2"&amp;A31,'Main File'!A:O,9,0),0)</f>
        <v>0</v>
      </c>
      <c r="F31" s="28">
        <f>IFERROR(+VLOOKUP("LDCPO2"&amp;A31,'Main File'!A:O,10,0),0)</f>
        <v>0</v>
      </c>
      <c r="G31" s="28">
        <f>IFERROR(+VLOOKUP("LDCPO2"&amp;A31,'Main File'!A:O,11,0),0)</f>
        <v>0</v>
      </c>
      <c r="H31" s="28">
        <f>IFERROR(+VLOOKUP("LDCPO2"&amp;A31,'Main File'!A:O,12,0),0)</f>
        <v>0</v>
      </c>
      <c r="I31" s="28">
        <f>IFERROR(+VLOOKUP("LDCPO2"&amp;A31,'Main File'!A:O,13,0),0)</f>
        <v>0</v>
      </c>
      <c r="J31" s="28">
        <f>IFERROR(+VLOOKUP("LDCPO2"&amp;A31,'Main File'!A:O,14,0),0)</f>
        <v>0</v>
      </c>
      <c r="K31" s="28">
        <f>IFERROR(+VLOOKUP("LDCPO2"&amp;A31,'Main File'!A:O,15,0),0)</f>
        <v>0</v>
      </c>
    </row>
    <row r="32" spans="1:11" x14ac:dyDescent="0.25">
      <c r="A32" s="9">
        <f t="shared" si="0"/>
        <v>43188</v>
      </c>
      <c r="B32" s="28">
        <f>IFERROR(+VLOOKUP("LDCPO2"&amp;A32,'Main File'!A:O,6,0),0)</f>
        <v>0</v>
      </c>
      <c r="C32" s="28">
        <f>IFERROR(+VLOOKUP("LDCPO2"&amp;A32,'Main File'!A:O,7,0),0)</f>
        <v>0</v>
      </c>
      <c r="D32" s="28">
        <f>IFERROR(+VLOOKUP("LDCPO2"&amp;A32,'Main File'!A:O,8,0),0)</f>
        <v>0</v>
      </c>
      <c r="E32" s="28">
        <f>IFERROR(+VLOOKUP("LDCPO2"&amp;A32,'Main File'!A:O,9,0),0)</f>
        <v>0</v>
      </c>
      <c r="F32" s="28">
        <f>IFERROR(+VLOOKUP("LDCPO2"&amp;A32,'Main File'!A:O,10,0),0)</f>
        <v>0</v>
      </c>
      <c r="G32" s="28">
        <f>IFERROR(+VLOOKUP("LDCPO2"&amp;A32,'Main File'!A:O,11,0),0)</f>
        <v>0</v>
      </c>
      <c r="H32" s="28">
        <f>IFERROR(+VLOOKUP("LDCPO2"&amp;A32,'Main File'!A:O,12,0),0)</f>
        <v>0</v>
      </c>
      <c r="I32" s="28">
        <f>IFERROR(+VLOOKUP("LDCPO2"&amp;A32,'Main File'!A:O,13,0),0)</f>
        <v>0</v>
      </c>
      <c r="J32" s="28">
        <f>IFERROR(+VLOOKUP("LDCPO2"&amp;A32,'Main File'!A:O,14,0),0)</f>
        <v>0</v>
      </c>
      <c r="K32" s="28">
        <f>IFERROR(+VLOOKUP("LDCPO2"&amp;A32,'Main File'!A:O,15,0),0)</f>
        <v>0</v>
      </c>
    </row>
    <row r="33" spans="1:11" x14ac:dyDescent="0.25">
      <c r="A33" s="9">
        <f t="shared" si="0"/>
        <v>43189</v>
      </c>
      <c r="B33" s="28">
        <f>IFERROR(+VLOOKUP("LDCPO2"&amp;A33,'Main File'!A:O,6,0),0)</f>
        <v>0</v>
      </c>
      <c r="C33" s="28">
        <f>IFERROR(+VLOOKUP("LDCPO2"&amp;A33,'Main File'!A:O,7,0),0)</f>
        <v>0</v>
      </c>
      <c r="D33" s="28">
        <f>IFERROR(+VLOOKUP("LDCPO2"&amp;A33,'Main File'!A:O,8,0),0)</f>
        <v>0</v>
      </c>
      <c r="E33" s="28">
        <f>IFERROR(+VLOOKUP("LDCPO2"&amp;A33,'Main File'!A:O,9,0),0)</f>
        <v>0</v>
      </c>
      <c r="F33" s="28">
        <f>IFERROR(+VLOOKUP("LDCPO2"&amp;A33,'Main File'!A:O,10,0),0)</f>
        <v>0</v>
      </c>
      <c r="G33" s="28">
        <f>IFERROR(+VLOOKUP("LDCPO2"&amp;A33,'Main File'!A:O,11,0),0)</f>
        <v>0</v>
      </c>
      <c r="H33" s="28">
        <f>IFERROR(+VLOOKUP("LDCPO2"&amp;A33,'Main File'!A:O,12,0),0)</f>
        <v>0</v>
      </c>
      <c r="I33" s="28">
        <f>IFERROR(+VLOOKUP("LDCPO2"&amp;A33,'Main File'!A:O,13,0),0)</f>
        <v>0</v>
      </c>
      <c r="J33" s="28">
        <f>IFERROR(+VLOOKUP("LDCPO2"&amp;A33,'Main File'!A:O,14,0),0)</f>
        <v>0</v>
      </c>
      <c r="K33" s="28">
        <f>IFERROR(+VLOOKUP("LDCPO2"&amp;A33,'Main File'!A:O,15,0),0)</f>
        <v>0</v>
      </c>
    </row>
    <row r="34" spans="1:11" x14ac:dyDescent="0.25">
      <c r="A34" s="9">
        <f t="shared" si="0"/>
        <v>43190</v>
      </c>
      <c r="B34" s="28">
        <f>IFERROR(+VLOOKUP("LDCPO2"&amp;A34,'Main File'!A:O,6,0),0)</f>
        <v>0</v>
      </c>
      <c r="C34" s="28">
        <f>IFERROR(+VLOOKUP("LDCPO2"&amp;A34,'Main File'!A:O,7,0),0)</f>
        <v>0</v>
      </c>
      <c r="D34" s="28">
        <f>IFERROR(+VLOOKUP("LDCPO2"&amp;A34,'Main File'!A:O,8,0),0)</f>
        <v>0</v>
      </c>
      <c r="E34" s="28">
        <f>IFERROR(+VLOOKUP("LDCPO2"&amp;A34,'Main File'!A:O,9,0),0)</f>
        <v>0</v>
      </c>
      <c r="F34" s="28">
        <f>IFERROR(+VLOOKUP("LDCPO2"&amp;A34,'Main File'!A:O,10,0),0)</f>
        <v>0</v>
      </c>
      <c r="G34" s="28">
        <f>IFERROR(+VLOOKUP("LDCPO2"&amp;A34,'Main File'!A:O,11,0),0)</f>
        <v>0</v>
      </c>
      <c r="H34" s="28">
        <f>IFERROR(+VLOOKUP("LDCPO2"&amp;A34,'Main File'!A:O,12,0),0)</f>
        <v>0</v>
      </c>
      <c r="I34" s="28">
        <f>IFERROR(+VLOOKUP("LDCPO2"&amp;A34,'Main File'!A:O,13,0),0)</f>
        <v>0</v>
      </c>
      <c r="J34" s="28">
        <f>IFERROR(+VLOOKUP("LDCPO2"&amp;A34,'Main File'!A:O,14,0),0)</f>
        <v>0</v>
      </c>
      <c r="K34" s="28">
        <f>IFERROR(+VLOOKUP("LDCPO2"&amp;A34,'Main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IFERROR(+VLOOKUP("LDDAF1"&amp;A4,'Main File'!A:O,6,0),0)</f>
        <v>2.2500847927409637</v>
      </c>
      <c r="C4" s="28">
        <f>IFERROR(+VLOOKUP("LDDAF1"&amp;A4,'Main File'!A:O,7,0),0)</f>
        <v>0</v>
      </c>
      <c r="D4" s="28">
        <f>IFERROR(+VLOOKUP("LDDAF1"&amp;A4,'Main File'!A:O,8,0),0)</f>
        <v>0</v>
      </c>
      <c r="E4" s="28">
        <f>IFERROR(+VLOOKUP("LDDAF1"&amp;A4,'Main File'!A:O,9,0),0)</f>
        <v>0.17461051656323257</v>
      </c>
      <c r="F4" s="28">
        <f>IFERROR(+VLOOKUP("LDDAF1"&amp;A4,'Main File'!A:O,10,0),0)</f>
        <v>2.4246953093041963</v>
      </c>
      <c r="G4" s="28">
        <f>IFERROR(+VLOOKUP("LDDAF1"&amp;A4,'Main File'!A:O,11,0),0)</f>
        <v>1.0800102984700275</v>
      </c>
      <c r="H4" s="28">
        <f>IFERROR(+VLOOKUP("LDDAF1"&amp;A4,'Main File'!A:O,12,0),0)</f>
        <v>0</v>
      </c>
      <c r="I4" s="28">
        <f>IFERROR(+VLOOKUP("LDDAF1"&amp;A4,'Main File'!A:O,13,0),0)</f>
        <v>0</v>
      </c>
      <c r="J4" s="28">
        <f>IFERROR(+VLOOKUP("LDDAF1"&amp;A4,'Main File'!A:O,14,0),0)</f>
        <v>0.17460619594070445</v>
      </c>
      <c r="K4" s="28">
        <f>IFERROR(+VLOOKUP("LDDAF1"&amp;A4,'Main File'!A:O,15,0),0)</f>
        <v>1.2546164944107319</v>
      </c>
    </row>
    <row r="5" spans="1:14" x14ac:dyDescent="0.25">
      <c r="A5" s="9">
        <v>43161</v>
      </c>
      <c r="B5" s="28">
        <f>IFERROR(+VLOOKUP("LDDAF1"&amp;A5,'Main File'!A:O,6,0),0)</f>
        <v>2.2500876220840249</v>
      </c>
      <c r="C5" s="28">
        <f>IFERROR(+VLOOKUP("LDDAF1"&amp;A5,'Main File'!A:O,7,0),0)</f>
        <v>0</v>
      </c>
      <c r="D5" s="28">
        <f>IFERROR(+VLOOKUP("LDDAF1"&amp;A5,'Main File'!A:O,8,0),0)</f>
        <v>0</v>
      </c>
      <c r="E5" s="28">
        <f>IFERROR(+VLOOKUP("LDDAF1"&amp;A5,'Main File'!A:O,9,0),0)</f>
        <v>0.1746099088976199</v>
      </c>
      <c r="F5" s="28">
        <f>IFERROR(+VLOOKUP("LDDAF1"&amp;A5,'Main File'!A:O,10,0),0)</f>
        <v>2.424697530981645</v>
      </c>
      <c r="G5" s="28">
        <f>IFERROR(+VLOOKUP("LDDAF1"&amp;A5,'Main File'!A:O,11,0),0)</f>
        <v>1.0800100834329611</v>
      </c>
      <c r="H5" s="28">
        <f>IFERROR(+VLOOKUP("LDDAF1"&amp;A5,'Main File'!A:O,12,0),0)</f>
        <v>0</v>
      </c>
      <c r="I5" s="28">
        <f>IFERROR(+VLOOKUP("LDDAF1"&amp;A5,'Main File'!A:O,13,0),0)</f>
        <v>0</v>
      </c>
      <c r="J5" s="28">
        <f>IFERROR(+VLOOKUP("LDDAF1"&amp;A5,'Main File'!A:O,14,0),0)</f>
        <v>0.17460885357464345</v>
      </c>
      <c r="K5" s="28">
        <f>IFERROR(+VLOOKUP("LDDAF1"&amp;A5,'Main File'!A:O,15,0),0)</f>
        <v>1.2546189370076046</v>
      </c>
    </row>
    <row r="6" spans="1:14" x14ac:dyDescent="0.25">
      <c r="A6" s="9">
        <f>+A5+1</f>
        <v>43162</v>
      </c>
      <c r="B6" s="28">
        <f>IFERROR(+VLOOKUP("LDDAF1"&amp;A6,'Main File'!A:O,6,0),0)</f>
        <v>2.2500851914957423</v>
      </c>
      <c r="C6" s="28">
        <f>IFERROR(+VLOOKUP("LDDAF1"&amp;A6,'Main File'!A:O,7,0),0)</f>
        <v>0</v>
      </c>
      <c r="D6" s="28">
        <f>IFERROR(+VLOOKUP("LDDAF1"&amp;A6,'Main File'!A:O,8,0),0)</f>
        <v>0</v>
      </c>
      <c r="E6" s="28">
        <f>IFERROR(+VLOOKUP("LDDAF1"&amp;A6,'Main File'!A:O,9,0),0)</f>
        <v>0.17461134910916323</v>
      </c>
      <c r="F6" s="28">
        <f>IFERROR(+VLOOKUP("LDDAF1"&amp;A6,'Main File'!A:O,10,0),0)</f>
        <v>2.4246965406049057</v>
      </c>
      <c r="G6" s="28">
        <f>IFERROR(+VLOOKUP("LDDAF1"&amp;A6,'Main File'!A:O,11,0),0)</f>
        <v>1.0800119259227277</v>
      </c>
      <c r="H6" s="28">
        <f>IFERROR(+VLOOKUP("LDDAF1"&amp;A6,'Main File'!A:O,12,0),0)</f>
        <v>0</v>
      </c>
      <c r="I6" s="28">
        <f>IFERROR(+VLOOKUP("LDDAF1"&amp;A6,'Main File'!A:O,13,0),0)</f>
        <v>0</v>
      </c>
      <c r="J6" s="28">
        <f>IFERROR(+VLOOKUP("LDDAF1"&amp;A6,'Main File'!A:O,14,0),0)</f>
        <v>0.17460726020712902</v>
      </c>
      <c r="K6" s="28">
        <f>IFERROR(+VLOOKUP("LDDAF1"&amp;A6,'Main File'!A:O,15,0),0)</f>
        <v>1.2546191861298568</v>
      </c>
    </row>
    <row r="7" spans="1:14" x14ac:dyDescent="0.25">
      <c r="A7" s="9">
        <f t="shared" ref="A7:A34" si="0">+A6+1</f>
        <v>43163</v>
      </c>
      <c r="B7" s="28">
        <f>IFERROR(+VLOOKUP("LDDAF1"&amp;A7,'Main File'!A:O,6,0),0)</f>
        <v>2.2500858948696263</v>
      </c>
      <c r="C7" s="28">
        <f>IFERROR(+VLOOKUP("LDDAF1"&amp;A7,'Main File'!A:O,7,0),0)</f>
        <v>0</v>
      </c>
      <c r="D7" s="28">
        <f>IFERROR(+VLOOKUP("LDDAF1"&amp;A7,'Main File'!A:O,8,0),0)</f>
        <v>0</v>
      </c>
      <c r="E7" s="28">
        <f>IFERROR(+VLOOKUP("LDDAF1"&amp;A7,'Main File'!A:O,9,0),0)</f>
        <v>0.17461073613423916</v>
      </c>
      <c r="F7" s="28">
        <f>IFERROR(+VLOOKUP("LDDAF1"&amp;A7,'Main File'!A:O,10,0),0)</f>
        <v>2.4246966310038656</v>
      </c>
      <c r="G7" s="28">
        <f>IFERROR(+VLOOKUP("LDDAF1"&amp;A7,'Main File'!A:O,11,0),0)</f>
        <v>1.0800116651557801</v>
      </c>
      <c r="H7" s="28">
        <f>IFERROR(+VLOOKUP("LDDAF1"&amp;A7,'Main File'!A:O,12,0),0)</f>
        <v>0</v>
      </c>
      <c r="I7" s="28">
        <f>IFERROR(+VLOOKUP("LDDAF1"&amp;A7,'Main File'!A:O,13,0),0)</f>
        <v>0</v>
      </c>
      <c r="J7" s="28">
        <f>IFERROR(+VLOOKUP("LDDAF1"&amp;A7,'Main File'!A:O,14,0),0)</f>
        <v>0.17460566993660048</v>
      </c>
      <c r="K7" s="28">
        <f>IFERROR(+VLOOKUP("LDDAF1"&amp;A7,'Main File'!A:O,15,0),0)</f>
        <v>1.2546173350923806</v>
      </c>
    </row>
    <row r="8" spans="1:14" x14ac:dyDescent="0.25">
      <c r="A8" s="9">
        <f t="shared" si="0"/>
        <v>43164</v>
      </c>
      <c r="B8" s="28">
        <f>IFERROR(+VLOOKUP("LDDAF1"&amp;A8,'Main File'!A:O,6,0),0)</f>
        <v>2.2500858027312667</v>
      </c>
      <c r="C8" s="28">
        <f>IFERROR(+VLOOKUP("LDDAF1"&amp;A8,'Main File'!A:O,7,0),0)</f>
        <v>0</v>
      </c>
      <c r="D8" s="28">
        <f>IFERROR(+VLOOKUP("LDDAF1"&amp;A8,'Main File'!A:O,8,0),0)</f>
        <v>0</v>
      </c>
      <c r="E8" s="28">
        <f>IFERROR(+VLOOKUP("LDDAF1"&amp;A8,'Main File'!A:O,9,0),0)</f>
        <v>0.17461294790686296</v>
      </c>
      <c r="F8" s="28">
        <f>IFERROR(+VLOOKUP("LDDAF1"&amp;A8,'Main File'!A:O,10,0),0)</f>
        <v>2.4246987506381297</v>
      </c>
      <c r="G8" s="28">
        <f>IFERROR(+VLOOKUP("LDDAF1"&amp;A8,'Main File'!A:O,11,0),0)</f>
        <v>1.0800124928215908</v>
      </c>
      <c r="H8" s="28">
        <f>IFERROR(+VLOOKUP("LDDAF1"&amp;A8,'Main File'!A:O,12,0),0)</f>
        <v>0</v>
      </c>
      <c r="I8" s="28">
        <f>IFERROR(+VLOOKUP("LDDAF1"&amp;A8,'Main File'!A:O,13,0),0)</f>
        <v>0</v>
      </c>
      <c r="J8" s="28">
        <f>IFERROR(+VLOOKUP("LDDAF1"&amp;A8,'Main File'!A:O,14,0),0)</f>
        <v>0.17460448295434722</v>
      </c>
      <c r="K8" s="28">
        <f>IFERROR(+VLOOKUP("LDDAF1"&amp;A8,'Main File'!A:O,15,0),0)</f>
        <v>1.254616975775938</v>
      </c>
    </row>
    <row r="9" spans="1:14" x14ac:dyDescent="0.25">
      <c r="A9" s="9">
        <f t="shared" si="0"/>
        <v>43165</v>
      </c>
      <c r="B9" s="28">
        <f>IFERROR(+VLOOKUP("LDDAF1"&amp;A9,'Main File'!A:O,6,0),0)</f>
        <v>2.2500856483751508</v>
      </c>
      <c r="C9" s="28">
        <f>IFERROR(+VLOOKUP("LDDAF1"&amp;A9,'Main File'!A:O,7,0),0)</f>
        <v>0</v>
      </c>
      <c r="D9" s="28">
        <f>IFERROR(+VLOOKUP("LDDAF1"&amp;A9,'Main File'!A:O,8,0),0)</f>
        <v>0</v>
      </c>
      <c r="E9" s="28">
        <f>IFERROR(+VLOOKUP("LDDAF1"&amp;A9,'Main File'!A:O,9,0),0)</f>
        <v>0.17461102461773145</v>
      </c>
      <c r="F9" s="28">
        <f>IFERROR(+VLOOKUP("LDDAF1"&amp;A9,'Main File'!A:O,10,0),0)</f>
        <v>2.4246966729928823</v>
      </c>
      <c r="G9" s="28">
        <f>IFERROR(+VLOOKUP("LDDAF1"&amp;A9,'Main File'!A:O,11,0),0)</f>
        <v>1.0800111516103348</v>
      </c>
      <c r="H9" s="28">
        <f>IFERROR(+VLOOKUP("LDDAF1"&amp;A9,'Main File'!A:O,12,0),0)</f>
        <v>0</v>
      </c>
      <c r="I9" s="28">
        <f>IFERROR(+VLOOKUP("LDDAF1"&amp;A9,'Main File'!A:O,13,0),0)</f>
        <v>0</v>
      </c>
      <c r="J9" s="28">
        <f>IFERROR(+VLOOKUP("LDDAF1"&amp;A9,'Main File'!A:O,14,0),0)</f>
        <v>0.17460594480251862</v>
      </c>
      <c r="K9" s="28">
        <f>IFERROR(+VLOOKUP("LDDAF1"&amp;A9,'Main File'!A:O,15,0),0)</f>
        <v>1.2546170964128533</v>
      </c>
    </row>
    <row r="10" spans="1:14" x14ac:dyDescent="0.25">
      <c r="A10" s="9">
        <f t="shared" si="0"/>
        <v>43166</v>
      </c>
      <c r="B10" s="28">
        <f>IFERROR(+VLOOKUP("LDDAF1"&amp;A10,'Main File'!A:O,6,0),0)</f>
        <v>2.2500859295326383</v>
      </c>
      <c r="C10" s="28">
        <f>IFERROR(+VLOOKUP("LDDAF1"&amp;A10,'Main File'!A:O,7,0),0)</f>
        <v>0</v>
      </c>
      <c r="D10" s="28">
        <f>IFERROR(+VLOOKUP("LDDAF1"&amp;A10,'Main File'!A:O,8,0),0)</f>
        <v>0</v>
      </c>
      <c r="E10" s="28">
        <f>IFERROR(+VLOOKUP("LDDAF1"&amp;A10,'Main File'!A:O,9,0),0)</f>
        <v>0.17461256873777456</v>
      </c>
      <c r="F10" s="28">
        <f>IFERROR(+VLOOKUP("LDDAF1"&amp;A10,'Main File'!A:O,10,0),0)</f>
        <v>2.4246984982704127</v>
      </c>
      <c r="G10" s="28">
        <f>IFERROR(+VLOOKUP("LDDAF1"&amp;A10,'Main File'!A:O,11,0),0)</f>
        <v>1.080010660205422</v>
      </c>
      <c r="H10" s="28">
        <f>IFERROR(+VLOOKUP("LDDAF1"&amp;A10,'Main File'!A:O,12,0),0)</f>
        <v>0</v>
      </c>
      <c r="I10" s="28">
        <f>IFERROR(+VLOOKUP("LDDAF1"&amp;A10,'Main File'!A:O,13,0),0)</f>
        <v>0</v>
      </c>
      <c r="J10" s="28">
        <f>IFERROR(+VLOOKUP("LDDAF1"&amp;A10,'Main File'!A:O,14,0),0)</f>
        <v>0.17460323280834147</v>
      </c>
      <c r="K10" s="28">
        <f>IFERROR(+VLOOKUP("LDDAF1"&amp;A10,'Main File'!A:O,15,0),0)</f>
        <v>1.2546138930137636</v>
      </c>
    </row>
    <row r="11" spans="1:14" x14ac:dyDescent="0.25">
      <c r="A11" s="9">
        <f t="shared" si="0"/>
        <v>43167</v>
      </c>
      <c r="B11" s="28">
        <f>IFERROR(+VLOOKUP("LDDAF1"&amp;A11,'Main File'!A:O,6,0),0)</f>
        <v>2.2500841933767375</v>
      </c>
      <c r="C11" s="28">
        <f>IFERROR(+VLOOKUP("LDDAF1"&amp;A11,'Main File'!A:O,7,0),0)</f>
        <v>0</v>
      </c>
      <c r="D11" s="28">
        <f>IFERROR(+VLOOKUP("LDDAF1"&amp;A11,'Main File'!A:O,8,0),0)</f>
        <v>0</v>
      </c>
      <c r="E11" s="28">
        <f>IFERROR(+VLOOKUP("LDDAF1"&amp;A11,'Main File'!A:O,9,0),0)</f>
        <v>0.17461151751002782</v>
      </c>
      <c r="F11" s="28">
        <f>IFERROR(+VLOOKUP("LDDAF1"&amp;A11,'Main File'!A:O,10,0),0)</f>
        <v>2.4246957108867653</v>
      </c>
      <c r="G11" s="28">
        <f>IFERROR(+VLOOKUP("LDDAF1"&amp;A11,'Main File'!A:O,11,0),0)</f>
        <v>1.0800116784271534</v>
      </c>
      <c r="H11" s="28">
        <f>IFERROR(+VLOOKUP("LDDAF1"&amp;A11,'Main File'!A:O,12,0),0)</f>
        <v>0</v>
      </c>
      <c r="I11" s="28">
        <f>IFERROR(+VLOOKUP("LDDAF1"&amp;A11,'Main File'!A:O,13,0),0)</f>
        <v>0</v>
      </c>
      <c r="J11" s="28">
        <f>IFERROR(+VLOOKUP("LDDAF1"&amp;A11,'Main File'!A:O,14,0),0)</f>
        <v>0.17460684701829213</v>
      </c>
      <c r="K11" s="28">
        <f>IFERROR(+VLOOKUP("LDDAF1"&amp;A11,'Main File'!A:O,15,0),0)</f>
        <v>1.2546185254454456</v>
      </c>
    </row>
    <row r="12" spans="1:14" x14ac:dyDescent="0.25">
      <c r="A12" s="9">
        <f t="shared" si="0"/>
        <v>43168</v>
      </c>
      <c r="B12" s="28">
        <f>IFERROR(+VLOOKUP("LDDAF1"&amp;A12,'Main File'!A:O,6,0),0)</f>
        <v>2.2500845120520236</v>
      </c>
      <c r="C12" s="28">
        <f>IFERROR(+VLOOKUP("LDDAF1"&amp;A12,'Main File'!A:O,7,0),0)</f>
        <v>0</v>
      </c>
      <c r="D12" s="28">
        <f>IFERROR(+VLOOKUP("LDDAF1"&amp;A12,'Main File'!A:O,8,0),0)</f>
        <v>0</v>
      </c>
      <c r="E12" s="28">
        <f>IFERROR(+VLOOKUP("LDDAF1"&amp;A12,'Main File'!A:O,9,0),0)</f>
        <v>0.17461220845750552</v>
      </c>
      <c r="F12" s="28">
        <f>IFERROR(+VLOOKUP("LDDAF1"&amp;A12,'Main File'!A:O,10,0),0)</f>
        <v>2.4246967205095293</v>
      </c>
      <c r="G12" s="28">
        <f>IFERROR(+VLOOKUP("LDDAF1"&amp;A12,'Main File'!A:O,11,0),0)</f>
        <v>1.0800113576472494</v>
      </c>
      <c r="H12" s="28">
        <f>IFERROR(+VLOOKUP("LDDAF1"&amp;A12,'Main File'!A:O,12,0),0)</f>
        <v>0</v>
      </c>
      <c r="I12" s="28">
        <f>IFERROR(+VLOOKUP("LDDAF1"&amp;A12,'Main File'!A:O,13,0),0)</f>
        <v>0</v>
      </c>
      <c r="J12" s="28">
        <f>IFERROR(+VLOOKUP("LDDAF1"&amp;A12,'Main File'!A:O,14,0),0)</f>
        <v>0.17460418298338845</v>
      </c>
      <c r="K12" s="28">
        <f>IFERROR(+VLOOKUP("LDDAF1"&amp;A12,'Main File'!A:O,15,0),0)</f>
        <v>1.2546155406306378</v>
      </c>
    </row>
    <row r="13" spans="1:14" x14ac:dyDescent="0.25">
      <c r="A13" s="9">
        <f t="shared" si="0"/>
        <v>43169</v>
      </c>
      <c r="B13" s="28">
        <f>IFERROR(+VLOOKUP("LDDAF1"&amp;A13,'Main File'!A:O,6,0),0)</f>
        <v>2.2500843801556289</v>
      </c>
      <c r="C13" s="28">
        <f>IFERROR(+VLOOKUP("LDDAF1"&amp;A13,'Main File'!A:O,7,0),0)</f>
        <v>0</v>
      </c>
      <c r="D13" s="28">
        <f>IFERROR(+VLOOKUP("LDDAF1"&amp;A13,'Main File'!A:O,8,0),0)</f>
        <v>0</v>
      </c>
      <c r="E13" s="28">
        <f>IFERROR(+VLOOKUP("LDDAF1"&amp;A13,'Main File'!A:O,9,0),0)</f>
        <v>0.17461319623781538</v>
      </c>
      <c r="F13" s="28">
        <f>IFERROR(+VLOOKUP("LDDAF1"&amp;A13,'Main File'!A:O,10,0),0)</f>
        <v>2.4246975763934442</v>
      </c>
      <c r="G13" s="28">
        <f>IFERROR(+VLOOKUP("LDDAF1"&amp;A13,'Main File'!A:O,11,0),0)</f>
        <v>1.0800127313379713</v>
      </c>
      <c r="H13" s="28">
        <f>IFERROR(+VLOOKUP("LDDAF1"&amp;A13,'Main File'!A:O,12,0),0)</f>
        <v>0</v>
      </c>
      <c r="I13" s="28">
        <f>IFERROR(+VLOOKUP("LDDAF1"&amp;A13,'Main File'!A:O,13,0),0)</f>
        <v>0</v>
      </c>
      <c r="J13" s="28">
        <f>IFERROR(+VLOOKUP("LDDAF1"&amp;A13,'Main File'!A:O,14,0),0)</f>
        <v>0.17460215437482685</v>
      </c>
      <c r="K13" s="28">
        <f>IFERROR(+VLOOKUP("LDDAF1"&amp;A13,'Main File'!A:O,15,0),0)</f>
        <v>1.2546148857127981</v>
      </c>
    </row>
    <row r="14" spans="1:14" x14ac:dyDescent="0.25">
      <c r="A14" s="9">
        <f t="shared" si="0"/>
        <v>43170</v>
      </c>
      <c r="B14" s="28">
        <f>IFERROR(+VLOOKUP("LDDAF1"&amp;A14,'Main File'!A:O,6,0),0)</f>
        <v>2.2500846584765233</v>
      </c>
      <c r="C14" s="28">
        <f>IFERROR(+VLOOKUP("LDDAF1"&amp;A14,'Main File'!A:O,7,0),0)</f>
        <v>0</v>
      </c>
      <c r="D14" s="28">
        <f>IFERROR(+VLOOKUP("LDDAF1"&amp;A14,'Main File'!A:O,8,0),0)</f>
        <v>0</v>
      </c>
      <c r="E14" s="28">
        <f>IFERROR(+VLOOKUP("LDDAF1"&amp;A14,'Main File'!A:O,9,0),0)</f>
        <v>0.17460998918266288</v>
      </c>
      <c r="F14" s="28">
        <f>IFERROR(+VLOOKUP("LDDAF1"&amp;A14,'Main File'!A:O,10,0),0)</f>
        <v>2.424694647659186</v>
      </c>
      <c r="G14" s="28">
        <f>IFERROR(+VLOOKUP("LDDAF1"&amp;A14,'Main File'!A:O,11,0),0)</f>
        <v>1.080013798030774</v>
      </c>
      <c r="H14" s="28">
        <f>IFERROR(+VLOOKUP("LDDAF1"&amp;A14,'Main File'!A:O,12,0),0)</f>
        <v>0</v>
      </c>
      <c r="I14" s="28">
        <f>IFERROR(+VLOOKUP("LDDAF1"&amp;A14,'Main File'!A:O,13,0),0)</f>
        <v>0</v>
      </c>
      <c r="J14" s="28">
        <f>IFERROR(+VLOOKUP("LDDAF1"&amp;A14,'Main File'!A:O,14,0),0)</f>
        <v>0.17460862163291238</v>
      </c>
      <c r="K14" s="28">
        <f>IFERROR(+VLOOKUP("LDDAF1"&amp;A14,'Main File'!A:O,15,0),0)</f>
        <v>1.2546224196636864</v>
      </c>
    </row>
    <row r="15" spans="1:14" x14ac:dyDescent="0.25">
      <c r="A15" s="9">
        <f t="shared" si="0"/>
        <v>43171</v>
      </c>
      <c r="B15" s="28">
        <f>IFERROR(+VLOOKUP("LDDAF1"&amp;A15,'Main File'!A:O,6,0),0)</f>
        <v>0</v>
      </c>
      <c r="C15" s="28">
        <f>IFERROR(+VLOOKUP("LDDAF1"&amp;A15,'Main File'!A:O,7,0),0)</f>
        <v>0</v>
      </c>
      <c r="D15" s="28">
        <f>IFERROR(+VLOOKUP("LDDAF1"&amp;A15,'Main File'!A:O,8,0),0)</f>
        <v>0</v>
      </c>
      <c r="E15" s="28">
        <f>IFERROR(+VLOOKUP("LDDAF1"&amp;A15,'Main File'!A:O,9,0),0)</f>
        <v>0</v>
      </c>
      <c r="F15" s="28">
        <f>IFERROR(+VLOOKUP("LDDAF1"&amp;A15,'Main File'!A:O,10,0),0)</f>
        <v>0</v>
      </c>
      <c r="G15" s="28">
        <f>IFERROR(+VLOOKUP("LDDAF1"&amp;A15,'Main File'!A:O,11,0),0)</f>
        <v>0</v>
      </c>
      <c r="H15" s="28">
        <f>IFERROR(+VLOOKUP("LDDAF1"&amp;A15,'Main File'!A:O,12,0),0)</f>
        <v>0</v>
      </c>
      <c r="I15" s="28">
        <f>IFERROR(+VLOOKUP("LDDAF1"&amp;A15,'Main File'!A:O,13,0),0)</f>
        <v>0</v>
      </c>
      <c r="J15" s="28">
        <f>IFERROR(+VLOOKUP("LDDAF1"&amp;A15,'Main File'!A:O,14,0),0)</f>
        <v>0</v>
      </c>
      <c r="K15" s="28">
        <f>IFERROR(+VLOOKUP("LDDAF1"&amp;A15,'Main File'!A:O,15,0),0)</f>
        <v>0</v>
      </c>
    </row>
    <row r="16" spans="1:14" x14ac:dyDescent="0.25">
      <c r="A16" s="9">
        <f t="shared" si="0"/>
        <v>43172</v>
      </c>
      <c r="B16" s="28">
        <f>IFERROR(+VLOOKUP("LDDAF1"&amp;A16,'Main File'!A:O,6,0),0)</f>
        <v>0</v>
      </c>
      <c r="C16" s="28">
        <f>IFERROR(+VLOOKUP("LDDAF1"&amp;A16,'Main File'!A:O,7,0),0)</f>
        <v>0</v>
      </c>
      <c r="D16" s="28">
        <f>IFERROR(+VLOOKUP("LDDAF1"&amp;A16,'Main File'!A:O,8,0),0)</f>
        <v>0</v>
      </c>
      <c r="E16" s="28">
        <f>IFERROR(+VLOOKUP("LDDAF1"&amp;A16,'Main File'!A:O,9,0),0)</f>
        <v>0</v>
      </c>
      <c r="F16" s="28">
        <f>IFERROR(+VLOOKUP("LDDAF1"&amp;A16,'Main File'!A:O,10,0),0)</f>
        <v>0</v>
      </c>
      <c r="G16" s="28">
        <f>IFERROR(+VLOOKUP("LDDAF1"&amp;A16,'Main File'!A:O,11,0),0)</f>
        <v>0</v>
      </c>
      <c r="H16" s="28">
        <f>IFERROR(+VLOOKUP("LDDAF1"&amp;A16,'Main File'!A:O,12,0),0)</f>
        <v>0</v>
      </c>
      <c r="I16" s="28">
        <f>IFERROR(+VLOOKUP("LDDAF1"&amp;A16,'Main File'!A:O,13,0),0)</f>
        <v>0</v>
      </c>
      <c r="J16" s="28">
        <f>IFERROR(+VLOOKUP("LDDAF1"&amp;A16,'Main File'!A:O,14,0),0)</f>
        <v>0</v>
      </c>
      <c r="K16" s="28">
        <f>IFERROR(+VLOOKUP("LDDAF1"&amp;A16,'Main File'!A:O,15,0),0)</f>
        <v>0</v>
      </c>
    </row>
    <row r="17" spans="1:11" x14ac:dyDescent="0.25">
      <c r="A17" s="9">
        <f t="shared" si="0"/>
        <v>43173</v>
      </c>
      <c r="B17" s="28">
        <f>IFERROR(+VLOOKUP("LDDAF1"&amp;A17,'Main File'!A:O,6,0),0)</f>
        <v>0</v>
      </c>
      <c r="C17" s="28">
        <f>IFERROR(+VLOOKUP("LDDAF1"&amp;A17,'Main File'!A:O,7,0),0)</f>
        <v>0</v>
      </c>
      <c r="D17" s="28">
        <f>IFERROR(+VLOOKUP("LDDAF1"&amp;A17,'Main File'!A:O,8,0),0)</f>
        <v>0</v>
      </c>
      <c r="E17" s="28">
        <f>IFERROR(+VLOOKUP("LDDAF1"&amp;A17,'Main File'!A:O,9,0),0)</f>
        <v>0</v>
      </c>
      <c r="F17" s="28">
        <f>IFERROR(+VLOOKUP("LDDAF1"&amp;A17,'Main File'!A:O,10,0),0)</f>
        <v>0</v>
      </c>
      <c r="G17" s="28">
        <f>IFERROR(+VLOOKUP("LDDAF1"&amp;A17,'Main File'!A:O,11,0),0)</f>
        <v>0</v>
      </c>
      <c r="H17" s="28">
        <f>IFERROR(+VLOOKUP("LDDAF1"&amp;A17,'Main File'!A:O,12,0),0)</f>
        <v>0</v>
      </c>
      <c r="I17" s="28">
        <f>IFERROR(+VLOOKUP("LDDAF1"&amp;A17,'Main File'!A:O,13,0),0)</f>
        <v>0</v>
      </c>
      <c r="J17" s="28">
        <f>IFERROR(+VLOOKUP("LDDAF1"&amp;A17,'Main File'!A:O,14,0),0)</f>
        <v>0</v>
      </c>
      <c r="K17" s="28">
        <f>IFERROR(+VLOOKUP("LDDAF1"&amp;A17,'Main File'!A:O,15,0),0)</f>
        <v>0</v>
      </c>
    </row>
    <row r="18" spans="1:11" x14ac:dyDescent="0.25">
      <c r="A18" s="9">
        <f t="shared" si="0"/>
        <v>43174</v>
      </c>
      <c r="B18" s="28">
        <f>IFERROR(+VLOOKUP("LDDAF1"&amp;A18,'Main File'!A:O,6,0),0)</f>
        <v>0</v>
      </c>
      <c r="C18" s="28">
        <f>IFERROR(+VLOOKUP("LDDAF1"&amp;A18,'Main File'!A:O,7,0),0)</f>
        <v>0</v>
      </c>
      <c r="D18" s="28">
        <f>IFERROR(+VLOOKUP("LDDAF1"&amp;A18,'Main File'!A:O,8,0),0)</f>
        <v>0</v>
      </c>
      <c r="E18" s="28">
        <f>IFERROR(+VLOOKUP("LDDAF1"&amp;A18,'Main File'!A:O,9,0),0)</f>
        <v>0</v>
      </c>
      <c r="F18" s="28">
        <f>IFERROR(+VLOOKUP("LDDAF1"&amp;A18,'Main File'!A:O,10,0),0)</f>
        <v>0</v>
      </c>
      <c r="G18" s="28">
        <f>IFERROR(+VLOOKUP("LDDAF1"&amp;A18,'Main File'!A:O,11,0),0)</f>
        <v>0</v>
      </c>
      <c r="H18" s="28">
        <f>IFERROR(+VLOOKUP("LDDAF1"&amp;A18,'Main File'!A:O,12,0),0)</f>
        <v>0</v>
      </c>
      <c r="I18" s="28">
        <f>IFERROR(+VLOOKUP("LDDAF1"&amp;A18,'Main File'!A:O,13,0),0)</f>
        <v>0</v>
      </c>
      <c r="J18" s="28">
        <f>IFERROR(+VLOOKUP("LDDAF1"&amp;A18,'Main File'!A:O,14,0),0)</f>
        <v>0</v>
      </c>
      <c r="K18" s="28">
        <f>IFERROR(+VLOOKUP("LDDAF1"&amp;A18,'Main File'!A:O,15,0),0)</f>
        <v>0</v>
      </c>
    </row>
    <row r="19" spans="1:11" x14ac:dyDescent="0.25">
      <c r="A19" s="9">
        <f t="shared" si="0"/>
        <v>43175</v>
      </c>
      <c r="B19" s="28">
        <f>IFERROR(+VLOOKUP("LDDAF1"&amp;A19,'Main File'!A:O,6,0),0)</f>
        <v>0</v>
      </c>
      <c r="C19" s="28">
        <f>IFERROR(+VLOOKUP("LDDAF1"&amp;A19,'Main File'!A:O,7,0),0)</f>
        <v>0</v>
      </c>
      <c r="D19" s="28">
        <f>IFERROR(+VLOOKUP("LDDAF1"&amp;A19,'Main File'!A:O,8,0),0)</f>
        <v>0</v>
      </c>
      <c r="E19" s="28">
        <f>IFERROR(+VLOOKUP("LDDAF1"&amp;A19,'Main File'!A:O,9,0),0)</f>
        <v>0</v>
      </c>
      <c r="F19" s="28">
        <f>IFERROR(+VLOOKUP("LDDAF1"&amp;A19,'Main File'!A:O,10,0),0)</f>
        <v>0</v>
      </c>
      <c r="G19" s="28">
        <f>IFERROR(+VLOOKUP("LDDAF1"&amp;A19,'Main File'!A:O,11,0),0)</f>
        <v>0</v>
      </c>
      <c r="H19" s="28">
        <f>IFERROR(+VLOOKUP("LDDAF1"&amp;A19,'Main File'!A:O,12,0),0)</f>
        <v>0</v>
      </c>
      <c r="I19" s="28">
        <f>IFERROR(+VLOOKUP("LDDAF1"&amp;A19,'Main File'!A:O,13,0),0)</f>
        <v>0</v>
      </c>
      <c r="J19" s="28">
        <f>IFERROR(+VLOOKUP("LDDAF1"&amp;A19,'Main File'!A:O,14,0),0)</f>
        <v>0</v>
      </c>
      <c r="K19" s="28">
        <f>IFERROR(+VLOOKUP("LDDAF1"&amp;A19,'Main File'!A:O,15,0),0)</f>
        <v>0</v>
      </c>
    </row>
    <row r="20" spans="1:11" x14ac:dyDescent="0.25">
      <c r="A20" s="9">
        <f t="shared" si="0"/>
        <v>43176</v>
      </c>
      <c r="B20" s="28">
        <f>IFERROR(+VLOOKUP("LDDAF1"&amp;A20,'Main File'!A:O,6,0),0)</f>
        <v>0</v>
      </c>
      <c r="C20" s="28">
        <f>IFERROR(+VLOOKUP("LDDAF1"&amp;A20,'Main File'!A:O,7,0),0)</f>
        <v>0</v>
      </c>
      <c r="D20" s="28">
        <f>IFERROR(+VLOOKUP("LDDAF1"&amp;A20,'Main File'!A:O,8,0),0)</f>
        <v>0</v>
      </c>
      <c r="E20" s="28">
        <f>IFERROR(+VLOOKUP("LDDAF1"&amp;A20,'Main File'!A:O,9,0),0)</f>
        <v>0</v>
      </c>
      <c r="F20" s="28">
        <f>IFERROR(+VLOOKUP("LDDAF1"&amp;A20,'Main File'!A:O,10,0),0)</f>
        <v>0</v>
      </c>
      <c r="G20" s="28">
        <f>IFERROR(+VLOOKUP("LDDAF1"&amp;A20,'Main File'!A:O,11,0),0)</f>
        <v>0</v>
      </c>
      <c r="H20" s="28">
        <f>IFERROR(+VLOOKUP("LDDAF1"&amp;A20,'Main File'!A:O,12,0),0)</f>
        <v>0</v>
      </c>
      <c r="I20" s="28">
        <f>IFERROR(+VLOOKUP("LDDAF1"&amp;A20,'Main File'!A:O,13,0),0)</f>
        <v>0</v>
      </c>
      <c r="J20" s="28">
        <f>IFERROR(+VLOOKUP("LDDAF1"&amp;A20,'Main File'!A:O,14,0),0)</f>
        <v>0</v>
      </c>
      <c r="K20" s="28">
        <f>IFERROR(+VLOOKUP("LDDAF1"&amp;A20,'Main File'!A:O,15,0),0)</f>
        <v>0</v>
      </c>
    </row>
    <row r="21" spans="1:11" x14ac:dyDescent="0.25">
      <c r="A21" s="9">
        <f t="shared" si="0"/>
        <v>43177</v>
      </c>
      <c r="B21" s="28">
        <f>IFERROR(+VLOOKUP("LDDAF1"&amp;A21,'Main File'!A:O,6,0),0)</f>
        <v>0</v>
      </c>
      <c r="C21" s="28">
        <f>IFERROR(+VLOOKUP("LDDAF1"&amp;A21,'Main File'!A:O,7,0),0)</f>
        <v>0</v>
      </c>
      <c r="D21" s="28">
        <f>IFERROR(+VLOOKUP("LDDAF1"&amp;A21,'Main File'!A:O,8,0),0)</f>
        <v>0</v>
      </c>
      <c r="E21" s="28">
        <f>IFERROR(+VLOOKUP("LDDAF1"&amp;A21,'Main File'!A:O,9,0),0)</f>
        <v>0</v>
      </c>
      <c r="F21" s="28">
        <f>IFERROR(+VLOOKUP("LDDAF1"&amp;A21,'Main File'!A:O,10,0),0)</f>
        <v>0</v>
      </c>
      <c r="G21" s="28">
        <f>IFERROR(+VLOOKUP("LDDAF1"&amp;A21,'Main File'!A:O,11,0),0)</f>
        <v>0</v>
      </c>
      <c r="H21" s="28">
        <f>IFERROR(+VLOOKUP("LDDAF1"&amp;A21,'Main File'!A:O,12,0),0)</f>
        <v>0</v>
      </c>
      <c r="I21" s="28">
        <f>IFERROR(+VLOOKUP("LDDAF1"&amp;A21,'Main File'!A:O,13,0),0)</f>
        <v>0</v>
      </c>
      <c r="J21" s="28">
        <f>IFERROR(+VLOOKUP("LDDAF1"&amp;A21,'Main File'!A:O,14,0),0)</f>
        <v>0</v>
      </c>
      <c r="K21" s="28">
        <f>IFERROR(+VLOOKUP("LDDAF1"&amp;A21,'Main File'!A:O,15,0),0)</f>
        <v>0</v>
      </c>
    </row>
    <row r="22" spans="1:11" x14ac:dyDescent="0.25">
      <c r="A22" s="9">
        <f t="shared" si="0"/>
        <v>43178</v>
      </c>
      <c r="B22" s="28">
        <f>IFERROR(+VLOOKUP("LDDAF1"&amp;A22,'Main File'!A:O,6,0),0)</f>
        <v>0</v>
      </c>
      <c r="C22" s="28">
        <f>IFERROR(+VLOOKUP("LDDAF1"&amp;A22,'Main File'!A:O,7,0),0)</f>
        <v>0</v>
      </c>
      <c r="D22" s="28">
        <f>IFERROR(+VLOOKUP("LDDAF1"&amp;A22,'Main File'!A:O,8,0),0)</f>
        <v>0</v>
      </c>
      <c r="E22" s="28">
        <f>IFERROR(+VLOOKUP("LDDAF1"&amp;A22,'Main File'!A:O,9,0),0)</f>
        <v>0</v>
      </c>
      <c r="F22" s="28">
        <f>IFERROR(+VLOOKUP("LDDAF1"&amp;A22,'Main File'!A:O,10,0),0)</f>
        <v>0</v>
      </c>
      <c r="G22" s="28">
        <f>IFERROR(+VLOOKUP("LDDAF1"&amp;A22,'Main File'!A:O,11,0),0)</f>
        <v>0</v>
      </c>
      <c r="H22" s="28">
        <f>IFERROR(+VLOOKUP("LDDAF1"&amp;A22,'Main File'!A:O,12,0),0)</f>
        <v>0</v>
      </c>
      <c r="I22" s="28">
        <f>IFERROR(+VLOOKUP("LDDAF1"&amp;A22,'Main File'!A:O,13,0),0)</f>
        <v>0</v>
      </c>
      <c r="J22" s="28">
        <f>IFERROR(+VLOOKUP("LDDAF1"&amp;A22,'Main File'!A:O,14,0),0)</f>
        <v>0</v>
      </c>
      <c r="K22" s="28">
        <f>IFERROR(+VLOOKUP("LDDAF1"&amp;A22,'Main File'!A:O,15,0),0)</f>
        <v>0</v>
      </c>
    </row>
    <row r="23" spans="1:11" x14ac:dyDescent="0.25">
      <c r="A23" s="9">
        <f t="shared" si="0"/>
        <v>43179</v>
      </c>
      <c r="B23" s="28">
        <f>IFERROR(+VLOOKUP("LDDAF1"&amp;A23,'Main File'!A:O,6,0),0)</f>
        <v>0</v>
      </c>
      <c r="C23" s="28">
        <f>IFERROR(+VLOOKUP("LDDAF1"&amp;A23,'Main File'!A:O,7,0),0)</f>
        <v>0</v>
      </c>
      <c r="D23" s="28">
        <f>IFERROR(+VLOOKUP("LDDAF1"&amp;A23,'Main File'!A:O,8,0),0)</f>
        <v>0</v>
      </c>
      <c r="E23" s="28">
        <f>IFERROR(+VLOOKUP("LDDAF1"&amp;A23,'Main File'!A:O,9,0),0)</f>
        <v>0</v>
      </c>
      <c r="F23" s="28">
        <f>IFERROR(+VLOOKUP("LDDAF1"&amp;A23,'Main File'!A:O,10,0),0)</f>
        <v>0</v>
      </c>
      <c r="G23" s="28">
        <f>IFERROR(+VLOOKUP("LDDAF1"&amp;A23,'Main File'!A:O,11,0),0)</f>
        <v>0</v>
      </c>
      <c r="H23" s="28">
        <f>IFERROR(+VLOOKUP("LDDAF1"&amp;A23,'Main File'!A:O,12,0),0)</f>
        <v>0</v>
      </c>
      <c r="I23" s="28">
        <f>IFERROR(+VLOOKUP("LDDAF1"&amp;A23,'Main File'!A:O,13,0),0)</f>
        <v>0</v>
      </c>
      <c r="J23" s="28">
        <f>IFERROR(+VLOOKUP("LDDAF1"&amp;A23,'Main File'!A:O,14,0),0)</f>
        <v>0</v>
      </c>
      <c r="K23" s="28">
        <f>IFERROR(+VLOOKUP("LDDAF1"&amp;A23,'Main File'!A:O,15,0),0)</f>
        <v>0</v>
      </c>
    </row>
    <row r="24" spans="1:11" x14ac:dyDescent="0.25">
      <c r="A24" s="9">
        <f t="shared" si="0"/>
        <v>43180</v>
      </c>
      <c r="B24" s="28">
        <f>IFERROR(+VLOOKUP("LDDAF1"&amp;A24,'Main File'!A:O,6,0),0)</f>
        <v>0</v>
      </c>
      <c r="C24" s="28">
        <f>IFERROR(+VLOOKUP("LDDAF1"&amp;A24,'Main File'!A:O,7,0),0)</f>
        <v>0</v>
      </c>
      <c r="D24" s="28">
        <f>IFERROR(+VLOOKUP("LDDAF1"&amp;A24,'Main File'!A:O,8,0),0)</f>
        <v>0</v>
      </c>
      <c r="E24" s="28">
        <f>IFERROR(+VLOOKUP("LDDAF1"&amp;A24,'Main File'!A:O,9,0),0)</f>
        <v>0</v>
      </c>
      <c r="F24" s="28">
        <f>IFERROR(+VLOOKUP("LDDAF1"&amp;A24,'Main File'!A:O,10,0),0)</f>
        <v>0</v>
      </c>
      <c r="G24" s="28">
        <f>IFERROR(+VLOOKUP("LDDAF1"&amp;A24,'Main File'!A:O,11,0),0)</f>
        <v>0</v>
      </c>
      <c r="H24" s="28">
        <f>IFERROR(+VLOOKUP("LDDAF1"&amp;A24,'Main File'!A:O,12,0),0)</f>
        <v>0</v>
      </c>
      <c r="I24" s="28">
        <f>IFERROR(+VLOOKUP("LDDAF1"&amp;A24,'Main File'!A:O,13,0),0)</f>
        <v>0</v>
      </c>
      <c r="J24" s="28">
        <f>IFERROR(+VLOOKUP("LDDAF1"&amp;A24,'Main File'!A:O,14,0),0)</f>
        <v>0</v>
      </c>
      <c r="K24" s="28">
        <f>IFERROR(+VLOOKUP("LDDAF1"&amp;A24,'Main File'!A:O,15,0),0)</f>
        <v>0</v>
      </c>
    </row>
    <row r="25" spans="1:11" x14ac:dyDescent="0.25">
      <c r="A25" s="9">
        <f t="shared" si="0"/>
        <v>43181</v>
      </c>
      <c r="B25" s="28">
        <f>IFERROR(+VLOOKUP("LDDAF1"&amp;A25,'Main File'!A:O,6,0),0)</f>
        <v>0</v>
      </c>
      <c r="C25" s="28">
        <f>IFERROR(+VLOOKUP("LDDAF1"&amp;A25,'Main File'!A:O,7,0),0)</f>
        <v>0</v>
      </c>
      <c r="D25" s="28">
        <f>IFERROR(+VLOOKUP("LDDAF1"&amp;A25,'Main File'!A:O,8,0),0)</f>
        <v>0</v>
      </c>
      <c r="E25" s="28">
        <f>IFERROR(+VLOOKUP("LDDAF1"&amp;A25,'Main File'!A:O,9,0),0)</f>
        <v>0</v>
      </c>
      <c r="F25" s="28">
        <f>IFERROR(+VLOOKUP("LDDAF1"&amp;A25,'Main File'!A:O,10,0),0)</f>
        <v>0</v>
      </c>
      <c r="G25" s="28">
        <f>IFERROR(+VLOOKUP("LDDAF1"&amp;A25,'Main File'!A:O,11,0),0)</f>
        <v>0</v>
      </c>
      <c r="H25" s="28">
        <f>IFERROR(+VLOOKUP("LDDAF1"&amp;A25,'Main File'!A:O,12,0),0)</f>
        <v>0</v>
      </c>
      <c r="I25" s="28">
        <f>IFERROR(+VLOOKUP("LDDAF1"&amp;A25,'Main File'!A:O,13,0),0)</f>
        <v>0</v>
      </c>
      <c r="J25" s="28">
        <f>IFERROR(+VLOOKUP("LDDAF1"&amp;A25,'Main File'!A:O,14,0),0)</f>
        <v>0</v>
      </c>
      <c r="K25" s="28">
        <f>IFERROR(+VLOOKUP("LDDAF1"&amp;A25,'Main File'!A:O,15,0),0)</f>
        <v>0</v>
      </c>
    </row>
    <row r="26" spans="1:11" x14ac:dyDescent="0.25">
      <c r="A26" s="9">
        <f t="shared" si="0"/>
        <v>43182</v>
      </c>
      <c r="B26" s="28">
        <f>IFERROR(+VLOOKUP("LDDAF1"&amp;A26,'Main File'!A:O,6,0),0)</f>
        <v>0</v>
      </c>
      <c r="C26" s="28">
        <f>IFERROR(+VLOOKUP("LDDAF1"&amp;A26,'Main File'!A:O,7,0),0)</f>
        <v>0</v>
      </c>
      <c r="D26" s="28">
        <f>IFERROR(+VLOOKUP("LDDAF1"&amp;A26,'Main File'!A:O,8,0),0)</f>
        <v>0</v>
      </c>
      <c r="E26" s="28">
        <f>IFERROR(+VLOOKUP("LDDAF1"&amp;A26,'Main File'!A:O,9,0),0)</f>
        <v>0</v>
      </c>
      <c r="F26" s="28">
        <f>IFERROR(+VLOOKUP("LDDAF1"&amp;A26,'Main File'!A:O,10,0),0)</f>
        <v>0</v>
      </c>
      <c r="G26" s="28">
        <f>IFERROR(+VLOOKUP("LDDAF1"&amp;A26,'Main File'!A:O,11,0),0)</f>
        <v>0</v>
      </c>
      <c r="H26" s="28">
        <f>IFERROR(+VLOOKUP("LDDAF1"&amp;A26,'Main File'!A:O,12,0),0)</f>
        <v>0</v>
      </c>
      <c r="I26" s="28">
        <f>IFERROR(+VLOOKUP("LDDAF1"&amp;A26,'Main File'!A:O,13,0),0)</f>
        <v>0</v>
      </c>
      <c r="J26" s="28">
        <f>IFERROR(+VLOOKUP("LDDAF1"&amp;A26,'Main File'!A:O,14,0),0)</f>
        <v>0</v>
      </c>
      <c r="K26" s="28">
        <f>IFERROR(+VLOOKUP("LDDAF1"&amp;A26,'Main File'!A:O,15,0),0)</f>
        <v>0</v>
      </c>
    </row>
    <row r="27" spans="1:11" x14ac:dyDescent="0.25">
      <c r="A27" s="9">
        <f t="shared" si="0"/>
        <v>43183</v>
      </c>
      <c r="B27" s="28">
        <f>IFERROR(+VLOOKUP("LDDAF1"&amp;A27,'Main File'!A:O,6,0),0)</f>
        <v>0</v>
      </c>
      <c r="C27" s="28">
        <f>IFERROR(+VLOOKUP("LDDAF1"&amp;A27,'Main File'!A:O,7,0),0)</f>
        <v>0</v>
      </c>
      <c r="D27" s="28">
        <f>IFERROR(+VLOOKUP("LDDAF1"&amp;A27,'Main File'!A:O,8,0),0)</f>
        <v>0</v>
      </c>
      <c r="E27" s="28">
        <f>IFERROR(+VLOOKUP("LDDAF1"&amp;A27,'Main File'!A:O,9,0),0)</f>
        <v>0</v>
      </c>
      <c r="F27" s="28">
        <f>IFERROR(+VLOOKUP("LDDAF1"&amp;A27,'Main File'!A:O,10,0),0)</f>
        <v>0</v>
      </c>
      <c r="G27" s="28">
        <f>IFERROR(+VLOOKUP("LDDAF1"&amp;A27,'Main File'!A:O,11,0),0)</f>
        <v>0</v>
      </c>
      <c r="H27" s="28">
        <f>IFERROR(+VLOOKUP("LDDAF1"&amp;A27,'Main File'!A:O,12,0),0)</f>
        <v>0</v>
      </c>
      <c r="I27" s="28">
        <f>IFERROR(+VLOOKUP("LDDAF1"&amp;A27,'Main File'!A:O,13,0),0)</f>
        <v>0</v>
      </c>
      <c r="J27" s="28">
        <f>IFERROR(+VLOOKUP("LDDAF1"&amp;A27,'Main File'!A:O,14,0),0)</f>
        <v>0</v>
      </c>
      <c r="K27" s="28">
        <f>IFERROR(+VLOOKUP("LDDAF1"&amp;A27,'Main File'!A:O,15,0),0)</f>
        <v>0</v>
      </c>
    </row>
    <row r="28" spans="1:11" x14ac:dyDescent="0.25">
      <c r="A28" s="9">
        <f t="shared" si="0"/>
        <v>43184</v>
      </c>
      <c r="B28" s="28">
        <f>IFERROR(+VLOOKUP("LDDAF1"&amp;A28,'Main File'!A:O,6,0),0)</f>
        <v>0</v>
      </c>
      <c r="C28" s="28">
        <f>IFERROR(+VLOOKUP("LDDAF1"&amp;A28,'Main File'!A:O,7,0),0)</f>
        <v>0</v>
      </c>
      <c r="D28" s="28">
        <f>IFERROR(+VLOOKUP("LDDAF1"&amp;A28,'Main File'!A:O,8,0),0)</f>
        <v>0</v>
      </c>
      <c r="E28" s="28">
        <f>IFERROR(+VLOOKUP("LDDAF1"&amp;A28,'Main File'!A:O,9,0),0)</f>
        <v>0</v>
      </c>
      <c r="F28" s="28">
        <f>IFERROR(+VLOOKUP("LDDAF1"&amp;A28,'Main File'!A:O,10,0),0)</f>
        <v>0</v>
      </c>
      <c r="G28" s="28">
        <f>IFERROR(+VLOOKUP("LDDAF1"&amp;A28,'Main File'!A:O,11,0),0)</f>
        <v>0</v>
      </c>
      <c r="H28" s="28">
        <f>IFERROR(+VLOOKUP("LDDAF1"&amp;A28,'Main File'!A:O,12,0),0)</f>
        <v>0</v>
      </c>
      <c r="I28" s="28">
        <f>IFERROR(+VLOOKUP("LDDAF1"&amp;A28,'Main File'!A:O,13,0),0)</f>
        <v>0</v>
      </c>
      <c r="J28" s="28">
        <f>IFERROR(+VLOOKUP("LDDAF1"&amp;A28,'Main File'!A:O,14,0),0)</f>
        <v>0</v>
      </c>
      <c r="K28" s="28">
        <f>IFERROR(+VLOOKUP("LDDAF1"&amp;A28,'Main File'!A:O,15,0),0)</f>
        <v>0</v>
      </c>
    </row>
    <row r="29" spans="1:11" x14ac:dyDescent="0.25">
      <c r="A29" s="9">
        <f t="shared" si="0"/>
        <v>43185</v>
      </c>
      <c r="B29" s="28">
        <f>IFERROR(+VLOOKUP("LDDAF1"&amp;A29,'Main File'!A:O,6,0),0)</f>
        <v>0</v>
      </c>
      <c r="C29" s="28">
        <f>IFERROR(+VLOOKUP("LDDAF1"&amp;A29,'Main File'!A:O,7,0),0)</f>
        <v>0</v>
      </c>
      <c r="D29" s="28">
        <f>IFERROR(+VLOOKUP("LDDAF1"&amp;A29,'Main File'!A:O,8,0),0)</f>
        <v>0</v>
      </c>
      <c r="E29" s="28">
        <f>IFERROR(+VLOOKUP("LDDAF1"&amp;A29,'Main File'!A:O,9,0),0)</f>
        <v>0</v>
      </c>
      <c r="F29" s="28">
        <f>IFERROR(+VLOOKUP("LDDAF1"&amp;A29,'Main File'!A:O,10,0),0)</f>
        <v>0</v>
      </c>
      <c r="G29" s="28">
        <f>IFERROR(+VLOOKUP("LDDAF1"&amp;A29,'Main File'!A:O,11,0),0)</f>
        <v>0</v>
      </c>
      <c r="H29" s="28">
        <f>IFERROR(+VLOOKUP("LDDAF1"&amp;A29,'Main File'!A:O,12,0),0)</f>
        <v>0</v>
      </c>
      <c r="I29" s="28">
        <f>IFERROR(+VLOOKUP("LDDAF1"&amp;A29,'Main File'!A:O,13,0),0)</f>
        <v>0</v>
      </c>
      <c r="J29" s="28">
        <f>IFERROR(+VLOOKUP("LDDAF1"&amp;A29,'Main File'!A:O,14,0),0)</f>
        <v>0</v>
      </c>
      <c r="K29" s="28">
        <f>IFERROR(+VLOOKUP("LDDAF1"&amp;A29,'Main File'!A:O,15,0),0)</f>
        <v>0</v>
      </c>
    </row>
    <row r="30" spans="1:11" x14ac:dyDescent="0.25">
      <c r="A30" s="9">
        <f t="shared" si="0"/>
        <v>43186</v>
      </c>
      <c r="B30" s="28">
        <f>IFERROR(+VLOOKUP("LDDAF1"&amp;A30,'Main File'!A:O,6,0),0)</f>
        <v>0</v>
      </c>
      <c r="C30" s="28">
        <f>IFERROR(+VLOOKUP("LDDAF1"&amp;A30,'Main File'!A:O,7,0),0)</f>
        <v>0</v>
      </c>
      <c r="D30" s="28">
        <f>IFERROR(+VLOOKUP("LDDAF1"&amp;A30,'Main File'!A:O,8,0),0)</f>
        <v>0</v>
      </c>
      <c r="E30" s="28">
        <f>IFERROR(+VLOOKUP("LDDAF1"&amp;A30,'Main File'!A:O,9,0),0)</f>
        <v>0</v>
      </c>
      <c r="F30" s="28">
        <f>IFERROR(+VLOOKUP("LDDAF1"&amp;A30,'Main File'!A:O,10,0),0)</f>
        <v>0</v>
      </c>
      <c r="G30" s="28">
        <f>IFERROR(+VLOOKUP("LDDAF1"&amp;A30,'Main File'!A:O,11,0),0)</f>
        <v>0</v>
      </c>
      <c r="H30" s="28">
        <f>IFERROR(+VLOOKUP("LDDAF1"&amp;A30,'Main File'!A:O,12,0),0)</f>
        <v>0</v>
      </c>
      <c r="I30" s="28">
        <f>IFERROR(+VLOOKUP("LDDAF1"&amp;A30,'Main File'!A:O,13,0),0)</f>
        <v>0</v>
      </c>
      <c r="J30" s="28">
        <f>IFERROR(+VLOOKUP("LDDAF1"&amp;A30,'Main File'!A:O,14,0),0)</f>
        <v>0</v>
      </c>
      <c r="K30" s="28">
        <f>IFERROR(+VLOOKUP("LDDAF1"&amp;A30,'Main File'!A:O,15,0),0)</f>
        <v>0</v>
      </c>
    </row>
    <row r="31" spans="1:11" x14ac:dyDescent="0.25">
      <c r="A31" s="9">
        <f t="shared" si="0"/>
        <v>43187</v>
      </c>
      <c r="B31" s="28">
        <f>IFERROR(+VLOOKUP("LDDAF1"&amp;A31,'Main File'!A:O,6,0),0)</f>
        <v>0</v>
      </c>
      <c r="C31" s="28">
        <f>IFERROR(+VLOOKUP("LDDAF1"&amp;A31,'Main File'!A:O,7,0),0)</f>
        <v>0</v>
      </c>
      <c r="D31" s="28">
        <f>IFERROR(+VLOOKUP("LDDAF1"&amp;A31,'Main File'!A:O,8,0),0)</f>
        <v>0</v>
      </c>
      <c r="E31" s="28">
        <f>IFERROR(+VLOOKUP("LDDAF1"&amp;A31,'Main File'!A:O,9,0),0)</f>
        <v>0</v>
      </c>
      <c r="F31" s="28">
        <f>IFERROR(+VLOOKUP("LDDAF1"&amp;A31,'Main File'!A:O,10,0),0)</f>
        <v>0</v>
      </c>
      <c r="G31" s="28">
        <f>IFERROR(+VLOOKUP("LDDAF1"&amp;A31,'Main File'!A:O,11,0),0)</f>
        <v>0</v>
      </c>
      <c r="H31" s="28">
        <f>IFERROR(+VLOOKUP("LDDAF1"&amp;A31,'Main File'!A:O,12,0),0)</f>
        <v>0</v>
      </c>
      <c r="I31" s="28">
        <f>IFERROR(+VLOOKUP("LDDAF1"&amp;A31,'Main File'!A:O,13,0),0)</f>
        <v>0</v>
      </c>
      <c r="J31" s="28">
        <f>IFERROR(+VLOOKUP("LDDAF1"&amp;A31,'Main File'!A:O,14,0),0)</f>
        <v>0</v>
      </c>
      <c r="K31" s="28">
        <f>IFERROR(+VLOOKUP("LDDAF1"&amp;A31,'Main File'!A:O,15,0),0)</f>
        <v>0</v>
      </c>
    </row>
    <row r="32" spans="1:11" x14ac:dyDescent="0.25">
      <c r="A32" s="9">
        <f t="shared" si="0"/>
        <v>43188</v>
      </c>
      <c r="B32" s="28">
        <f>IFERROR(+VLOOKUP("LDDAF1"&amp;A32,'Main File'!A:O,6,0),0)</f>
        <v>0</v>
      </c>
      <c r="C32" s="28">
        <f>IFERROR(+VLOOKUP("LDDAF1"&amp;A32,'Main File'!A:O,7,0),0)</f>
        <v>0</v>
      </c>
      <c r="D32" s="28">
        <f>IFERROR(+VLOOKUP("LDDAF1"&amp;A32,'Main File'!A:O,8,0),0)</f>
        <v>0</v>
      </c>
      <c r="E32" s="28">
        <f>IFERROR(+VLOOKUP("LDDAF1"&amp;A32,'Main File'!A:O,9,0),0)</f>
        <v>0</v>
      </c>
      <c r="F32" s="28">
        <f>IFERROR(+VLOOKUP("LDDAF1"&amp;A32,'Main File'!A:O,10,0),0)</f>
        <v>0</v>
      </c>
      <c r="G32" s="28">
        <f>IFERROR(+VLOOKUP("LDDAF1"&amp;A32,'Main File'!A:O,11,0),0)</f>
        <v>0</v>
      </c>
      <c r="H32" s="28">
        <f>IFERROR(+VLOOKUP("LDDAF1"&amp;A32,'Main File'!A:O,12,0),0)</f>
        <v>0</v>
      </c>
      <c r="I32" s="28">
        <f>IFERROR(+VLOOKUP("LDDAF1"&amp;A32,'Main File'!A:O,13,0),0)</f>
        <v>0</v>
      </c>
      <c r="J32" s="28">
        <f>IFERROR(+VLOOKUP("LDDAF1"&amp;A32,'Main File'!A:O,14,0),0)</f>
        <v>0</v>
      </c>
      <c r="K32" s="28">
        <f>IFERROR(+VLOOKUP("LDDAF1"&amp;A32,'Main File'!A:O,15,0),0)</f>
        <v>0</v>
      </c>
    </row>
    <row r="33" spans="1:11" x14ac:dyDescent="0.25">
      <c r="A33" s="9">
        <f t="shared" si="0"/>
        <v>43189</v>
      </c>
      <c r="B33" s="28">
        <f>IFERROR(+VLOOKUP("LDDAF1"&amp;A33,'Main File'!A:O,6,0),0)</f>
        <v>0</v>
      </c>
      <c r="C33" s="28">
        <f>IFERROR(+VLOOKUP("LDDAF1"&amp;A33,'Main File'!A:O,7,0),0)</f>
        <v>0</v>
      </c>
      <c r="D33" s="28">
        <f>IFERROR(+VLOOKUP("LDDAF1"&amp;A33,'Main File'!A:O,8,0),0)</f>
        <v>0</v>
      </c>
      <c r="E33" s="28">
        <f>IFERROR(+VLOOKUP("LDDAF1"&amp;A33,'Main File'!A:O,9,0),0)</f>
        <v>0</v>
      </c>
      <c r="F33" s="28">
        <f>IFERROR(+VLOOKUP("LDDAF1"&amp;A33,'Main File'!A:O,10,0),0)</f>
        <v>0</v>
      </c>
      <c r="G33" s="28">
        <f>IFERROR(+VLOOKUP("LDDAF1"&amp;A33,'Main File'!A:O,11,0),0)</f>
        <v>0</v>
      </c>
      <c r="H33" s="28">
        <f>IFERROR(+VLOOKUP("LDDAF1"&amp;A33,'Main File'!A:O,12,0),0)</f>
        <v>0</v>
      </c>
      <c r="I33" s="28">
        <f>IFERROR(+VLOOKUP("LDDAF1"&amp;A33,'Main File'!A:O,13,0),0)</f>
        <v>0</v>
      </c>
      <c r="J33" s="28">
        <f>IFERROR(+VLOOKUP("LDDAF1"&amp;A33,'Main File'!A:O,14,0),0)</f>
        <v>0</v>
      </c>
      <c r="K33" s="28">
        <f>IFERROR(+VLOOKUP("LDDAF1"&amp;A33,'Main File'!A:O,15,0),0)</f>
        <v>0</v>
      </c>
    </row>
    <row r="34" spans="1:11" x14ac:dyDescent="0.25">
      <c r="A34" s="9">
        <f t="shared" si="0"/>
        <v>43190</v>
      </c>
      <c r="B34" s="28">
        <f>IFERROR(+VLOOKUP("LDDAF1"&amp;A34,'Main File'!A:O,6,0),0)</f>
        <v>0</v>
      </c>
      <c r="C34" s="28">
        <f>IFERROR(+VLOOKUP("LDDAF1"&amp;A34,'Main File'!A:O,7,0),0)</f>
        <v>0</v>
      </c>
      <c r="D34" s="28">
        <f>IFERROR(+VLOOKUP("LDDAF1"&amp;A34,'Main File'!A:O,8,0),0)</f>
        <v>0</v>
      </c>
      <c r="E34" s="28">
        <f>IFERROR(+VLOOKUP("LDDAF1"&amp;A34,'Main File'!A:O,9,0),0)</f>
        <v>0</v>
      </c>
      <c r="F34" s="28">
        <f>IFERROR(+VLOOKUP("LDDAF1"&amp;A34,'Main File'!A:O,10,0),0)</f>
        <v>0</v>
      </c>
      <c r="G34" s="28">
        <f>IFERROR(+VLOOKUP("LDDAF1"&amp;A34,'Main File'!A:O,11,0),0)</f>
        <v>0</v>
      </c>
      <c r="H34" s="28">
        <f>IFERROR(+VLOOKUP("LDDAF1"&amp;A34,'Main File'!A:O,12,0),0)</f>
        <v>0</v>
      </c>
      <c r="I34" s="28">
        <f>IFERROR(+VLOOKUP("LDDAF1"&amp;A34,'Main File'!A:O,13,0),0)</f>
        <v>0</v>
      </c>
      <c r="J34" s="28">
        <f>IFERROR(+VLOOKUP("LDDAF1"&amp;A34,'Main File'!A:O,14,0),0)</f>
        <v>0</v>
      </c>
      <c r="K34" s="28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IFERROR(+VLOOKUP("LDDAF2"&amp;A4,'Main File'!A:O,6,0),0)</f>
        <v>2.2500912620136266</v>
      </c>
      <c r="C4" s="28">
        <f>IFERROR(+VLOOKUP("LDDAF2"&amp;A4,'Main File'!A:O,7,0),0)</f>
        <v>0</v>
      </c>
      <c r="D4" s="28">
        <f>IFERROR(+VLOOKUP("LDDAF2"&amp;A4,'Main File'!A:O,8,0),0)</f>
        <v>0</v>
      </c>
      <c r="E4" s="28">
        <f>IFERROR(+VLOOKUP("LDDAF2"&amp;A4,'Main File'!A:O,9,0),0)</f>
        <v>0.19801396035054597</v>
      </c>
      <c r="F4" s="28">
        <f>IFERROR(+VLOOKUP("LDDAF2"&amp;A4,'Main File'!A:O,10,0),0)</f>
        <v>2.4481052223641724</v>
      </c>
      <c r="G4" s="28">
        <f>IFERROR(+VLOOKUP("LDDAF2"&amp;A4,'Main File'!A:O,11,0),0)</f>
        <v>1.2200085924396571</v>
      </c>
      <c r="H4" s="28">
        <f>IFERROR(+VLOOKUP("LDDAF2"&amp;A4,'Main File'!A:O,12,0),0)</f>
        <v>0</v>
      </c>
      <c r="I4" s="28">
        <f>IFERROR(+VLOOKUP("LDDAF2"&amp;A4,'Main File'!A:O,13,0),0)</f>
        <v>0</v>
      </c>
      <c r="J4" s="28">
        <f>IFERROR(+VLOOKUP("LDDAF2"&amp;A4,'Main File'!A:O,14,0),0)</f>
        <v>0.19800859610820104</v>
      </c>
      <c r="K4" s="28">
        <f>IFERROR(+VLOOKUP("LDDAF2"&amp;A4,'Main File'!A:O,15,0),0)</f>
        <v>1.4180171885478581</v>
      </c>
    </row>
    <row r="5" spans="1:14" x14ac:dyDescent="0.25">
      <c r="A5" s="9">
        <v>43161</v>
      </c>
      <c r="B5" s="28">
        <f>IFERROR(+VLOOKUP("LDDAF2"&amp;A5,'Main File'!A:O,6,0),0)</f>
        <v>2.2500902509475411</v>
      </c>
      <c r="C5" s="28">
        <f>IFERROR(+VLOOKUP("LDDAF2"&amp;A5,'Main File'!A:O,7,0),0)</f>
        <v>0</v>
      </c>
      <c r="D5" s="28">
        <f>IFERROR(+VLOOKUP("LDDAF2"&amp;A5,'Main File'!A:O,8,0),0)</f>
        <v>0</v>
      </c>
      <c r="E5" s="28">
        <f>IFERROR(+VLOOKUP("LDDAF2"&amp;A5,'Main File'!A:O,9,0),0)</f>
        <v>0.19801173602760005</v>
      </c>
      <c r="F5" s="28">
        <f>IFERROR(+VLOOKUP("LDDAF2"&amp;A5,'Main File'!A:O,10,0),0)</f>
        <v>2.448101986975141</v>
      </c>
      <c r="G5" s="28">
        <f>IFERROR(+VLOOKUP("LDDAF2"&amp;A5,'Main File'!A:O,11,0),0)</f>
        <v>1.2200096809537997</v>
      </c>
      <c r="H5" s="28">
        <f>IFERROR(+VLOOKUP("LDDAF2"&amp;A5,'Main File'!A:O,12,0),0)</f>
        <v>0</v>
      </c>
      <c r="I5" s="28">
        <f>IFERROR(+VLOOKUP("LDDAF2"&amp;A5,'Main File'!A:O,13,0),0)</f>
        <v>0</v>
      </c>
      <c r="J5" s="28">
        <f>IFERROR(+VLOOKUP("LDDAF2"&amp;A5,'Main File'!A:O,14,0),0)</f>
        <v>0.19800933357751738</v>
      </c>
      <c r="K5" s="28">
        <f>IFERROR(+VLOOKUP("LDDAF2"&amp;A5,'Main File'!A:O,15,0),0)</f>
        <v>1.4180190145313172</v>
      </c>
    </row>
    <row r="6" spans="1:14" x14ac:dyDescent="0.25">
      <c r="A6" s="9">
        <f>+A5+1</f>
        <v>43162</v>
      </c>
      <c r="B6" s="28">
        <f>IFERROR(+VLOOKUP("LDDAF2"&amp;A6,'Main File'!A:O,6,0),0)</f>
        <v>2.2500928013591039</v>
      </c>
      <c r="C6" s="28">
        <f>IFERROR(+VLOOKUP("LDDAF2"&amp;A6,'Main File'!A:O,7,0),0)</f>
        <v>0</v>
      </c>
      <c r="D6" s="28">
        <f>IFERROR(+VLOOKUP("LDDAF2"&amp;A6,'Main File'!A:O,8,0),0)</f>
        <v>0</v>
      </c>
      <c r="E6" s="28">
        <f>IFERROR(+VLOOKUP("LDDAF2"&amp;A6,'Main File'!A:O,9,0),0)</f>
        <v>0.19801346479678422</v>
      </c>
      <c r="F6" s="28">
        <f>IFERROR(+VLOOKUP("LDDAF2"&amp;A6,'Main File'!A:O,10,0),0)</f>
        <v>2.4481062661558881</v>
      </c>
      <c r="G6" s="28">
        <f>IFERROR(+VLOOKUP("LDDAF2"&amp;A6,'Main File'!A:O,11,0),0)</f>
        <v>1.2200046047121393</v>
      </c>
      <c r="H6" s="28">
        <f>IFERROR(+VLOOKUP("LDDAF2"&amp;A6,'Main File'!A:O,12,0),0)</f>
        <v>0</v>
      </c>
      <c r="I6" s="28">
        <f>IFERROR(+VLOOKUP("LDDAF2"&amp;A6,'Main File'!A:O,13,0),0)</f>
        <v>0</v>
      </c>
      <c r="J6" s="28">
        <f>IFERROR(+VLOOKUP("LDDAF2"&amp;A6,'Main File'!A:O,14,0),0)</f>
        <v>0.1980108076045923</v>
      </c>
      <c r="K6" s="28">
        <f>IFERROR(+VLOOKUP("LDDAF2"&amp;A6,'Main File'!A:O,15,0),0)</f>
        <v>1.4180154123167317</v>
      </c>
    </row>
    <row r="7" spans="1:14" x14ac:dyDescent="0.25">
      <c r="A7" s="9">
        <f t="shared" ref="A7:A34" si="0">+A6+1</f>
        <v>43163</v>
      </c>
      <c r="B7" s="28">
        <f>IFERROR(+VLOOKUP("LDDAF2"&amp;A7,'Main File'!A:O,6,0),0)</f>
        <v>2.2500902443676991</v>
      </c>
      <c r="C7" s="28">
        <f>IFERROR(+VLOOKUP("LDDAF2"&amp;A7,'Main File'!A:O,7,0),0)</f>
        <v>0</v>
      </c>
      <c r="D7" s="28">
        <f>IFERROR(+VLOOKUP("LDDAF2"&amp;A7,'Main File'!A:O,8,0),0)</f>
        <v>0</v>
      </c>
      <c r="E7" s="28">
        <f>IFERROR(+VLOOKUP("LDDAF2"&amp;A7,'Main File'!A:O,9,0),0)</f>
        <v>0.19801181204939697</v>
      </c>
      <c r="F7" s="28">
        <f>IFERROR(+VLOOKUP("LDDAF2"&amp;A7,'Main File'!A:O,10,0),0)</f>
        <v>2.4481020564170959</v>
      </c>
      <c r="G7" s="28">
        <f>IFERROR(+VLOOKUP("LDDAF2"&amp;A7,'Main File'!A:O,11,0),0)</f>
        <v>1.2200127680328026</v>
      </c>
      <c r="H7" s="28">
        <f>IFERROR(+VLOOKUP("LDDAF2"&amp;A7,'Main File'!A:O,12,0),0)</f>
        <v>0</v>
      </c>
      <c r="I7" s="28">
        <f>IFERROR(+VLOOKUP("LDDAF2"&amp;A7,'Main File'!A:O,13,0),0)</f>
        <v>0</v>
      </c>
      <c r="J7" s="28">
        <f>IFERROR(+VLOOKUP("LDDAF2"&amp;A7,'Main File'!A:O,14,0),0)</f>
        <v>0.19801211390500728</v>
      </c>
      <c r="K7" s="28">
        <f>IFERROR(+VLOOKUP("LDDAF2"&amp;A7,'Main File'!A:O,15,0),0)</f>
        <v>1.4180248819378098</v>
      </c>
    </row>
    <row r="8" spans="1:14" x14ac:dyDescent="0.25">
      <c r="A8" s="9">
        <f t="shared" si="0"/>
        <v>43164</v>
      </c>
      <c r="B8" s="28">
        <f>IFERROR(+VLOOKUP("LDDAF2"&amp;A8,'Main File'!A:O,6,0),0)</f>
        <v>2.2500874368106123</v>
      </c>
      <c r="C8" s="28">
        <f>IFERROR(+VLOOKUP("LDDAF2"&amp;A8,'Main File'!A:O,7,0),0)</f>
        <v>0</v>
      </c>
      <c r="D8" s="28">
        <f>IFERROR(+VLOOKUP("LDDAF2"&amp;A8,'Main File'!A:O,8,0),0)</f>
        <v>0</v>
      </c>
      <c r="E8" s="28">
        <f>IFERROR(+VLOOKUP("LDDAF2"&amp;A8,'Main File'!A:O,9,0),0)</f>
        <v>0.19801201636694665</v>
      </c>
      <c r="F8" s="28">
        <f>IFERROR(+VLOOKUP("LDDAF2"&amp;A8,'Main File'!A:O,10,0),0)</f>
        <v>2.4480994531775591</v>
      </c>
      <c r="G8" s="28">
        <f>IFERROR(+VLOOKUP("LDDAF2"&amp;A8,'Main File'!A:O,11,0),0)</f>
        <v>1.220013633668763</v>
      </c>
      <c r="H8" s="28">
        <f>IFERROR(+VLOOKUP("LDDAF2"&amp;A8,'Main File'!A:O,12,0),0)</f>
        <v>0</v>
      </c>
      <c r="I8" s="28">
        <f>IFERROR(+VLOOKUP("LDDAF2"&amp;A8,'Main File'!A:O,13,0),0)</f>
        <v>0</v>
      </c>
      <c r="J8" s="28">
        <f>IFERROR(+VLOOKUP("LDDAF2"&amp;A8,'Main File'!A:O,14,0),0)</f>
        <v>0.19801397699702408</v>
      </c>
      <c r="K8" s="28">
        <f>IFERROR(+VLOOKUP("LDDAF2"&amp;A8,'Main File'!A:O,15,0),0)</f>
        <v>1.4180276106657872</v>
      </c>
    </row>
    <row r="9" spans="1:14" x14ac:dyDescent="0.25">
      <c r="A9" s="9">
        <f t="shared" si="0"/>
        <v>43165</v>
      </c>
      <c r="B9" s="28">
        <f>IFERROR(+VLOOKUP("LDDAF2"&amp;A9,'Main File'!A:O,6,0),0)</f>
        <v>2.2500915239786679</v>
      </c>
      <c r="C9" s="28">
        <f>IFERROR(+VLOOKUP("LDDAF2"&amp;A9,'Main File'!A:O,7,0),0)</f>
        <v>0</v>
      </c>
      <c r="D9" s="28">
        <f>IFERROR(+VLOOKUP("LDDAF2"&amp;A9,'Main File'!A:O,8,0),0)</f>
        <v>0</v>
      </c>
      <c r="E9" s="28">
        <f>IFERROR(+VLOOKUP("LDDAF2"&amp;A9,'Main File'!A:O,9,0),0)</f>
        <v>0.19801158593071039</v>
      </c>
      <c r="F9" s="28">
        <f>IFERROR(+VLOOKUP("LDDAF2"&amp;A9,'Main File'!A:O,10,0),0)</f>
        <v>2.4481031099093782</v>
      </c>
      <c r="G9" s="28">
        <f>IFERROR(+VLOOKUP("LDDAF2"&amp;A9,'Main File'!A:O,11,0),0)</f>
        <v>1.2200119793447395</v>
      </c>
      <c r="H9" s="28">
        <f>IFERROR(+VLOOKUP("LDDAF2"&amp;A9,'Main File'!A:O,12,0),0)</f>
        <v>0</v>
      </c>
      <c r="I9" s="28">
        <f>IFERROR(+VLOOKUP("LDDAF2"&amp;A9,'Main File'!A:O,13,0),0)</f>
        <v>0</v>
      </c>
      <c r="J9" s="28">
        <f>IFERROR(+VLOOKUP("LDDAF2"&amp;A9,'Main File'!A:O,14,0),0)</f>
        <v>0.19801224638061241</v>
      </c>
      <c r="K9" s="28">
        <f>IFERROR(+VLOOKUP("LDDAF2"&amp;A9,'Main File'!A:O,15,0),0)</f>
        <v>1.4180242257253519</v>
      </c>
    </row>
    <row r="10" spans="1:14" x14ac:dyDescent="0.25">
      <c r="A10" s="9">
        <f t="shared" si="0"/>
        <v>43166</v>
      </c>
      <c r="B10" s="28">
        <f>IFERROR(+VLOOKUP("LDDAF2"&amp;A10,'Main File'!A:O,6,0),0)</f>
        <v>2.2500862423122472</v>
      </c>
      <c r="C10" s="28">
        <f>IFERROR(+VLOOKUP("LDDAF2"&amp;A10,'Main File'!A:O,7,0),0)</f>
        <v>0</v>
      </c>
      <c r="D10" s="28">
        <f>IFERROR(+VLOOKUP("LDDAF2"&amp;A10,'Main File'!A:O,8,0),0)</f>
        <v>0</v>
      </c>
      <c r="E10" s="28">
        <f>IFERROR(+VLOOKUP("LDDAF2"&amp;A10,'Main File'!A:O,9,0),0)</f>
        <v>0.19801399615553814</v>
      </c>
      <c r="F10" s="28">
        <f>IFERROR(+VLOOKUP("LDDAF2"&amp;A10,'Main File'!A:O,10,0),0)</f>
        <v>2.4481002384677852</v>
      </c>
      <c r="G10" s="28">
        <f>IFERROR(+VLOOKUP("LDDAF2"&amp;A10,'Main File'!A:O,11,0),0)</f>
        <v>1.2200172546252905</v>
      </c>
      <c r="H10" s="28">
        <f>IFERROR(+VLOOKUP("LDDAF2"&amp;A10,'Main File'!A:O,12,0),0)</f>
        <v>0</v>
      </c>
      <c r="I10" s="28">
        <f>IFERROR(+VLOOKUP("LDDAF2"&amp;A10,'Main File'!A:O,13,0),0)</f>
        <v>0</v>
      </c>
      <c r="J10" s="28">
        <f>IFERROR(+VLOOKUP("LDDAF2"&amp;A10,'Main File'!A:O,14,0),0)</f>
        <v>0.19800842080499587</v>
      </c>
      <c r="K10" s="28">
        <f>IFERROR(+VLOOKUP("LDDAF2"&amp;A10,'Main File'!A:O,15,0),0)</f>
        <v>1.4180256754302865</v>
      </c>
    </row>
    <row r="11" spans="1:14" x14ac:dyDescent="0.25">
      <c r="A11" s="9">
        <f t="shared" si="0"/>
        <v>43167</v>
      </c>
      <c r="B11" s="28">
        <f>IFERROR(+VLOOKUP("LDDAF2"&amp;A11,'Main File'!A:O,6,0),0)</f>
        <v>2.2500906444646631</v>
      </c>
      <c r="C11" s="28">
        <f>IFERROR(+VLOOKUP("LDDAF2"&amp;A11,'Main File'!A:O,7,0),0)</f>
        <v>0</v>
      </c>
      <c r="D11" s="28">
        <f>IFERROR(+VLOOKUP("LDDAF2"&amp;A11,'Main File'!A:O,8,0),0)</f>
        <v>0</v>
      </c>
      <c r="E11" s="28">
        <f>IFERROR(+VLOOKUP("LDDAF2"&amp;A11,'Main File'!A:O,9,0),0)</f>
        <v>0.19801644183475731</v>
      </c>
      <c r="F11" s="28">
        <f>IFERROR(+VLOOKUP("LDDAF2"&amp;A11,'Main File'!A:O,10,0),0)</f>
        <v>2.4481070862994203</v>
      </c>
      <c r="G11" s="28">
        <f>IFERROR(+VLOOKUP("LDDAF2"&amp;A11,'Main File'!A:O,11,0),0)</f>
        <v>1.2200159716781465</v>
      </c>
      <c r="H11" s="28">
        <f>IFERROR(+VLOOKUP("LDDAF2"&amp;A11,'Main File'!A:O,12,0),0)</f>
        <v>0</v>
      </c>
      <c r="I11" s="28">
        <f>IFERROR(+VLOOKUP("LDDAF2"&amp;A11,'Main File'!A:O,13,0),0)</f>
        <v>0</v>
      </c>
      <c r="J11" s="28">
        <f>IFERROR(+VLOOKUP("LDDAF2"&amp;A11,'Main File'!A:O,14,0),0)</f>
        <v>0.19800176678830025</v>
      </c>
      <c r="K11" s="28">
        <f>IFERROR(+VLOOKUP("LDDAF2"&amp;A11,'Main File'!A:O,15,0),0)</f>
        <v>1.4180177384664467</v>
      </c>
    </row>
    <row r="12" spans="1:14" x14ac:dyDescent="0.25">
      <c r="A12" s="9">
        <f t="shared" si="0"/>
        <v>43168</v>
      </c>
      <c r="B12" s="28">
        <f>IFERROR(+VLOOKUP("LDDAF2"&amp;A12,'Main File'!A:O,6,0),0)</f>
        <v>2.2500907867394795</v>
      </c>
      <c r="C12" s="28">
        <f>IFERROR(+VLOOKUP("LDDAF2"&amp;A12,'Main File'!A:O,7,0),0)</f>
        <v>0</v>
      </c>
      <c r="D12" s="28">
        <f>IFERROR(+VLOOKUP("LDDAF2"&amp;A12,'Main File'!A:O,8,0),0)</f>
        <v>0</v>
      </c>
      <c r="E12" s="28">
        <f>IFERROR(+VLOOKUP("LDDAF2"&amp;A12,'Main File'!A:O,9,0),0)</f>
        <v>0.19801542113431939</v>
      </c>
      <c r="F12" s="28">
        <f>IFERROR(+VLOOKUP("LDDAF2"&amp;A12,'Main File'!A:O,10,0),0)</f>
        <v>2.4481062078737987</v>
      </c>
      <c r="G12" s="28">
        <f>IFERROR(+VLOOKUP("LDDAF2"&amp;A12,'Main File'!A:O,11,0),0)</f>
        <v>1.2200100862250547</v>
      </c>
      <c r="H12" s="28">
        <f>IFERROR(+VLOOKUP("LDDAF2"&amp;A12,'Main File'!A:O,12,0),0)</f>
        <v>0</v>
      </c>
      <c r="I12" s="28">
        <f>IFERROR(+VLOOKUP("LDDAF2"&amp;A12,'Main File'!A:O,13,0),0)</f>
        <v>0</v>
      </c>
      <c r="J12" s="28">
        <f>IFERROR(+VLOOKUP("LDDAF2"&amp;A12,'Main File'!A:O,14,0),0)</f>
        <v>0.19800536457748827</v>
      </c>
      <c r="K12" s="28">
        <f>IFERROR(+VLOOKUP("LDDAF2"&amp;A12,'Main File'!A:O,15,0),0)</f>
        <v>1.4180154508025429</v>
      </c>
    </row>
    <row r="13" spans="1:14" x14ac:dyDescent="0.25">
      <c r="A13" s="9">
        <f t="shared" si="0"/>
        <v>43169</v>
      </c>
      <c r="B13" s="28">
        <f>IFERROR(+VLOOKUP("LDDAF2"&amp;A13,'Main File'!A:O,6,0),0)</f>
        <v>2.2500896227136971</v>
      </c>
      <c r="C13" s="28">
        <f>IFERROR(+VLOOKUP("LDDAF2"&amp;A13,'Main File'!A:O,7,0),0)</f>
        <v>0</v>
      </c>
      <c r="D13" s="28">
        <f>IFERROR(+VLOOKUP("LDDAF2"&amp;A13,'Main File'!A:O,8,0),0)</f>
        <v>0</v>
      </c>
      <c r="E13" s="28">
        <f>IFERROR(+VLOOKUP("LDDAF2"&amp;A13,'Main File'!A:O,9,0),0)</f>
        <v>0.19801583687219312</v>
      </c>
      <c r="F13" s="28">
        <f>IFERROR(+VLOOKUP("LDDAF2"&amp;A13,'Main File'!A:O,10,0),0)</f>
        <v>2.4481054595858902</v>
      </c>
      <c r="G13" s="28">
        <f>IFERROR(+VLOOKUP("LDDAF2"&amp;A13,'Main File'!A:O,11,0),0)</f>
        <v>1.2200150451390648</v>
      </c>
      <c r="H13" s="28">
        <f>IFERROR(+VLOOKUP("LDDAF2"&amp;A13,'Main File'!A:O,12,0),0)</f>
        <v>0</v>
      </c>
      <c r="I13" s="28">
        <f>IFERROR(+VLOOKUP("LDDAF2"&amp;A13,'Main File'!A:O,13,0),0)</f>
        <v>0</v>
      </c>
      <c r="J13" s="28">
        <f>IFERROR(+VLOOKUP("LDDAF2"&amp;A13,'Main File'!A:O,14,0),0)</f>
        <v>0.19800556743565634</v>
      </c>
      <c r="K13" s="28">
        <f>IFERROR(+VLOOKUP("LDDAF2"&amp;A13,'Main File'!A:O,15,0),0)</f>
        <v>1.418020612574721</v>
      </c>
    </row>
    <row r="14" spans="1:14" x14ac:dyDescent="0.25">
      <c r="A14" s="9">
        <f t="shared" si="0"/>
        <v>43170</v>
      </c>
      <c r="B14" s="28">
        <f>IFERROR(+VLOOKUP("LDDAF2"&amp;A14,'Main File'!A:O,6,0),0)</f>
        <v>2.2500903700797545</v>
      </c>
      <c r="C14" s="28">
        <f>IFERROR(+VLOOKUP("LDDAF2"&amp;A14,'Main File'!A:O,7,0),0)</f>
        <v>0</v>
      </c>
      <c r="D14" s="28">
        <f>IFERROR(+VLOOKUP("LDDAF2"&amp;A14,'Main File'!A:O,8,0),0)</f>
        <v>0</v>
      </c>
      <c r="E14" s="28">
        <f>IFERROR(+VLOOKUP("LDDAF2"&amp;A14,'Main File'!A:O,9,0),0)</f>
        <v>0.19801303605901283</v>
      </c>
      <c r="F14" s="28">
        <f>IFERROR(+VLOOKUP("LDDAF2"&amp;A14,'Main File'!A:O,10,0),0)</f>
        <v>2.4481034061387672</v>
      </c>
      <c r="G14" s="28">
        <f>IFERROR(+VLOOKUP("LDDAF2"&amp;A14,'Main File'!A:O,11,0),0)</f>
        <v>1.2200129599221989</v>
      </c>
      <c r="H14" s="28">
        <f>IFERROR(+VLOOKUP("LDDAF2"&amp;A14,'Main File'!A:O,12,0),0)</f>
        <v>0</v>
      </c>
      <c r="I14" s="28">
        <f>IFERROR(+VLOOKUP("LDDAF2"&amp;A14,'Main File'!A:O,13,0),0)</f>
        <v>0</v>
      </c>
      <c r="J14" s="28">
        <f>IFERROR(+VLOOKUP("LDDAF2"&amp;A14,'Main File'!A:O,14,0),0)</f>
        <v>0.19800579477859617</v>
      </c>
      <c r="K14" s="28">
        <f>IFERROR(+VLOOKUP("LDDAF2"&amp;A14,'Main File'!A:O,15,0),0)</f>
        <v>1.4180187547007952</v>
      </c>
    </row>
    <row r="15" spans="1:14" x14ac:dyDescent="0.25">
      <c r="A15" s="9">
        <f t="shared" si="0"/>
        <v>43171</v>
      </c>
      <c r="B15" s="28">
        <f>IFERROR(+VLOOKUP("LDDAF2"&amp;A15,'Main File'!A:O,6,0),0)</f>
        <v>0</v>
      </c>
      <c r="C15" s="28">
        <f>IFERROR(+VLOOKUP("LDDAF2"&amp;A15,'Main File'!A:O,7,0),0)</f>
        <v>0</v>
      </c>
      <c r="D15" s="28">
        <f>IFERROR(+VLOOKUP("LDDAF2"&amp;A15,'Main File'!A:O,8,0),0)</f>
        <v>0</v>
      </c>
      <c r="E15" s="28">
        <f>IFERROR(+VLOOKUP("LDDAF2"&amp;A15,'Main File'!A:O,9,0),0)</f>
        <v>0</v>
      </c>
      <c r="F15" s="28">
        <f>IFERROR(+VLOOKUP("LDDAF2"&amp;A15,'Main File'!A:O,10,0),0)</f>
        <v>0</v>
      </c>
      <c r="G15" s="28">
        <f>IFERROR(+VLOOKUP("LDDAF2"&amp;A15,'Main File'!A:O,11,0),0)</f>
        <v>0</v>
      </c>
      <c r="H15" s="28">
        <f>IFERROR(+VLOOKUP("LDDAF2"&amp;A15,'Main File'!A:O,12,0),0)</f>
        <v>0</v>
      </c>
      <c r="I15" s="28">
        <f>IFERROR(+VLOOKUP("LDDAF2"&amp;A15,'Main File'!A:O,13,0),0)</f>
        <v>0</v>
      </c>
      <c r="J15" s="28">
        <f>IFERROR(+VLOOKUP("LDDAF2"&amp;A15,'Main File'!A:O,14,0),0)</f>
        <v>0</v>
      </c>
      <c r="K15" s="28">
        <f>IFERROR(+VLOOKUP("LDDAF2"&amp;A15,'Main File'!A:O,15,0),0)</f>
        <v>0</v>
      </c>
    </row>
    <row r="16" spans="1:14" x14ac:dyDescent="0.25">
      <c r="A16" s="9">
        <f t="shared" si="0"/>
        <v>43172</v>
      </c>
      <c r="B16" s="28">
        <f>IFERROR(+VLOOKUP("LDDAF2"&amp;A16,'Main File'!A:O,6,0),0)</f>
        <v>0</v>
      </c>
      <c r="C16" s="28">
        <f>IFERROR(+VLOOKUP("LDDAF2"&amp;A16,'Main File'!A:O,7,0),0)</f>
        <v>0</v>
      </c>
      <c r="D16" s="28">
        <f>IFERROR(+VLOOKUP("LDDAF2"&amp;A16,'Main File'!A:O,8,0),0)</f>
        <v>0</v>
      </c>
      <c r="E16" s="28">
        <f>IFERROR(+VLOOKUP("LDDAF2"&amp;A16,'Main File'!A:O,9,0),0)</f>
        <v>0</v>
      </c>
      <c r="F16" s="28">
        <f>IFERROR(+VLOOKUP("LDDAF2"&amp;A16,'Main File'!A:O,10,0),0)</f>
        <v>0</v>
      </c>
      <c r="G16" s="28">
        <f>IFERROR(+VLOOKUP("LDDAF2"&amp;A16,'Main File'!A:O,11,0),0)</f>
        <v>0</v>
      </c>
      <c r="H16" s="28">
        <f>IFERROR(+VLOOKUP("LDDAF2"&amp;A16,'Main File'!A:O,12,0),0)</f>
        <v>0</v>
      </c>
      <c r="I16" s="28">
        <f>IFERROR(+VLOOKUP("LDDAF2"&amp;A16,'Main File'!A:O,13,0),0)</f>
        <v>0</v>
      </c>
      <c r="J16" s="28">
        <f>IFERROR(+VLOOKUP("LDDAF2"&amp;A16,'Main File'!A:O,14,0),0)</f>
        <v>0</v>
      </c>
      <c r="K16" s="28">
        <f>IFERROR(+VLOOKUP("LDDAF2"&amp;A16,'Main File'!A:O,15,0),0)</f>
        <v>0</v>
      </c>
    </row>
    <row r="17" spans="1:11" x14ac:dyDescent="0.25">
      <c r="A17" s="9">
        <f t="shared" si="0"/>
        <v>43173</v>
      </c>
      <c r="B17" s="28">
        <f>IFERROR(+VLOOKUP("LDDAF2"&amp;A17,'Main File'!A:O,6,0),0)</f>
        <v>0</v>
      </c>
      <c r="C17" s="28">
        <f>IFERROR(+VLOOKUP("LDDAF2"&amp;A17,'Main File'!A:O,7,0),0)</f>
        <v>0</v>
      </c>
      <c r="D17" s="28">
        <f>IFERROR(+VLOOKUP("LDDAF2"&amp;A17,'Main File'!A:O,8,0),0)</f>
        <v>0</v>
      </c>
      <c r="E17" s="28">
        <f>IFERROR(+VLOOKUP("LDDAF2"&amp;A17,'Main File'!A:O,9,0),0)</f>
        <v>0</v>
      </c>
      <c r="F17" s="28">
        <f>IFERROR(+VLOOKUP("LDDAF2"&amp;A17,'Main File'!A:O,10,0),0)</f>
        <v>0</v>
      </c>
      <c r="G17" s="28">
        <f>IFERROR(+VLOOKUP("LDDAF2"&amp;A17,'Main File'!A:O,11,0),0)</f>
        <v>0</v>
      </c>
      <c r="H17" s="28">
        <f>IFERROR(+VLOOKUP("LDDAF2"&amp;A17,'Main File'!A:O,12,0),0)</f>
        <v>0</v>
      </c>
      <c r="I17" s="28">
        <f>IFERROR(+VLOOKUP("LDDAF2"&amp;A17,'Main File'!A:O,13,0),0)</f>
        <v>0</v>
      </c>
      <c r="J17" s="28">
        <f>IFERROR(+VLOOKUP("LDDAF2"&amp;A17,'Main File'!A:O,14,0),0)</f>
        <v>0</v>
      </c>
      <c r="K17" s="28">
        <f>IFERROR(+VLOOKUP("LDDAF2"&amp;A17,'Main File'!A:O,15,0),0)</f>
        <v>0</v>
      </c>
    </row>
    <row r="18" spans="1:11" x14ac:dyDescent="0.25">
      <c r="A18" s="9">
        <f t="shared" si="0"/>
        <v>43174</v>
      </c>
      <c r="B18" s="28">
        <f>IFERROR(+VLOOKUP("LDDAF2"&amp;A18,'Main File'!A:O,6,0),0)</f>
        <v>0</v>
      </c>
      <c r="C18" s="28">
        <f>IFERROR(+VLOOKUP("LDDAF2"&amp;A18,'Main File'!A:O,7,0),0)</f>
        <v>0</v>
      </c>
      <c r="D18" s="28">
        <f>IFERROR(+VLOOKUP("LDDAF2"&amp;A18,'Main File'!A:O,8,0),0)</f>
        <v>0</v>
      </c>
      <c r="E18" s="28">
        <f>IFERROR(+VLOOKUP("LDDAF2"&amp;A18,'Main File'!A:O,9,0),0)</f>
        <v>0</v>
      </c>
      <c r="F18" s="28">
        <f>IFERROR(+VLOOKUP("LDDAF2"&amp;A18,'Main File'!A:O,10,0),0)</f>
        <v>0</v>
      </c>
      <c r="G18" s="28">
        <f>IFERROR(+VLOOKUP("LDDAF2"&amp;A18,'Main File'!A:O,11,0),0)</f>
        <v>0</v>
      </c>
      <c r="H18" s="28">
        <f>IFERROR(+VLOOKUP("LDDAF2"&amp;A18,'Main File'!A:O,12,0),0)</f>
        <v>0</v>
      </c>
      <c r="I18" s="28">
        <f>IFERROR(+VLOOKUP("LDDAF2"&amp;A18,'Main File'!A:O,13,0),0)</f>
        <v>0</v>
      </c>
      <c r="J18" s="28">
        <f>IFERROR(+VLOOKUP("LDDAF2"&amp;A18,'Main File'!A:O,14,0),0)</f>
        <v>0</v>
      </c>
      <c r="K18" s="28">
        <f>IFERROR(+VLOOKUP("LDDAF2"&amp;A18,'Main File'!A:O,15,0),0)</f>
        <v>0</v>
      </c>
    </row>
    <row r="19" spans="1:11" x14ac:dyDescent="0.25">
      <c r="A19" s="9">
        <f t="shared" si="0"/>
        <v>43175</v>
      </c>
      <c r="B19" s="28">
        <f>IFERROR(+VLOOKUP("LDDAF2"&amp;A19,'Main File'!A:O,6,0),0)</f>
        <v>0</v>
      </c>
      <c r="C19" s="28">
        <f>IFERROR(+VLOOKUP("LDDAF2"&amp;A19,'Main File'!A:O,7,0),0)</f>
        <v>0</v>
      </c>
      <c r="D19" s="28">
        <f>IFERROR(+VLOOKUP("LDDAF2"&amp;A19,'Main File'!A:O,8,0),0)</f>
        <v>0</v>
      </c>
      <c r="E19" s="28">
        <f>IFERROR(+VLOOKUP("LDDAF2"&amp;A19,'Main File'!A:O,9,0),0)</f>
        <v>0</v>
      </c>
      <c r="F19" s="28">
        <f>IFERROR(+VLOOKUP("LDDAF2"&amp;A19,'Main File'!A:O,10,0),0)</f>
        <v>0</v>
      </c>
      <c r="G19" s="28">
        <f>IFERROR(+VLOOKUP("LDDAF2"&amp;A19,'Main File'!A:O,11,0),0)</f>
        <v>0</v>
      </c>
      <c r="H19" s="28">
        <f>IFERROR(+VLOOKUP("LDDAF2"&amp;A19,'Main File'!A:O,12,0),0)</f>
        <v>0</v>
      </c>
      <c r="I19" s="28">
        <f>IFERROR(+VLOOKUP("LDDAF2"&amp;A19,'Main File'!A:O,13,0),0)</f>
        <v>0</v>
      </c>
      <c r="J19" s="28">
        <f>IFERROR(+VLOOKUP("LDDAF2"&amp;A19,'Main File'!A:O,14,0),0)</f>
        <v>0</v>
      </c>
      <c r="K19" s="28">
        <f>IFERROR(+VLOOKUP("LDDAF2"&amp;A19,'Main File'!A:O,15,0),0)</f>
        <v>0</v>
      </c>
    </row>
    <row r="20" spans="1:11" x14ac:dyDescent="0.25">
      <c r="A20" s="9">
        <f t="shared" si="0"/>
        <v>43176</v>
      </c>
      <c r="B20" s="28">
        <f>IFERROR(+VLOOKUP("LDDAF2"&amp;A20,'Main File'!A:O,6,0),0)</f>
        <v>0</v>
      </c>
      <c r="C20" s="28">
        <f>IFERROR(+VLOOKUP("LDDAF2"&amp;A20,'Main File'!A:O,7,0),0)</f>
        <v>0</v>
      </c>
      <c r="D20" s="28">
        <f>IFERROR(+VLOOKUP("LDDAF2"&amp;A20,'Main File'!A:O,8,0),0)</f>
        <v>0</v>
      </c>
      <c r="E20" s="28">
        <f>IFERROR(+VLOOKUP("LDDAF2"&amp;A20,'Main File'!A:O,9,0),0)</f>
        <v>0</v>
      </c>
      <c r="F20" s="28">
        <f>IFERROR(+VLOOKUP("LDDAF2"&amp;A20,'Main File'!A:O,10,0),0)</f>
        <v>0</v>
      </c>
      <c r="G20" s="28">
        <f>IFERROR(+VLOOKUP("LDDAF2"&amp;A20,'Main File'!A:O,11,0),0)</f>
        <v>0</v>
      </c>
      <c r="H20" s="28">
        <f>IFERROR(+VLOOKUP("LDDAF2"&amp;A20,'Main File'!A:O,12,0),0)</f>
        <v>0</v>
      </c>
      <c r="I20" s="28">
        <f>IFERROR(+VLOOKUP("LDDAF2"&amp;A20,'Main File'!A:O,13,0),0)</f>
        <v>0</v>
      </c>
      <c r="J20" s="28">
        <f>IFERROR(+VLOOKUP("LDDAF2"&amp;A20,'Main File'!A:O,14,0),0)</f>
        <v>0</v>
      </c>
      <c r="K20" s="28">
        <f>IFERROR(+VLOOKUP("LDDAF2"&amp;A20,'Main File'!A:O,15,0),0)</f>
        <v>0</v>
      </c>
    </row>
    <row r="21" spans="1:11" x14ac:dyDescent="0.25">
      <c r="A21" s="9">
        <f t="shared" si="0"/>
        <v>43177</v>
      </c>
      <c r="B21" s="28">
        <f>IFERROR(+VLOOKUP("LDDAF2"&amp;A21,'Main File'!A:O,6,0),0)</f>
        <v>0</v>
      </c>
      <c r="C21" s="28">
        <f>IFERROR(+VLOOKUP("LDDAF2"&amp;A21,'Main File'!A:O,7,0),0)</f>
        <v>0</v>
      </c>
      <c r="D21" s="28">
        <f>IFERROR(+VLOOKUP("LDDAF2"&amp;A21,'Main File'!A:O,8,0),0)</f>
        <v>0</v>
      </c>
      <c r="E21" s="28">
        <f>IFERROR(+VLOOKUP("LDDAF2"&amp;A21,'Main File'!A:O,9,0),0)</f>
        <v>0</v>
      </c>
      <c r="F21" s="28">
        <f>IFERROR(+VLOOKUP("LDDAF2"&amp;A21,'Main File'!A:O,10,0),0)</f>
        <v>0</v>
      </c>
      <c r="G21" s="28">
        <f>IFERROR(+VLOOKUP("LDDAF2"&amp;A21,'Main File'!A:O,11,0),0)</f>
        <v>0</v>
      </c>
      <c r="H21" s="28">
        <f>IFERROR(+VLOOKUP("LDDAF2"&amp;A21,'Main File'!A:O,12,0),0)</f>
        <v>0</v>
      </c>
      <c r="I21" s="28">
        <f>IFERROR(+VLOOKUP("LDDAF2"&amp;A21,'Main File'!A:O,13,0),0)</f>
        <v>0</v>
      </c>
      <c r="J21" s="28">
        <f>IFERROR(+VLOOKUP("LDDAF2"&amp;A21,'Main File'!A:O,14,0),0)</f>
        <v>0</v>
      </c>
      <c r="K21" s="28">
        <f>IFERROR(+VLOOKUP("LDDAF2"&amp;A21,'Main File'!A:O,15,0),0)</f>
        <v>0</v>
      </c>
    </row>
    <row r="22" spans="1:11" x14ac:dyDescent="0.25">
      <c r="A22" s="9">
        <f t="shared" si="0"/>
        <v>43178</v>
      </c>
      <c r="B22" s="28">
        <f>IFERROR(+VLOOKUP("LDDAF2"&amp;A22,'Main File'!A:O,6,0),0)</f>
        <v>0</v>
      </c>
      <c r="C22" s="28">
        <f>IFERROR(+VLOOKUP("LDDAF2"&amp;A22,'Main File'!A:O,7,0),0)</f>
        <v>0</v>
      </c>
      <c r="D22" s="28">
        <f>IFERROR(+VLOOKUP("LDDAF2"&amp;A22,'Main File'!A:O,8,0),0)</f>
        <v>0</v>
      </c>
      <c r="E22" s="28">
        <f>IFERROR(+VLOOKUP("LDDAF2"&amp;A22,'Main File'!A:O,9,0),0)</f>
        <v>0</v>
      </c>
      <c r="F22" s="28">
        <f>IFERROR(+VLOOKUP("LDDAF2"&amp;A22,'Main File'!A:O,10,0),0)</f>
        <v>0</v>
      </c>
      <c r="G22" s="28">
        <f>IFERROR(+VLOOKUP("LDDAF2"&amp;A22,'Main File'!A:O,11,0),0)</f>
        <v>0</v>
      </c>
      <c r="H22" s="28">
        <f>IFERROR(+VLOOKUP("LDDAF2"&amp;A22,'Main File'!A:O,12,0),0)</f>
        <v>0</v>
      </c>
      <c r="I22" s="28">
        <f>IFERROR(+VLOOKUP("LDDAF2"&amp;A22,'Main File'!A:O,13,0),0)</f>
        <v>0</v>
      </c>
      <c r="J22" s="28">
        <f>IFERROR(+VLOOKUP("LDDAF2"&amp;A22,'Main File'!A:O,14,0),0)</f>
        <v>0</v>
      </c>
      <c r="K22" s="28">
        <f>IFERROR(+VLOOKUP("LDDAF2"&amp;A22,'Main File'!A:O,15,0),0)</f>
        <v>0</v>
      </c>
    </row>
    <row r="23" spans="1:11" x14ac:dyDescent="0.25">
      <c r="A23" s="9">
        <f t="shared" si="0"/>
        <v>43179</v>
      </c>
      <c r="B23" s="28">
        <f>IFERROR(+VLOOKUP("LDDAF2"&amp;A23,'Main File'!A:O,6,0),0)</f>
        <v>0</v>
      </c>
      <c r="C23" s="28">
        <f>IFERROR(+VLOOKUP("LDDAF2"&amp;A23,'Main File'!A:O,7,0),0)</f>
        <v>0</v>
      </c>
      <c r="D23" s="28">
        <f>IFERROR(+VLOOKUP("LDDAF2"&amp;A23,'Main File'!A:O,8,0),0)</f>
        <v>0</v>
      </c>
      <c r="E23" s="28">
        <f>IFERROR(+VLOOKUP("LDDAF2"&amp;A23,'Main File'!A:O,9,0),0)</f>
        <v>0</v>
      </c>
      <c r="F23" s="28">
        <f>IFERROR(+VLOOKUP("LDDAF2"&amp;A23,'Main File'!A:O,10,0),0)</f>
        <v>0</v>
      </c>
      <c r="G23" s="28">
        <f>IFERROR(+VLOOKUP("LDDAF2"&amp;A23,'Main File'!A:O,11,0),0)</f>
        <v>0</v>
      </c>
      <c r="H23" s="28">
        <f>IFERROR(+VLOOKUP("LDDAF2"&amp;A23,'Main File'!A:O,12,0),0)</f>
        <v>0</v>
      </c>
      <c r="I23" s="28">
        <f>IFERROR(+VLOOKUP("LDDAF2"&amp;A23,'Main File'!A:O,13,0),0)</f>
        <v>0</v>
      </c>
      <c r="J23" s="28">
        <f>IFERROR(+VLOOKUP("LDDAF2"&amp;A23,'Main File'!A:O,14,0),0)</f>
        <v>0</v>
      </c>
      <c r="K23" s="28">
        <f>IFERROR(+VLOOKUP("LDDAF2"&amp;A23,'Main File'!A:O,15,0),0)</f>
        <v>0</v>
      </c>
    </row>
    <row r="24" spans="1:11" x14ac:dyDescent="0.25">
      <c r="A24" s="9">
        <f t="shared" si="0"/>
        <v>43180</v>
      </c>
      <c r="B24" s="28">
        <f>IFERROR(+VLOOKUP("LDDAF2"&amp;A24,'Main File'!A:O,6,0),0)</f>
        <v>0</v>
      </c>
      <c r="C24" s="28">
        <f>IFERROR(+VLOOKUP("LDDAF2"&amp;A24,'Main File'!A:O,7,0),0)</f>
        <v>0</v>
      </c>
      <c r="D24" s="28">
        <f>IFERROR(+VLOOKUP("LDDAF2"&amp;A24,'Main File'!A:O,8,0),0)</f>
        <v>0</v>
      </c>
      <c r="E24" s="28">
        <f>IFERROR(+VLOOKUP("LDDAF2"&amp;A24,'Main File'!A:O,9,0),0)</f>
        <v>0</v>
      </c>
      <c r="F24" s="28">
        <f>IFERROR(+VLOOKUP("LDDAF2"&amp;A24,'Main File'!A:O,10,0),0)</f>
        <v>0</v>
      </c>
      <c r="G24" s="28">
        <f>IFERROR(+VLOOKUP("LDDAF2"&amp;A24,'Main File'!A:O,11,0),0)</f>
        <v>0</v>
      </c>
      <c r="H24" s="28">
        <f>IFERROR(+VLOOKUP("LDDAF2"&amp;A24,'Main File'!A:O,12,0),0)</f>
        <v>0</v>
      </c>
      <c r="I24" s="28">
        <f>IFERROR(+VLOOKUP("LDDAF2"&amp;A24,'Main File'!A:O,13,0),0)</f>
        <v>0</v>
      </c>
      <c r="J24" s="28">
        <f>IFERROR(+VLOOKUP("LDDAF2"&amp;A24,'Main File'!A:O,14,0),0)</f>
        <v>0</v>
      </c>
      <c r="K24" s="28">
        <f>IFERROR(+VLOOKUP("LDDAF2"&amp;A24,'Main File'!A:O,15,0),0)</f>
        <v>0</v>
      </c>
    </row>
    <row r="25" spans="1:11" x14ac:dyDescent="0.25">
      <c r="A25" s="9">
        <f t="shared" si="0"/>
        <v>43181</v>
      </c>
      <c r="B25" s="28">
        <f>IFERROR(+VLOOKUP("LDDAF2"&amp;A25,'Main File'!A:O,6,0),0)</f>
        <v>0</v>
      </c>
      <c r="C25" s="28">
        <f>IFERROR(+VLOOKUP("LDDAF2"&amp;A25,'Main File'!A:O,7,0),0)</f>
        <v>0</v>
      </c>
      <c r="D25" s="28">
        <f>IFERROR(+VLOOKUP("LDDAF2"&amp;A25,'Main File'!A:O,8,0),0)</f>
        <v>0</v>
      </c>
      <c r="E25" s="28">
        <f>IFERROR(+VLOOKUP("LDDAF2"&amp;A25,'Main File'!A:O,9,0),0)</f>
        <v>0</v>
      </c>
      <c r="F25" s="28">
        <f>IFERROR(+VLOOKUP("LDDAF2"&amp;A25,'Main File'!A:O,10,0),0)</f>
        <v>0</v>
      </c>
      <c r="G25" s="28">
        <f>IFERROR(+VLOOKUP("LDDAF2"&amp;A25,'Main File'!A:O,11,0),0)</f>
        <v>0</v>
      </c>
      <c r="H25" s="28">
        <f>IFERROR(+VLOOKUP("LDDAF2"&amp;A25,'Main File'!A:O,12,0),0)</f>
        <v>0</v>
      </c>
      <c r="I25" s="28">
        <f>IFERROR(+VLOOKUP("LDDAF2"&amp;A25,'Main File'!A:O,13,0),0)</f>
        <v>0</v>
      </c>
      <c r="J25" s="28">
        <f>IFERROR(+VLOOKUP("LDDAF2"&amp;A25,'Main File'!A:O,14,0),0)</f>
        <v>0</v>
      </c>
      <c r="K25" s="28">
        <f>IFERROR(+VLOOKUP("LDDAF2"&amp;A25,'Main File'!A:O,15,0),0)</f>
        <v>0</v>
      </c>
    </row>
    <row r="26" spans="1:11" x14ac:dyDescent="0.25">
      <c r="A26" s="9">
        <f t="shared" si="0"/>
        <v>43182</v>
      </c>
      <c r="B26" s="28">
        <f>IFERROR(+VLOOKUP("LDDAF2"&amp;A26,'Main File'!A:O,6,0),0)</f>
        <v>0</v>
      </c>
      <c r="C26" s="28">
        <f>IFERROR(+VLOOKUP("LDDAF2"&amp;A26,'Main File'!A:O,7,0),0)</f>
        <v>0</v>
      </c>
      <c r="D26" s="28">
        <f>IFERROR(+VLOOKUP("LDDAF2"&amp;A26,'Main File'!A:O,8,0),0)</f>
        <v>0</v>
      </c>
      <c r="E26" s="28">
        <f>IFERROR(+VLOOKUP("LDDAF2"&amp;A26,'Main File'!A:O,9,0),0)</f>
        <v>0</v>
      </c>
      <c r="F26" s="28">
        <f>IFERROR(+VLOOKUP("LDDAF2"&amp;A26,'Main File'!A:O,10,0),0)</f>
        <v>0</v>
      </c>
      <c r="G26" s="28">
        <f>IFERROR(+VLOOKUP("LDDAF2"&amp;A26,'Main File'!A:O,11,0),0)</f>
        <v>0</v>
      </c>
      <c r="H26" s="28">
        <f>IFERROR(+VLOOKUP("LDDAF2"&amp;A26,'Main File'!A:O,12,0),0)</f>
        <v>0</v>
      </c>
      <c r="I26" s="28">
        <f>IFERROR(+VLOOKUP("LDDAF2"&amp;A26,'Main File'!A:O,13,0),0)</f>
        <v>0</v>
      </c>
      <c r="J26" s="28">
        <f>IFERROR(+VLOOKUP("LDDAF2"&amp;A26,'Main File'!A:O,14,0),0)</f>
        <v>0</v>
      </c>
      <c r="K26" s="28">
        <f>IFERROR(+VLOOKUP("LDDAF2"&amp;A26,'Main File'!A:O,15,0),0)</f>
        <v>0</v>
      </c>
    </row>
    <row r="27" spans="1:11" x14ac:dyDescent="0.25">
      <c r="A27" s="9">
        <f t="shared" si="0"/>
        <v>43183</v>
      </c>
      <c r="B27" s="28">
        <f>IFERROR(+VLOOKUP("LDDAF2"&amp;A27,'Main File'!A:O,6,0),0)</f>
        <v>0</v>
      </c>
      <c r="C27" s="28">
        <f>IFERROR(+VLOOKUP("LDDAF2"&amp;A27,'Main File'!A:O,7,0),0)</f>
        <v>0</v>
      </c>
      <c r="D27" s="28">
        <f>IFERROR(+VLOOKUP("LDDAF2"&amp;A27,'Main File'!A:O,8,0),0)</f>
        <v>0</v>
      </c>
      <c r="E27" s="28">
        <f>IFERROR(+VLOOKUP("LDDAF2"&amp;A27,'Main File'!A:O,9,0),0)</f>
        <v>0</v>
      </c>
      <c r="F27" s="28">
        <f>IFERROR(+VLOOKUP("LDDAF2"&amp;A27,'Main File'!A:O,10,0),0)</f>
        <v>0</v>
      </c>
      <c r="G27" s="28">
        <f>IFERROR(+VLOOKUP("LDDAF2"&amp;A27,'Main File'!A:O,11,0),0)</f>
        <v>0</v>
      </c>
      <c r="H27" s="28">
        <f>IFERROR(+VLOOKUP("LDDAF2"&amp;A27,'Main File'!A:O,12,0),0)</f>
        <v>0</v>
      </c>
      <c r="I27" s="28">
        <f>IFERROR(+VLOOKUP("LDDAF2"&amp;A27,'Main File'!A:O,13,0),0)</f>
        <v>0</v>
      </c>
      <c r="J27" s="28">
        <f>IFERROR(+VLOOKUP("LDDAF2"&amp;A27,'Main File'!A:O,14,0),0)</f>
        <v>0</v>
      </c>
      <c r="K27" s="28">
        <f>IFERROR(+VLOOKUP("LDDAF2"&amp;A27,'Main File'!A:O,15,0),0)</f>
        <v>0</v>
      </c>
    </row>
    <row r="28" spans="1:11" x14ac:dyDescent="0.25">
      <c r="A28" s="9">
        <f t="shared" si="0"/>
        <v>43184</v>
      </c>
      <c r="B28" s="28">
        <f>IFERROR(+VLOOKUP("LDDAF2"&amp;A28,'Main File'!A:O,6,0),0)</f>
        <v>0</v>
      </c>
      <c r="C28" s="28">
        <f>IFERROR(+VLOOKUP("LDDAF2"&amp;A28,'Main File'!A:O,7,0),0)</f>
        <v>0</v>
      </c>
      <c r="D28" s="28">
        <f>IFERROR(+VLOOKUP("LDDAF2"&amp;A28,'Main File'!A:O,8,0),0)</f>
        <v>0</v>
      </c>
      <c r="E28" s="28">
        <f>IFERROR(+VLOOKUP("LDDAF2"&amp;A28,'Main File'!A:O,9,0),0)</f>
        <v>0</v>
      </c>
      <c r="F28" s="28">
        <f>IFERROR(+VLOOKUP("LDDAF2"&amp;A28,'Main File'!A:O,10,0),0)</f>
        <v>0</v>
      </c>
      <c r="G28" s="28">
        <f>IFERROR(+VLOOKUP("LDDAF2"&amp;A28,'Main File'!A:O,11,0),0)</f>
        <v>0</v>
      </c>
      <c r="H28" s="28">
        <f>IFERROR(+VLOOKUP("LDDAF2"&amp;A28,'Main File'!A:O,12,0),0)</f>
        <v>0</v>
      </c>
      <c r="I28" s="28">
        <f>IFERROR(+VLOOKUP("LDDAF2"&amp;A28,'Main File'!A:O,13,0),0)</f>
        <v>0</v>
      </c>
      <c r="J28" s="28">
        <f>IFERROR(+VLOOKUP("LDDAF2"&amp;A28,'Main File'!A:O,14,0),0)</f>
        <v>0</v>
      </c>
      <c r="K28" s="28">
        <f>IFERROR(+VLOOKUP("LDDAF2"&amp;A28,'Main File'!A:O,15,0),0)</f>
        <v>0</v>
      </c>
    </row>
    <row r="29" spans="1:11" x14ac:dyDescent="0.25">
      <c r="A29" s="9">
        <f t="shared" si="0"/>
        <v>43185</v>
      </c>
      <c r="B29" s="28">
        <f>IFERROR(+VLOOKUP("LDDAF2"&amp;A29,'Main File'!A:O,6,0),0)</f>
        <v>0</v>
      </c>
      <c r="C29" s="28">
        <f>IFERROR(+VLOOKUP("LDDAF2"&amp;A29,'Main File'!A:O,7,0),0)</f>
        <v>0</v>
      </c>
      <c r="D29" s="28">
        <f>IFERROR(+VLOOKUP("LDDAF2"&amp;A29,'Main File'!A:O,8,0),0)</f>
        <v>0</v>
      </c>
      <c r="E29" s="28">
        <f>IFERROR(+VLOOKUP("LDDAF2"&amp;A29,'Main File'!A:O,9,0),0)</f>
        <v>0</v>
      </c>
      <c r="F29" s="28">
        <f>IFERROR(+VLOOKUP("LDDAF2"&amp;A29,'Main File'!A:O,10,0),0)</f>
        <v>0</v>
      </c>
      <c r="G29" s="28">
        <f>IFERROR(+VLOOKUP("LDDAF2"&amp;A29,'Main File'!A:O,11,0),0)</f>
        <v>0</v>
      </c>
      <c r="H29" s="28">
        <f>IFERROR(+VLOOKUP("LDDAF2"&amp;A29,'Main File'!A:O,12,0),0)</f>
        <v>0</v>
      </c>
      <c r="I29" s="28">
        <f>IFERROR(+VLOOKUP("LDDAF2"&amp;A29,'Main File'!A:O,13,0),0)</f>
        <v>0</v>
      </c>
      <c r="J29" s="28">
        <f>IFERROR(+VLOOKUP("LDDAF2"&amp;A29,'Main File'!A:O,14,0),0)</f>
        <v>0</v>
      </c>
      <c r="K29" s="28">
        <f>IFERROR(+VLOOKUP("LDDAF2"&amp;A29,'Main File'!A:O,15,0),0)</f>
        <v>0</v>
      </c>
    </row>
    <row r="30" spans="1:11" x14ac:dyDescent="0.25">
      <c r="A30" s="9">
        <f t="shared" si="0"/>
        <v>43186</v>
      </c>
      <c r="B30" s="28">
        <f>IFERROR(+VLOOKUP("LDDAF2"&amp;A30,'Main File'!A:O,6,0),0)</f>
        <v>0</v>
      </c>
      <c r="C30" s="28">
        <f>IFERROR(+VLOOKUP("LDDAF2"&amp;A30,'Main File'!A:O,7,0),0)</f>
        <v>0</v>
      </c>
      <c r="D30" s="28">
        <f>IFERROR(+VLOOKUP("LDDAF2"&amp;A30,'Main File'!A:O,8,0),0)</f>
        <v>0</v>
      </c>
      <c r="E30" s="28">
        <f>IFERROR(+VLOOKUP("LDDAF2"&amp;A30,'Main File'!A:O,9,0),0)</f>
        <v>0</v>
      </c>
      <c r="F30" s="28">
        <f>IFERROR(+VLOOKUP("LDDAF2"&amp;A30,'Main File'!A:O,10,0),0)</f>
        <v>0</v>
      </c>
      <c r="G30" s="28">
        <f>IFERROR(+VLOOKUP("LDDAF2"&amp;A30,'Main File'!A:O,11,0),0)</f>
        <v>0</v>
      </c>
      <c r="H30" s="28">
        <f>IFERROR(+VLOOKUP("LDDAF2"&amp;A30,'Main File'!A:O,12,0),0)</f>
        <v>0</v>
      </c>
      <c r="I30" s="28">
        <f>IFERROR(+VLOOKUP("LDDAF2"&amp;A30,'Main File'!A:O,13,0),0)</f>
        <v>0</v>
      </c>
      <c r="J30" s="28">
        <f>IFERROR(+VLOOKUP("LDDAF2"&amp;A30,'Main File'!A:O,14,0),0)</f>
        <v>0</v>
      </c>
      <c r="K30" s="28">
        <f>IFERROR(+VLOOKUP("LDDAF2"&amp;A30,'Main File'!A:O,15,0),0)</f>
        <v>0</v>
      </c>
    </row>
    <row r="31" spans="1:11" x14ac:dyDescent="0.25">
      <c r="A31" s="9">
        <f t="shared" si="0"/>
        <v>43187</v>
      </c>
      <c r="B31" s="28">
        <f>IFERROR(+VLOOKUP("LDDAF2"&amp;A31,'Main File'!A:O,6,0),0)</f>
        <v>0</v>
      </c>
      <c r="C31" s="28">
        <f>IFERROR(+VLOOKUP("LDDAF2"&amp;A31,'Main File'!A:O,7,0),0)</f>
        <v>0</v>
      </c>
      <c r="D31" s="28">
        <f>IFERROR(+VLOOKUP("LDDAF2"&amp;A31,'Main File'!A:O,8,0),0)</f>
        <v>0</v>
      </c>
      <c r="E31" s="28">
        <f>IFERROR(+VLOOKUP("LDDAF2"&amp;A31,'Main File'!A:O,9,0),0)</f>
        <v>0</v>
      </c>
      <c r="F31" s="28">
        <f>IFERROR(+VLOOKUP("LDDAF2"&amp;A31,'Main File'!A:O,10,0),0)</f>
        <v>0</v>
      </c>
      <c r="G31" s="28">
        <f>IFERROR(+VLOOKUP("LDDAF2"&amp;A31,'Main File'!A:O,11,0),0)</f>
        <v>0</v>
      </c>
      <c r="H31" s="28">
        <f>IFERROR(+VLOOKUP("LDDAF2"&amp;A31,'Main File'!A:O,12,0),0)</f>
        <v>0</v>
      </c>
      <c r="I31" s="28">
        <f>IFERROR(+VLOOKUP("LDDAF2"&amp;A31,'Main File'!A:O,13,0),0)</f>
        <v>0</v>
      </c>
      <c r="J31" s="28">
        <f>IFERROR(+VLOOKUP("LDDAF2"&amp;A31,'Main File'!A:O,14,0),0)</f>
        <v>0</v>
      </c>
      <c r="K31" s="28">
        <f>IFERROR(+VLOOKUP("LDDAF2"&amp;A31,'Main File'!A:O,15,0),0)</f>
        <v>0</v>
      </c>
    </row>
    <row r="32" spans="1:11" x14ac:dyDescent="0.25">
      <c r="A32" s="9">
        <f t="shared" si="0"/>
        <v>43188</v>
      </c>
      <c r="B32" s="28">
        <f>IFERROR(+VLOOKUP("LDDAF2"&amp;A32,'Main File'!A:O,6,0),0)</f>
        <v>0</v>
      </c>
      <c r="C32" s="28">
        <f>IFERROR(+VLOOKUP("LDDAF2"&amp;A32,'Main File'!A:O,7,0),0)</f>
        <v>0</v>
      </c>
      <c r="D32" s="28">
        <f>IFERROR(+VLOOKUP("LDDAF2"&amp;A32,'Main File'!A:O,8,0),0)</f>
        <v>0</v>
      </c>
      <c r="E32" s="28">
        <f>IFERROR(+VLOOKUP("LDDAF2"&amp;A32,'Main File'!A:O,9,0),0)</f>
        <v>0</v>
      </c>
      <c r="F32" s="28">
        <f>IFERROR(+VLOOKUP("LDDAF2"&amp;A32,'Main File'!A:O,10,0),0)</f>
        <v>0</v>
      </c>
      <c r="G32" s="28">
        <f>IFERROR(+VLOOKUP("LDDAF2"&amp;A32,'Main File'!A:O,11,0),0)</f>
        <v>0</v>
      </c>
      <c r="H32" s="28">
        <f>IFERROR(+VLOOKUP("LDDAF2"&amp;A32,'Main File'!A:O,12,0),0)</f>
        <v>0</v>
      </c>
      <c r="I32" s="28">
        <f>IFERROR(+VLOOKUP("LDDAF2"&amp;A32,'Main File'!A:O,13,0),0)</f>
        <v>0</v>
      </c>
      <c r="J32" s="28">
        <f>IFERROR(+VLOOKUP("LDDAF2"&amp;A32,'Main File'!A:O,14,0),0)</f>
        <v>0</v>
      </c>
      <c r="K32" s="28">
        <f>IFERROR(+VLOOKUP("LDDAF2"&amp;A32,'Main File'!A:O,15,0),0)</f>
        <v>0</v>
      </c>
    </row>
    <row r="33" spans="1:11" x14ac:dyDescent="0.25">
      <c r="A33" s="9">
        <f t="shared" si="0"/>
        <v>43189</v>
      </c>
      <c r="B33" s="28">
        <f>IFERROR(+VLOOKUP("LDDAF2"&amp;A33,'Main File'!A:O,6,0),0)</f>
        <v>0</v>
      </c>
      <c r="C33" s="28">
        <f>IFERROR(+VLOOKUP("LDDAF2"&amp;A33,'Main File'!A:O,7,0),0)</f>
        <v>0</v>
      </c>
      <c r="D33" s="28">
        <f>IFERROR(+VLOOKUP("LDDAF2"&amp;A33,'Main File'!A:O,8,0),0)</f>
        <v>0</v>
      </c>
      <c r="E33" s="28">
        <f>IFERROR(+VLOOKUP("LDDAF2"&amp;A33,'Main File'!A:O,9,0),0)</f>
        <v>0</v>
      </c>
      <c r="F33" s="28">
        <f>IFERROR(+VLOOKUP("LDDAF2"&amp;A33,'Main File'!A:O,10,0),0)</f>
        <v>0</v>
      </c>
      <c r="G33" s="28">
        <f>IFERROR(+VLOOKUP("LDDAF2"&amp;A33,'Main File'!A:O,11,0),0)</f>
        <v>0</v>
      </c>
      <c r="H33" s="28">
        <f>IFERROR(+VLOOKUP("LDDAF2"&amp;A33,'Main File'!A:O,12,0),0)</f>
        <v>0</v>
      </c>
      <c r="I33" s="28">
        <f>IFERROR(+VLOOKUP("LDDAF2"&amp;A33,'Main File'!A:O,13,0),0)</f>
        <v>0</v>
      </c>
      <c r="J33" s="28">
        <f>IFERROR(+VLOOKUP("LDDAF2"&amp;A33,'Main File'!A:O,14,0),0)</f>
        <v>0</v>
      </c>
      <c r="K33" s="28">
        <f>IFERROR(+VLOOKUP("LDDAF2"&amp;A33,'Main File'!A:O,15,0),0)</f>
        <v>0</v>
      </c>
    </row>
    <row r="34" spans="1:11" x14ac:dyDescent="0.25">
      <c r="A34" s="9">
        <f t="shared" si="0"/>
        <v>43190</v>
      </c>
      <c r="B34" s="28">
        <f>IFERROR(+VLOOKUP("LDDAF2"&amp;A34,'Main File'!A:O,6,0),0)</f>
        <v>0</v>
      </c>
      <c r="C34" s="28">
        <f>IFERROR(+VLOOKUP("LDDAF2"&amp;A34,'Main File'!A:O,7,0),0)</f>
        <v>0</v>
      </c>
      <c r="D34" s="28">
        <f>IFERROR(+VLOOKUP("LDDAF2"&amp;A34,'Main File'!A:O,8,0),0)</f>
        <v>0</v>
      </c>
      <c r="E34" s="28">
        <f>IFERROR(+VLOOKUP("LDDAF2"&amp;A34,'Main File'!A:O,9,0),0)</f>
        <v>0</v>
      </c>
      <c r="F34" s="28">
        <f>IFERROR(+VLOOKUP("LDDAF2"&amp;A34,'Main File'!A:O,10,0),0)</f>
        <v>0</v>
      </c>
      <c r="G34" s="28">
        <f>IFERROR(+VLOOKUP("LDDAF2"&amp;A34,'Main File'!A:O,11,0),0)</f>
        <v>0</v>
      </c>
      <c r="H34" s="28">
        <f>IFERROR(+VLOOKUP("LDDAF2"&amp;A34,'Main File'!A:O,12,0),0)</f>
        <v>0</v>
      </c>
      <c r="I34" s="28">
        <f>IFERROR(+VLOOKUP("LDDAF2"&amp;A34,'Main File'!A:O,13,0),0)</f>
        <v>0</v>
      </c>
      <c r="J34" s="28">
        <f>IFERROR(+VLOOKUP("LDDAF2"&amp;A34,'Main File'!A:O,14,0),0)</f>
        <v>0</v>
      </c>
      <c r="K34" s="28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18" sqref="J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Dual Advantage Fixed Term Plan-Series 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IFERROR(+VLOOKUP("LDDAF3"&amp;A4,'Main File'!A:O,6,0),0)</f>
        <v>2.2500895872917552</v>
      </c>
      <c r="C4" s="28">
        <f>IFERROR(+VLOOKUP("LDDAF3"&amp;A4,'Main File'!A:O,7,0),0)</f>
        <v>0</v>
      </c>
      <c r="D4" s="28">
        <f>IFERROR(+VLOOKUP("LDDAF3"&amp;A4,'Main File'!A:O,8,0),0)</f>
        <v>0</v>
      </c>
      <c r="E4" s="28">
        <f>IFERROR(+VLOOKUP("LDDAF3"&amp;A4,'Main File'!A:O,9,0),0)</f>
        <v>0.19621224052384098</v>
      </c>
      <c r="F4" s="28">
        <f>IFERROR(+VLOOKUP("LDDAF3"&amp;A4,'Main File'!A:O,10,0),0)</f>
        <v>2.4463018278155961</v>
      </c>
      <c r="G4" s="28">
        <f>IFERROR(+VLOOKUP("LDDAF3"&amp;A4,'Main File'!A:O,11,0),0)</f>
        <v>1.2300149187793659</v>
      </c>
      <c r="H4" s="28">
        <f>IFERROR(+VLOOKUP("LDDAF3"&amp;A4,'Main File'!A:O,12,0),0)</f>
        <v>0</v>
      </c>
      <c r="I4" s="28">
        <f>IFERROR(+VLOOKUP("LDDAF3"&amp;A4,'Main File'!A:O,13,0),0)</f>
        <v>0</v>
      </c>
      <c r="J4" s="28">
        <f>IFERROR(+VLOOKUP("LDDAF3"&amp;A4,'Main File'!A:O,14,0),0)</f>
        <v>0.19620602220609393</v>
      </c>
      <c r="K4" s="28">
        <f>IFERROR(+VLOOKUP("LDDAF3"&amp;A4,'Main File'!A:O,15,0),0)</f>
        <v>1.4262209409854598</v>
      </c>
    </row>
    <row r="5" spans="1:14" x14ac:dyDescent="0.25">
      <c r="A5" s="9">
        <v>43161</v>
      </c>
      <c r="B5" s="28">
        <f>IFERROR(+VLOOKUP("LDDAF3"&amp;A5,'Main File'!A:O,6,0),0)</f>
        <v>2.2500877992197283</v>
      </c>
      <c r="C5" s="28">
        <f>IFERROR(+VLOOKUP("LDDAF3"&amp;A5,'Main File'!A:O,7,0),0)</f>
        <v>0</v>
      </c>
      <c r="D5" s="28">
        <f>IFERROR(+VLOOKUP("LDDAF3"&amp;A5,'Main File'!A:O,8,0),0)</f>
        <v>0</v>
      </c>
      <c r="E5" s="28">
        <f>IFERROR(+VLOOKUP("LDDAF3"&amp;A5,'Main File'!A:O,9,0),0)</f>
        <v>0.1962148269605116</v>
      </c>
      <c r="F5" s="28">
        <f>IFERROR(+VLOOKUP("LDDAF3"&amp;A5,'Main File'!A:O,10,0),0)</f>
        <v>2.4463026261802399</v>
      </c>
      <c r="G5" s="28">
        <f>IFERROR(+VLOOKUP("LDDAF3"&amp;A5,'Main File'!A:O,11,0),0)</f>
        <v>1.2300154210081546</v>
      </c>
      <c r="H5" s="28">
        <f>IFERROR(+VLOOKUP("LDDAF3"&amp;A5,'Main File'!A:O,12,0),0)</f>
        <v>0</v>
      </c>
      <c r="I5" s="28">
        <f>IFERROR(+VLOOKUP("LDDAF3"&amp;A5,'Main File'!A:O,13,0),0)</f>
        <v>0</v>
      </c>
      <c r="J5" s="28">
        <f>IFERROR(+VLOOKUP("LDDAF3"&amp;A5,'Main File'!A:O,14,0),0)</f>
        <v>0.19620615290696655</v>
      </c>
      <c r="K5" s="28">
        <f>IFERROR(+VLOOKUP("LDDAF3"&amp;A5,'Main File'!A:O,15,0),0)</f>
        <v>1.4262215739151212</v>
      </c>
    </row>
    <row r="6" spans="1:14" x14ac:dyDescent="0.25">
      <c r="A6" s="9">
        <f>+A5+1</f>
        <v>43162</v>
      </c>
      <c r="B6" s="28">
        <f>IFERROR(+VLOOKUP("LDDAF3"&amp;A6,'Main File'!A:O,6,0),0)</f>
        <v>2.2500861563717311</v>
      </c>
      <c r="C6" s="28">
        <f>IFERROR(+VLOOKUP("LDDAF3"&amp;A6,'Main File'!A:O,7,0),0)</f>
        <v>0</v>
      </c>
      <c r="D6" s="28">
        <f>IFERROR(+VLOOKUP("LDDAF3"&amp;A6,'Main File'!A:O,8,0),0)</f>
        <v>0</v>
      </c>
      <c r="E6" s="28">
        <f>IFERROR(+VLOOKUP("LDDAF3"&amp;A6,'Main File'!A:O,9,0),0)</f>
        <v>0.19621326744078846</v>
      </c>
      <c r="F6" s="28">
        <f>IFERROR(+VLOOKUP("LDDAF3"&amp;A6,'Main File'!A:O,10,0),0)</f>
        <v>2.4462994238125195</v>
      </c>
      <c r="G6" s="28">
        <f>IFERROR(+VLOOKUP("LDDAF3"&amp;A6,'Main File'!A:O,11,0),0)</f>
        <v>1.2300184880095304</v>
      </c>
      <c r="H6" s="28">
        <f>IFERROR(+VLOOKUP("LDDAF3"&amp;A6,'Main File'!A:O,12,0),0)</f>
        <v>0</v>
      </c>
      <c r="I6" s="28">
        <f>IFERROR(+VLOOKUP("LDDAF3"&amp;A6,'Main File'!A:O,13,0),0)</f>
        <v>0</v>
      </c>
      <c r="J6" s="28">
        <f>IFERROR(+VLOOKUP("LDDAF3"&amp;A6,'Main File'!A:O,14,0),0)</f>
        <v>0.19620669271961025</v>
      </c>
      <c r="K6" s="28">
        <f>IFERROR(+VLOOKUP("LDDAF3"&amp;A6,'Main File'!A:O,15,0),0)</f>
        <v>1.4262251807291406</v>
      </c>
    </row>
    <row r="7" spans="1:14" x14ac:dyDescent="0.25">
      <c r="A7" s="9">
        <f t="shared" ref="A7:A34" si="0">+A6+1</f>
        <v>43163</v>
      </c>
      <c r="B7" s="28">
        <f>IFERROR(+VLOOKUP("LDDAF3"&amp;A7,'Main File'!A:O,6,0),0)</f>
        <v>2.2500857851937979</v>
      </c>
      <c r="C7" s="28">
        <f>IFERROR(+VLOOKUP("LDDAF3"&amp;A7,'Main File'!A:O,7,0),0)</f>
        <v>0</v>
      </c>
      <c r="D7" s="28">
        <f>IFERROR(+VLOOKUP("LDDAF3"&amp;A7,'Main File'!A:O,8,0),0)</f>
        <v>0</v>
      </c>
      <c r="E7" s="28">
        <f>IFERROR(+VLOOKUP("LDDAF3"&amp;A7,'Main File'!A:O,9,0),0)</f>
        <v>0.19621162035050885</v>
      </c>
      <c r="F7" s="28">
        <f>IFERROR(+VLOOKUP("LDDAF3"&amp;A7,'Main File'!A:O,10,0),0)</f>
        <v>2.4462974055443065</v>
      </c>
      <c r="G7" s="28">
        <f>IFERROR(+VLOOKUP("LDDAF3"&amp;A7,'Main File'!A:O,11,0),0)</f>
        <v>1.2300209997537279</v>
      </c>
      <c r="H7" s="28">
        <f>IFERROR(+VLOOKUP("LDDAF3"&amp;A7,'Main File'!A:O,12,0),0)</f>
        <v>0</v>
      </c>
      <c r="I7" s="28">
        <f>IFERROR(+VLOOKUP("LDDAF3"&amp;A7,'Main File'!A:O,13,0),0)</f>
        <v>0</v>
      </c>
      <c r="J7" s="28">
        <f>IFERROR(+VLOOKUP("LDDAF3"&amp;A7,'Main File'!A:O,14,0),0)</f>
        <v>0.19620714395192246</v>
      </c>
      <c r="K7" s="28">
        <f>IFERROR(+VLOOKUP("LDDAF3"&amp;A7,'Main File'!A:O,15,0),0)</f>
        <v>1.4262281437056503</v>
      </c>
    </row>
    <row r="8" spans="1:14" x14ac:dyDescent="0.25">
      <c r="A8" s="9">
        <f t="shared" si="0"/>
        <v>43164</v>
      </c>
      <c r="B8" s="28">
        <f>IFERROR(+VLOOKUP("LDDAF3"&amp;A8,'Main File'!A:O,6,0),0)</f>
        <v>2.2500887642988765</v>
      </c>
      <c r="C8" s="28">
        <f>IFERROR(+VLOOKUP("LDDAF3"&amp;A8,'Main File'!A:O,7,0),0)</f>
        <v>0</v>
      </c>
      <c r="D8" s="28">
        <f>IFERROR(+VLOOKUP("LDDAF3"&amp;A8,'Main File'!A:O,8,0),0)</f>
        <v>0</v>
      </c>
      <c r="E8" s="28">
        <f>IFERROR(+VLOOKUP("LDDAF3"&amp;A8,'Main File'!A:O,9,0),0)</f>
        <v>0.19621430388873595</v>
      </c>
      <c r="F8" s="28">
        <f>IFERROR(+VLOOKUP("LDDAF3"&amp;A8,'Main File'!A:O,10,0),0)</f>
        <v>2.4463030681876123</v>
      </c>
      <c r="G8" s="28">
        <f>IFERROR(+VLOOKUP("LDDAF3"&amp;A8,'Main File'!A:O,11,0),0)</f>
        <v>1.2300177792575731</v>
      </c>
      <c r="H8" s="28">
        <f>IFERROR(+VLOOKUP("LDDAF3"&amp;A8,'Main File'!A:O,12,0),0)</f>
        <v>0</v>
      </c>
      <c r="I8" s="28">
        <f>IFERROR(+VLOOKUP("LDDAF3"&amp;A8,'Main File'!A:O,13,0),0)</f>
        <v>0</v>
      </c>
      <c r="J8" s="28">
        <f>IFERROR(+VLOOKUP("LDDAF3"&amp;A8,'Main File'!A:O,14,0),0)</f>
        <v>0.19620177571666977</v>
      </c>
      <c r="K8" s="28">
        <f>IFERROR(+VLOOKUP("LDDAF3"&amp;A8,'Main File'!A:O,15,0),0)</f>
        <v>1.4262195549742429</v>
      </c>
    </row>
    <row r="9" spans="1:14" x14ac:dyDescent="0.25">
      <c r="A9" s="9">
        <f t="shared" si="0"/>
        <v>43165</v>
      </c>
      <c r="B9" s="28">
        <f>IFERROR(+VLOOKUP("LDDAF3"&amp;A9,'Main File'!A:O,6,0),0)</f>
        <v>2.2500860464654702</v>
      </c>
      <c r="C9" s="28">
        <f>IFERROR(+VLOOKUP("LDDAF3"&amp;A9,'Main File'!A:O,7,0),0)</f>
        <v>0</v>
      </c>
      <c r="D9" s="28">
        <f>IFERROR(+VLOOKUP("LDDAF3"&amp;A9,'Main File'!A:O,8,0),0)</f>
        <v>0</v>
      </c>
      <c r="E9" s="28">
        <f>IFERROR(+VLOOKUP("LDDAF3"&amp;A9,'Main File'!A:O,9,0),0)</f>
        <v>0.19621366055736505</v>
      </c>
      <c r="F9" s="28">
        <f>IFERROR(+VLOOKUP("LDDAF3"&amp;A9,'Main File'!A:O,10,0),0)</f>
        <v>2.4462997070228352</v>
      </c>
      <c r="G9" s="28">
        <f>IFERROR(+VLOOKUP("LDDAF3"&amp;A9,'Main File'!A:O,11,0),0)</f>
        <v>1.2300230993591468</v>
      </c>
      <c r="H9" s="28">
        <f>IFERROR(+VLOOKUP("LDDAF3"&amp;A9,'Main File'!A:O,12,0),0)</f>
        <v>0</v>
      </c>
      <c r="I9" s="28">
        <f>IFERROR(+VLOOKUP("LDDAF3"&amp;A9,'Main File'!A:O,13,0),0)</f>
        <v>0</v>
      </c>
      <c r="J9" s="28">
        <f>IFERROR(+VLOOKUP("LDDAF3"&amp;A9,'Main File'!A:O,14,0),0)</f>
        <v>0.19620675679669961</v>
      </c>
      <c r="K9" s="28">
        <f>IFERROR(+VLOOKUP("LDDAF3"&amp;A9,'Main File'!A:O,15,0),0)</f>
        <v>1.4262298561558464</v>
      </c>
    </row>
    <row r="10" spans="1:14" x14ac:dyDescent="0.25">
      <c r="A10" s="9">
        <f t="shared" si="0"/>
        <v>43166</v>
      </c>
      <c r="B10" s="28">
        <f>IFERROR(+VLOOKUP("LDDAF3"&amp;A10,'Main File'!A:O,6,0),0)</f>
        <v>2.2500880990927778</v>
      </c>
      <c r="C10" s="28">
        <f>IFERROR(+VLOOKUP("LDDAF3"&amp;A10,'Main File'!A:O,7,0),0)</f>
        <v>0</v>
      </c>
      <c r="D10" s="28">
        <f>IFERROR(+VLOOKUP("LDDAF3"&amp;A10,'Main File'!A:O,8,0),0)</f>
        <v>0</v>
      </c>
      <c r="E10" s="28">
        <f>IFERROR(+VLOOKUP("LDDAF3"&amp;A10,'Main File'!A:O,9,0),0)</f>
        <v>0.19621405904797828</v>
      </c>
      <c r="F10" s="28">
        <f>IFERROR(+VLOOKUP("LDDAF3"&amp;A10,'Main File'!A:O,10,0),0)</f>
        <v>2.4463021581407562</v>
      </c>
      <c r="G10" s="28">
        <f>IFERROR(+VLOOKUP("LDDAF3"&amp;A10,'Main File'!A:O,11,0),0)</f>
        <v>1.230021201470137</v>
      </c>
      <c r="H10" s="28">
        <f>IFERROR(+VLOOKUP("LDDAF3"&amp;A10,'Main File'!A:O,12,0),0)</f>
        <v>0</v>
      </c>
      <c r="I10" s="28">
        <f>IFERROR(+VLOOKUP("LDDAF3"&amp;A10,'Main File'!A:O,13,0),0)</f>
        <v>0</v>
      </c>
      <c r="J10" s="28">
        <f>IFERROR(+VLOOKUP("LDDAF3"&amp;A10,'Main File'!A:O,14,0),0)</f>
        <v>0.19620545206621848</v>
      </c>
      <c r="K10" s="28">
        <f>IFERROR(+VLOOKUP("LDDAF3"&amp;A10,'Main File'!A:O,15,0),0)</f>
        <v>1.4262266535363555</v>
      </c>
    </row>
    <row r="11" spans="1:14" x14ac:dyDescent="0.25">
      <c r="A11" s="9">
        <f t="shared" si="0"/>
        <v>43167</v>
      </c>
      <c r="B11" s="28">
        <f>IFERROR(+VLOOKUP("LDDAF3"&amp;A11,'Main File'!A:O,6,0),0)</f>
        <v>2.2500843448151606</v>
      </c>
      <c r="C11" s="28">
        <f>IFERROR(+VLOOKUP("LDDAF3"&amp;A11,'Main File'!A:O,7,0),0)</f>
        <v>0</v>
      </c>
      <c r="D11" s="28">
        <f>IFERROR(+VLOOKUP("LDDAF3"&amp;A11,'Main File'!A:O,8,0),0)</f>
        <v>0</v>
      </c>
      <c r="E11" s="28">
        <f>IFERROR(+VLOOKUP("LDDAF3"&amp;A11,'Main File'!A:O,9,0),0)</f>
        <v>0.19621302282520187</v>
      </c>
      <c r="F11" s="28">
        <f>IFERROR(+VLOOKUP("LDDAF3"&amp;A11,'Main File'!A:O,10,0),0)</f>
        <v>2.4462973676403625</v>
      </c>
      <c r="G11" s="28">
        <f>IFERROR(+VLOOKUP("LDDAF3"&amp;A11,'Main File'!A:O,11,0),0)</f>
        <v>1.2300186650934282</v>
      </c>
      <c r="H11" s="28">
        <f>IFERROR(+VLOOKUP("LDDAF3"&amp;A11,'Main File'!A:O,12,0),0)</f>
        <v>0</v>
      </c>
      <c r="I11" s="28">
        <f>IFERROR(+VLOOKUP("LDDAF3"&amp;A11,'Main File'!A:O,13,0),0)</f>
        <v>0</v>
      </c>
      <c r="J11" s="28">
        <f>IFERROR(+VLOOKUP("LDDAF3"&amp;A11,'Main File'!A:O,14,0),0)</f>
        <v>0.19620466997628461</v>
      </c>
      <c r="K11" s="28">
        <f>IFERROR(+VLOOKUP("LDDAF3"&amp;A11,'Main File'!A:O,15,0),0)</f>
        <v>1.4262233350697127</v>
      </c>
    </row>
    <row r="12" spans="1:14" x14ac:dyDescent="0.25">
      <c r="A12" s="9">
        <f t="shared" si="0"/>
        <v>43168</v>
      </c>
      <c r="B12" s="28">
        <f>IFERROR(+VLOOKUP("LDDAF3"&amp;A12,'Main File'!A:O,6,0),0)</f>
        <v>2.250088534933401</v>
      </c>
      <c r="C12" s="28">
        <f>IFERROR(+VLOOKUP("LDDAF3"&amp;A12,'Main File'!A:O,7,0),0)</f>
        <v>0</v>
      </c>
      <c r="D12" s="28">
        <f>IFERROR(+VLOOKUP("LDDAF3"&amp;A12,'Main File'!A:O,8,0),0)</f>
        <v>0</v>
      </c>
      <c r="E12" s="28">
        <f>IFERROR(+VLOOKUP("LDDAF3"&amp;A12,'Main File'!A:O,9,0),0)</f>
        <v>0.19621312483644976</v>
      </c>
      <c r="F12" s="28">
        <f>IFERROR(+VLOOKUP("LDDAF3"&amp;A12,'Main File'!A:O,10,0),0)</f>
        <v>2.4463016597698508</v>
      </c>
      <c r="G12" s="28">
        <f>IFERROR(+VLOOKUP("LDDAF3"&amp;A12,'Main File'!A:O,11,0),0)</f>
        <v>1.2300184208788347</v>
      </c>
      <c r="H12" s="28">
        <f>IFERROR(+VLOOKUP("LDDAF3"&amp;A12,'Main File'!A:O,12,0),0)</f>
        <v>0</v>
      </c>
      <c r="I12" s="28">
        <f>IFERROR(+VLOOKUP("LDDAF3"&amp;A12,'Main File'!A:O,13,0),0)</f>
        <v>0</v>
      </c>
      <c r="J12" s="28">
        <f>IFERROR(+VLOOKUP("LDDAF3"&amp;A12,'Main File'!A:O,14,0),0)</f>
        <v>0.1962093388781912</v>
      </c>
      <c r="K12" s="28">
        <f>IFERROR(+VLOOKUP("LDDAF3"&amp;A12,'Main File'!A:O,15,0),0)</f>
        <v>1.4262277597570259</v>
      </c>
    </row>
    <row r="13" spans="1:14" x14ac:dyDescent="0.25">
      <c r="A13" s="9">
        <f t="shared" si="0"/>
        <v>43169</v>
      </c>
      <c r="B13" s="28">
        <f>IFERROR(+VLOOKUP("LDDAF3"&amp;A13,'Main File'!A:O,6,0),0)</f>
        <v>2.2500906729053667</v>
      </c>
      <c r="C13" s="28">
        <f>IFERROR(+VLOOKUP("LDDAF3"&amp;A13,'Main File'!A:O,7,0),0)</f>
        <v>0</v>
      </c>
      <c r="D13" s="28">
        <f>IFERROR(+VLOOKUP("LDDAF3"&amp;A13,'Main File'!A:O,8,0),0)</f>
        <v>0</v>
      </c>
      <c r="E13" s="28">
        <f>IFERROR(+VLOOKUP("LDDAF3"&amp;A13,'Main File'!A:O,9,0),0)</f>
        <v>0.19621427510803352</v>
      </c>
      <c r="F13" s="28">
        <f>IFERROR(+VLOOKUP("LDDAF3"&amp;A13,'Main File'!A:O,10,0),0)</f>
        <v>2.4463049480134003</v>
      </c>
      <c r="G13" s="28">
        <f>IFERROR(+VLOOKUP("LDDAF3"&amp;A13,'Main File'!A:O,11,0),0)</f>
        <v>1.2300142911086391</v>
      </c>
      <c r="H13" s="28">
        <f>IFERROR(+VLOOKUP("LDDAF3"&amp;A13,'Main File'!A:O,12,0),0)</f>
        <v>0</v>
      </c>
      <c r="I13" s="28">
        <f>IFERROR(+VLOOKUP("LDDAF3"&amp;A13,'Main File'!A:O,13,0),0)</f>
        <v>0</v>
      </c>
      <c r="J13" s="28">
        <f>IFERROR(+VLOOKUP("LDDAF3"&amp;A13,'Main File'!A:O,14,0),0)</f>
        <v>0.19620805886378662</v>
      </c>
      <c r="K13" s="28">
        <f>IFERROR(+VLOOKUP("LDDAF3"&amp;A13,'Main File'!A:O,15,0),0)</f>
        <v>1.4262223499724258</v>
      </c>
    </row>
    <row r="14" spans="1:14" x14ac:dyDescent="0.25">
      <c r="A14" s="9">
        <f t="shared" si="0"/>
        <v>43170</v>
      </c>
      <c r="B14" s="28">
        <f>IFERROR(+VLOOKUP("LDDAF3"&amp;A14,'Main File'!A:O,6,0),0)</f>
        <v>2.2500906151741504</v>
      </c>
      <c r="C14" s="28">
        <f>IFERROR(+VLOOKUP("LDDAF3"&amp;A14,'Main File'!A:O,7,0),0)</f>
        <v>0</v>
      </c>
      <c r="D14" s="28">
        <f>IFERROR(+VLOOKUP("LDDAF3"&amp;A14,'Main File'!A:O,8,0),0)</f>
        <v>0</v>
      </c>
      <c r="E14" s="28">
        <f>IFERROR(+VLOOKUP("LDDAF3"&amp;A14,'Main File'!A:O,9,0),0)</f>
        <v>0.19621543434345276</v>
      </c>
      <c r="F14" s="28">
        <f>IFERROR(+VLOOKUP("LDDAF3"&amp;A14,'Main File'!A:O,10,0),0)</f>
        <v>2.4463060495176032</v>
      </c>
      <c r="G14" s="28">
        <f>IFERROR(+VLOOKUP("LDDAF3"&amp;A14,'Main File'!A:O,11,0),0)</f>
        <v>1.2300144267160762</v>
      </c>
      <c r="H14" s="28">
        <f>IFERROR(+VLOOKUP("LDDAF3"&amp;A14,'Main File'!A:O,12,0),0)</f>
        <v>0</v>
      </c>
      <c r="I14" s="28">
        <f>IFERROR(+VLOOKUP("LDDAF3"&amp;A14,'Main File'!A:O,13,0),0)</f>
        <v>0</v>
      </c>
      <c r="J14" s="28">
        <f>IFERROR(+VLOOKUP("LDDAF3"&amp;A14,'Main File'!A:O,14,0),0)</f>
        <v>0.19620678735173877</v>
      </c>
      <c r="K14" s="28">
        <f>IFERROR(+VLOOKUP("LDDAF3"&amp;A14,'Main File'!A:O,15,0),0)</f>
        <v>1.426221214067815</v>
      </c>
    </row>
    <row r="15" spans="1:14" x14ac:dyDescent="0.25">
      <c r="A15" s="9">
        <f t="shared" si="0"/>
        <v>43171</v>
      </c>
      <c r="B15" s="28">
        <f>IFERROR(+VLOOKUP("LDDAF3"&amp;A15,'Main File'!A:O,6,0),0)</f>
        <v>0</v>
      </c>
      <c r="C15" s="28">
        <f>IFERROR(+VLOOKUP("LDDAF3"&amp;A15,'Main File'!A:O,7,0),0)</f>
        <v>0</v>
      </c>
      <c r="D15" s="28">
        <f>IFERROR(+VLOOKUP("LDDAF3"&amp;A15,'Main File'!A:O,8,0),0)</f>
        <v>0</v>
      </c>
      <c r="E15" s="28">
        <f>IFERROR(+VLOOKUP("LDDAF3"&amp;A15,'Main File'!A:O,9,0),0)</f>
        <v>0</v>
      </c>
      <c r="F15" s="28">
        <f>IFERROR(+VLOOKUP("LDDAF3"&amp;A15,'Main File'!A:O,10,0),0)</f>
        <v>0</v>
      </c>
      <c r="G15" s="28">
        <f>IFERROR(+VLOOKUP("LDDAF3"&amp;A15,'Main File'!A:O,11,0),0)</f>
        <v>0</v>
      </c>
      <c r="H15" s="28">
        <f>IFERROR(+VLOOKUP("LDDAF3"&amp;A15,'Main File'!A:O,12,0),0)</f>
        <v>0</v>
      </c>
      <c r="I15" s="28">
        <f>IFERROR(+VLOOKUP("LDDAF3"&amp;A15,'Main File'!A:O,13,0),0)</f>
        <v>0</v>
      </c>
      <c r="J15" s="28">
        <f>IFERROR(+VLOOKUP("LDDAF3"&amp;A15,'Main File'!A:O,14,0),0)</f>
        <v>0</v>
      </c>
      <c r="K15" s="28">
        <f>IFERROR(+VLOOKUP("LDDAF3"&amp;A15,'Main File'!A:O,15,0),0)</f>
        <v>0</v>
      </c>
    </row>
    <row r="16" spans="1:14" x14ac:dyDescent="0.25">
      <c r="A16" s="9">
        <f t="shared" si="0"/>
        <v>43172</v>
      </c>
      <c r="B16" s="28">
        <f>IFERROR(+VLOOKUP("LDDAF3"&amp;A16,'Main File'!A:O,6,0),0)</f>
        <v>0</v>
      </c>
      <c r="C16" s="28">
        <f>IFERROR(+VLOOKUP("LDDAF3"&amp;A16,'Main File'!A:O,7,0),0)</f>
        <v>0</v>
      </c>
      <c r="D16" s="28">
        <f>IFERROR(+VLOOKUP("LDDAF3"&amp;A16,'Main File'!A:O,8,0),0)</f>
        <v>0</v>
      </c>
      <c r="E16" s="28">
        <f>IFERROR(+VLOOKUP("LDDAF3"&amp;A16,'Main File'!A:O,9,0),0)</f>
        <v>0</v>
      </c>
      <c r="F16" s="28">
        <f>IFERROR(+VLOOKUP("LDDAF3"&amp;A16,'Main File'!A:O,10,0),0)</f>
        <v>0</v>
      </c>
      <c r="G16" s="28">
        <f>IFERROR(+VLOOKUP("LDDAF3"&amp;A16,'Main File'!A:O,11,0),0)</f>
        <v>0</v>
      </c>
      <c r="H16" s="28">
        <f>IFERROR(+VLOOKUP("LDDAF3"&amp;A16,'Main File'!A:O,12,0),0)</f>
        <v>0</v>
      </c>
      <c r="I16" s="28">
        <f>IFERROR(+VLOOKUP("LDDAF3"&amp;A16,'Main File'!A:O,13,0),0)</f>
        <v>0</v>
      </c>
      <c r="J16" s="28">
        <f>IFERROR(+VLOOKUP("LDDAF3"&amp;A16,'Main File'!A:O,14,0),0)</f>
        <v>0</v>
      </c>
      <c r="K16" s="28">
        <f>IFERROR(+VLOOKUP("LDDAF3"&amp;A16,'Main File'!A:O,15,0),0)</f>
        <v>0</v>
      </c>
    </row>
    <row r="17" spans="1:11" x14ac:dyDescent="0.25">
      <c r="A17" s="9">
        <f t="shared" si="0"/>
        <v>43173</v>
      </c>
      <c r="B17" s="28">
        <f>IFERROR(+VLOOKUP("LDDAF3"&amp;A17,'Main File'!A:O,6,0),0)</f>
        <v>0</v>
      </c>
      <c r="C17" s="28">
        <f>IFERROR(+VLOOKUP("LDDAF3"&amp;A17,'Main File'!A:O,7,0),0)</f>
        <v>0</v>
      </c>
      <c r="D17" s="28">
        <f>IFERROR(+VLOOKUP("LDDAF3"&amp;A17,'Main File'!A:O,8,0),0)</f>
        <v>0</v>
      </c>
      <c r="E17" s="28">
        <f>IFERROR(+VLOOKUP("LDDAF3"&amp;A17,'Main File'!A:O,9,0),0)</f>
        <v>0</v>
      </c>
      <c r="F17" s="28">
        <f>IFERROR(+VLOOKUP("LDDAF3"&amp;A17,'Main File'!A:O,10,0),0)</f>
        <v>0</v>
      </c>
      <c r="G17" s="28">
        <f>IFERROR(+VLOOKUP("LDDAF3"&amp;A17,'Main File'!A:O,11,0),0)</f>
        <v>0</v>
      </c>
      <c r="H17" s="28">
        <f>IFERROR(+VLOOKUP("LDDAF3"&amp;A17,'Main File'!A:O,12,0),0)</f>
        <v>0</v>
      </c>
      <c r="I17" s="28">
        <f>IFERROR(+VLOOKUP("LDDAF3"&amp;A17,'Main File'!A:O,13,0),0)</f>
        <v>0</v>
      </c>
      <c r="J17" s="28">
        <f>IFERROR(+VLOOKUP("LDDAF3"&amp;A17,'Main File'!A:O,14,0),0)</f>
        <v>0</v>
      </c>
      <c r="K17" s="28">
        <f>IFERROR(+VLOOKUP("LDDAF3"&amp;A17,'Main File'!A:O,15,0),0)</f>
        <v>0</v>
      </c>
    </row>
    <row r="18" spans="1:11" x14ac:dyDescent="0.25">
      <c r="A18" s="9">
        <f t="shared" si="0"/>
        <v>43174</v>
      </c>
      <c r="B18" s="28">
        <f>IFERROR(+VLOOKUP("LDDAF3"&amp;A18,'Main File'!A:O,6,0),0)</f>
        <v>0</v>
      </c>
      <c r="C18" s="28">
        <f>IFERROR(+VLOOKUP("LDDAF3"&amp;A18,'Main File'!A:O,7,0),0)</f>
        <v>0</v>
      </c>
      <c r="D18" s="28">
        <f>IFERROR(+VLOOKUP("LDDAF3"&amp;A18,'Main File'!A:O,8,0),0)</f>
        <v>0</v>
      </c>
      <c r="E18" s="28">
        <f>IFERROR(+VLOOKUP("LDDAF3"&amp;A18,'Main File'!A:O,9,0),0)</f>
        <v>0</v>
      </c>
      <c r="F18" s="28">
        <f>IFERROR(+VLOOKUP("LDDAF3"&amp;A18,'Main File'!A:O,10,0),0)</f>
        <v>0</v>
      </c>
      <c r="G18" s="28">
        <f>IFERROR(+VLOOKUP("LDDAF3"&amp;A18,'Main File'!A:O,11,0),0)</f>
        <v>0</v>
      </c>
      <c r="H18" s="28">
        <f>IFERROR(+VLOOKUP("LDDAF3"&amp;A18,'Main File'!A:O,12,0),0)</f>
        <v>0</v>
      </c>
      <c r="I18" s="28">
        <f>IFERROR(+VLOOKUP("LDDAF3"&amp;A18,'Main File'!A:O,13,0),0)</f>
        <v>0</v>
      </c>
      <c r="J18" s="28">
        <f>IFERROR(+VLOOKUP("LDDAF3"&amp;A18,'Main File'!A:O,14,0),0)</f>
        <v>0</v>
      </c>
      <c r="K18" s="28">
        <f>IFERROR(+VLOOKUP("LDDAF3"&amp;A18,'Main File'!A:O,15,0),0)</f>
        <v>0</v>
      </c>
    </row>
    <row r="19" spans="1:11" x14ac:dyDescent="0.25">
      <c r="A19" s="9">
        <f t="shared" si="0"/>
        <v>43175</v>
      </c>
      <c r="B19" s="28">
        <f>IFERROR(+VLOOKUP("LDDAF3"&amp;A19,'Main File'!A:O,6,0),0)</f>
        <v>0</v>
      </c>
      <c r="C19" s="28">
        <f>IFERROR(+VLOOKUP("LDDAF3"&amp;A19,'Main File'!A:O,7,0),0)</f>
        <v>0</v>
      </c>
      <c r="D19" s="28">
        <f>IFERROR(+VLOOKUP("LDDAF3"&amp;A19,'Main File'!A:O,8,0),0)</f>
        <v>0</v>
      </c>
      <c r="E19" s="28">
        <f>IFERROR(+VLOOKUP("LDDAF3"&amp;A19,'Main File'!A:O,9,0),0)</f>
        <v>0</v>
      </c>
      <c r="F19" s="28">
        <f>IFERROR(+VLOOKUP("LDDAF3"&amp;A19,'Main File'!A:O,10,0),0)</f>
        <v>0</v>
      </c>
      <c r="G19" s="28">
        <f>IFERROR(+VLOOKUP("LDDAF3"&amp;A19,'Main File'!A:O,11,0),0)</f>
        <v>0</v>
      </c>
      <c r="H19" s="28">
        <f>IFERROR(+VLOOKUP("LDDAF3"&amp;A19,'Main File'!A:O,12,0),0)</f>
        <v>0</v>
      </c>
      <c r="I19" s="28">
        <f>IFERROR(+VLOOKUP("LDDAF3"&amp;A19,'Main File'!A:O,13,0),0)</f>
        <v>0</v>
      </c>
      <c r="J19" s="28">
        <f>IFERROR(+VLOOKUP("LDDAF3"&amp;A19,'Main File'!A:O,14,0),0)</f>
        <v>0</v>
      </c>
      <c r="K19" s="28">
        <f>IFERROR(+VLOOKUP("LDDAF3"&amp;A19,'Main File'!A:O,15,0),0)</f>
        <v>0</v>
      </c>
    </row>
    <row r="20" spans="1:11" x14ac:dyDescent="0.25">
      <c r="A20" s="9">
        <f t="shared" si="0"/>
        <v>43176</v>
      </c>
      <c r="B20" s="28">
        <f>IFERROR(+VLOOKUP("LDDAF3"&amp;A20,'Main File'!A:O,6,0),0)</f>
        <v>0</v>
      </c>
      <c r="C20" s="28">
        <f>IFERROR(+VLOOKUP("LDDAF3"&amp;A20,'Main File'!A:O,7,0),0)</f>
        <v>0</v>
      </c>
      <c r="D20" s="28">
        <f>IFERROR(+VLOOKUP("LDDAF3"&amp;A20,'Main File'!A:O,8,0),0)</f>
        <v>0</v>
      </c>
      <c r="E20" s="28">
        <f>IFERROR(+VLOOKUP("LDDAF3"&amp;A20,'Main File'!A:O,9,0),0)</f>
        <v>0</v>
      </c>
      <c r="F20" s="28">
        <f>IFERROR(+VLOOKUP("LDDAF3"&amp;A20,'Main File'!A:O,10,0),0)</f>
        <v>0</v>
      </c>
      <c r="G20" s="28">
        <f>IFERROR(+VLOOKUP("LDDAF3"&amp;A20,'Main File'!A:O,11,0),0)</f>
        <v>0</v>
      </c>
      <c r="H20" s="28">
        <f>IFERROR(+VLOOKUP("LDDAF3"&amp;A20,'Main File'!A:O,12,0),0)</f>
        <v>0</v>
      </c>
      <c r="I20" s="28">
        <f>IFERROR(+VLOOKUP("LDDAF3"&amp;A20,'Main File'!A:O,13,0),0)</f>
        <v>0</v>
      </c>
      <c r="J20" s="28">
        <f>IFERROR(+VLOOKUP("LDDAF3"&amp;A20,'Main File'!A:O,14,0),0)</f>
        <v>0</v>
      </c>
      <c r="K20" s="28">
        <f>IFERROR(+VLOOKUP("LDDAF3"&amp;A20,'Main File'!A:O,15,0),0)</f>
        <v>0</v>
      </c>
    </row>
    <row r="21" spans="1:11" x14ac:dyDescent="0.25">
      <c r="A21" s="9">
        <f t="shared" si="0"/>
        <v>43177</v>
      </c>
      <c r="B21" s="28">
        <f>IFERROR(+VLOOKUP("LDDAF3"&amp;A21,'Main File'!A:O,6,0),0)</f>
        <v>0</v>
      </c>
      <c r="C21" s="28">
        <f>IFERROR(+VLOOKUP("LDDAF3"&amp;A21,'Main File'!A:O,7,0),0)</f>
        <v>0</v>
      </c>
      <c r="D21" s="28">
        <f>IFERROR(+VLOOKUP("LDDAF3"&amp;A21,'Main File'!A:O,8,0),0)</f>
        <v>0</v>
      </c>
      <c r="E21" s="28">
        <f>IFERROR(+VLOOKUP("LDDAF3"&amp;A21,'Main File'!A:O,9,0),0)</f>
        <v>0</v>
      </c>
      <c r="F21" s="28">
        <f>IFERROR(+VLOOKUP("LDDAF3"&amp;A21,'Main File'!A:O,10,0),0)</f>
        <v>0</v>
      </c>
      <c r="G21" s="28">
        <f>IFERROR(+VLOOKUP("LDDAF3"&amp;A21,'Main File'!A:O,11,0),0)</f>
        <v>0</v>
      </c>
      <c r="H21" s="28">
        <f>IFERROR(+VLOOKUP("LDDAF3"&amp;A21,'Main File'!A:O,12,0),0)</f>
        <v>0</v>
      </c>
      <c r="I21" s="28">
        <f>IFERROR(+VLOOKUP("LDDAF3"&amp;A21,'Main File'!A:O,13,0),0)</f>
        <v>0</v>
      </c>
      <c r="J21" s="28">
        <f>IFERROR(+VLOOKUP("LDDAF3"&amp;A21,'Main File'!A:O,14,0),0)</f>
        <v>0</v>
      </c>
      <c r="K21" s="28">
        <f>IFERROR(+VLOOKUP("LDDAF3"&amp;A21,'Main File'!A:O,15,0),0)</f>
        <v>0</v>
      </c>
    </row>
    <row r="22" spans="1:11" x14ac:dyDescent="0.25">
      <c r="A22" s="9">
        <f t="shared" si="0"/>
        <v>43178</v>
      </c>
      <c r="B22" s="28">
        <f>IFERROR(+VLOOKUP("LDDAF3"&amp;A22,'Main File'!A:O,6,0),0)</f>
        <v>0</v>
      </c>
      <c r="C22" s="28">
        <f>IFERROR(+VLOOKUP("LDDAF3"&amp;A22,'Main File'!A:O,7,0),0)</f>
        <v>0</v>
      </c>
      <c r="D22" s="28">
        <f>IFERROR(+VLOOKUP("LDDAF3"&amp;A22,'Main File'!A:O,8,0),0)</f>
        <v>0</v>
      </c>
      <c r="E22" s="28">
        <f>IFERROR(+VLOOKUP("LDDAF3"&amp;A22,'Main File'!A:O,9,0),0)</f>
        <v>0</v>
      </c>
      <c r="F22" s="28">
        <f>IFERROR(+VLOOKUP("LDDAF3"&amp;A22,'Main File'!A:O,10,0),0)</f>
        <v>0</v>
      </c>
      <c r="G22" s="28">
        <f>IFERROR(+VLOOKUP("LDDAF3"&amp;A22,'Main File'!A:O,11,0),0)</f>
        <v>0</v>
      </c>
      <c r="H22" s="28">
        <f>IFERROR(+VLOOKUP("LDDAF3"&amp;A22,'Main File'!A:O,12,0),0)</f>
        <v>0</v>
      </c>
      <c r="I22" s="28">
        <f>IFERROR(+VLOOKUP("LDDAF3"&amp;A22,'Main File'!A:O,13,0),0)</f>
        <v>0</v>
      </c>
      <c r="J22" s="28">
        <f>IFERROR(+VLOOKUP("LDDAF3"&amp;A22,'Main File'!A:O,14,0),0)</f>
        <v>0</v>
      </c>
      <c r="K22" s="28">
        <f>IFERROR(+VLOOKUP("LDDAF3"&amp;A22,'Main File'!A:O,15,0),0)</f>
        <v>0</v>
      </c>
    </row>
    <row r="23" spans="1:11" x14ac:dyDescent="0.25">
      <c r="A23" s="9">
        <f t="shared" si="0"/>
        <v>43179</v>
      </c>
      <c r="B23" s="28">
        <f>IFERROR(+VLOOKUP("LDDAF3"&amp;A23,'Main File'!A:O,6,0),0)</f>
        <v>0</v>
      </c>
      <c r="C23" s="28">
        <f>IFERROR(+VLOOKUP("LDDAF3"&amp;A23,'Main File'!A:O,7,0),0)</f>
        <v>0</v>
      </c>
      <c r="D23" s="28">
        <f>IFERROR(+VLOOKUP("LDDAF3"&amp;A23,'Main File'!A:O,8,0),0)</f>
        <v>0</v>
      </c>
      <c r="E23" s="28">
        <f>IFERROR(+VLOOKUP("LDDAF3"&amp;A23,'Main File'!A:O,9,0),0)</f>
        <v>0</v>
      </c>
      <c r="F23" s="28">
        <f>IFERROR(+VLOOKUP("LDDAF3"&amp;A23,'Main File'!A:O,10,0),0)</f>
        <v>0</v>
      </c>
      <c r="G23" s="28">
        <f>IFERROR(+VLOOKUP("LDDAF3"&amp;A23,'Main File'!A:O,11,0),0)</f>
        <v>0</v>
      </c>
      <c r="H23" s="28">
        <f>IFERROR(+VLOOKUP("LDDAF3"&amp;A23,'Main File'!A:O,12,0),0)</f>
        <v>0</v>
      </c>
      <c r="I23" s="28">
        <f>IFERROR(+VLOOKUP("LDDAF3"&amp;A23,'Main File'!A:O,13,0),0)</f>
        <v>0</v>
      </c>
      <c r="J23" s="28">
        <f>IFERROR(+VLOOKUP("LDDAF3"&amp;A23,'Main File'!A:O,14,0),0)</f>
        <v>0</v>
      </c>
      <c r="K23" s="28">
        <f>IFERROR(+VLOOKUP("LDDAF3"&amp;A23,'Main File'!A:O,15,0),0)</f>
        <v>0</v>
      </c>
    </row>
    <row r="24" spans="1:11" x14ac:dyDescent="0.25">
      <c r="A24" s="9">
        <f t="shared" si="0"/>
        <v>43180</v>
      </c>
      <c r="B24" s="28">
        <f>IFERROR(+VLOOKUP("LDDAF3"&amp;A24,'Main File'!A:O,6,0),0)</f>
        <v>0</v>
      </c>
      <c r="C24" s="28">
        <f>IFERROR(+VLOOKUP("LDDAF3"&amp;A24,'Main File'!A:O,7,0),0)</f>
        <v>0</v>
      </c>
      <c r="D24" s="28">
        <f>IFERROR(+VLOOKUP("LDDAF3"&amp;A24,'Main File'!A:O,8,0),0)</f>
        <v>0</v>
      </c>
      <c r="E24" s="28">
        <f>IFERROR(+VLOOKUP("LDDAF3"&amp;A24,'Main File'!A:O,9,0),0)</f>
        <v>0</v>
      </c>
      <c r="F24" s="28">
        <f>IFERROR(+VLOOKUP("LDDAF3"&amp;A24,'Main File'!A:O,10,0),0)</f>
        <v>0</v>
      </c>
      <c r="G24" s="28">
        <f>IFERROR(+VLOOKUP("LDDAF3"&amp;A24,'Main File'!A:O,11,0),0)</f>
        <v>0</v>
      </c>
      <c r="H24" s="28">
        <f>IFERROR(+VLOOKUP("LDDAF3"&amp;A24,'Main File'!A:O,12,0),0)</f>
        <v>0</v>
      </c>
      <c r="I24" s="28">
        <f>IFERROR(+VLOOKUP("LDDAF3"&amp;A24,'Main File'!A:O,13,0),0)</f>
        <v>0</v>
      </c>
      <c r="J24" s="28">
        <f>IFERROR(+VLOOKUP("LDDAF3"&amp;A24,'Main File'!A:O,14,0),0)</f>
        <v>0</v>
      </c>
      <c r="K24" s="28">
        <f>IFERROR(+VLOOKUP("LDDAF3"&amp;A24,'Main File'!A:O,15,0),0)</f>
        <v>0</v>
      </c>
    </row>
    <row r="25" spans="1:11" x14ac:dyDescent="0.25">
      <c r="A25" s="9">
        <f t="shared" si="0"/>
        <v>43181</v>
      </c>
      <c r="B25" s="28">
        <f>IFERROR(+VLOOKUP("LDDAF3"&amp;A25,'Main File'!A:O,6,0),0)</f>
        <v>0</v>
      </c>
      <c r="C25" s="28">
        <f>IFERROR(+VLOOKUP("LDDAF3"&amp;A25,'Main File'!A:O,7,0),0)</f>
        <v>0</v>
      </c>
      <c r="D25" s="28">
        <f>IFERROR(+VLOOKUP("LDDAF3"&amp;A25,'Main File'!A:O,8,0),0)</f>
        <v>0</v>
      </c>
      <c r="E25" s="28">
        <f>IFERROR(+VLOOKUP("LDDAF3"&amp;A25,'Main File'!A:O,9,0),0)</f>
        <v>0</v>
      </c>
      <c r="F25" s="28">
        <f>IFERROR(+VLOOKUP("LDDAF3"&amp;A25,'Main File'!A:O,10,0),0)</f>
        <v>0</v>
      </c>
      <c r="G25" s="28">
        <f>IFERROR(+VLOOKUP("LDDAF3"&amp;A25,'Main File'!A:O,11,0),0)</f>
        <v>0</v>
      </c>
      <c r="H25" s="28">
        <f>IFERROR(+VLOOKUP("LDDAF3"&amp;A25,'Main File'!A:O,12,0),0)</f>
        <v>0</v>
      </c>
      <c r="I25" s="28">
        <f>IFERROR(+VLOOKUP("LDDAF3"&amp;A25,'Main File'!A:O,13,0),0)</f>
        <v>0</v>
      </c>
      <c r="J25" s="28">
        <f>IFERROR(+VLOOKUP("LDDAF3"&amp;A25,'Main File'!A:O,14,0),0)</f>
        <v>0</v>
      </c>
      <c r="K25" s="28">
        <f>IFERROR(+VLOOKUP("LDDAF3"&amp;A25,'Main File'!A:O,15,0),0)</f>
        <v>0</v>
      </c>
    </row>
    <row r="26" spans="1:11" x14ac:dyDescent="0.25">
      <c r="A26" s="9">
        <f t="shared" si="0"/>
        <v>43182</v>
      </c>
      <c r="B26" s="28">
        <f>IFERROR(+VLOOKUP("LDDAF3"&amp;A26,'Main File'!A:O,6,0),0)</f>
        <v>0</v>
      </c>
      <c r="C26" s="28">
        <f>IFERROR(+VLOOKUP("LDDAF3"&amp;A26,'Main File'!A:O,7,0),0)</f>
        <v>0</v>
      </c>
      <c r="D26" s="28">
        <f>IFERROR(+VLOOKUP("LDDAF3"&amp;A26,'Main File'!A:O,8,0),0)</f>
        <v>0</v>
      </c>
      <c r="E26" s="28">
        <f>IFERROR(+VLOOKUP("LDDAF3"&amp;A26,'Main File'!A:O,9,0),0)</f>
        <v>0</v>
      </c>
      <c r="F26" s="28">
        <f>IFERROR(+VLOOKUP("LDDAF3"&amp;A26,'Main File'!A:O,10,0),0)</f>
        <v>0</v>
      </c>
      <c r="G26" s="28">
        <f>IFERROR(+VLOOKUP("LDDAF3"&amp;A26,'Main File'!A:O,11,0),0)</f>
        <v>0</v>
      </c>
      <c r="H26" s="28">
        <f>IFERROR(+VLOOKUP("LDDAF3"&amp;A26,'Main File'!A:O,12,0),0)</f>
        <v>0</v>
      </c>
      <c r="I26" s="28">
        <f>IFERROR(+VLOOKUP("LDDAF3"&amp;A26,'Main File'!A:O,13,0),0)</f>
        <v>0</v>
      </c>
      <c r="J26" s="28">
        <f>IFERROR(+VLOOKUP("LDDAF3"&amp;A26,'Main File'!A:O,14,0),0)</f>
        <v>0</v>
      </c>
      <c r="K26" s="28">
        <f>IFERROR(+VLOOKUP("LDDAF3"&amp;A26,'Main File'!A:O,15,0),0)</f>
        <v>0</v>
      </c>
    </row>
    <row r="27" spans="1:11" x14ac:dyDescent="0.25">
      <c r="A27" s="9">
        <f t="shared" si="0"/>
        <v>43183</v>
      </c>
      <c r="B27" s="28">
        <f>IFERROR(+VLOOKUP("LDDAF3"&amp;A27,'Main File'!A:O,6,0),0)</f>
        <v>0</v>
      </c>
      <c r="C27" s="28">
        <f>IFERROR(+VLOOKUP("LDDAF3"&amp;A27,'Main File'!A:O,7,0),0)</f>
        <v>0</v>
      </c>
      <c r="D27" s="28">
        <f>IFERROR(+VLOOKUP("LDDAF3"&amp;A27,'Main File'!A:O,8,0),0)</f>
        <v>0</v>
      </c>
      <c r="E27" s="28">
        <f>IFERROR(+VLOOKUP("LDDAF3"&amp;A27,'Main File'!A:O,9,0),0)</f>
        <v>0</v>
      </c>
      <c r="F27" s="28">
        <f>IFERROR(+VLOOKUP("LDDAF3"&amp;A27,'Main File'!A:O,10,0),0)</f>
        <v>0</v>
      </c>
      <c r="G27" s="28">
        <f>IFERROR(+VLOOKUP("LDDAF3"&amp;A27,'Main File'!A:O,11,0),0)</f>
        <v>0</v>
      </c>
      <c r="H27" s="28">
        <f>IFERROR(+VLOOKUP("LDDAF3"&amp;A27,'Main File'!A:O,12,0),0)</f>
        <v>0</v>
      </c>
      <c r="I27" s="28">
        <f>IFERROR(+VLOOKUP("LDDAF3"&amp;A27,'Main File'!A:O,13,0),0)</f>
        <v>0</v>
      </c>
      <c r="J27" s="28">
        <f>IFERROR(+VLOOKUP("LDDAF3"&amp;A27,'Main File'!A:O,14,0),0)</f>
        <v>0</v>
      </c>
      <c r="K27" s="28">
        <f>IFERROR(+VLOOKUP("LDDAF3"&amp;A27,'Main File'!A:O,15,0),0)</f>
        <v>0</v>
      </c>
    </row>
    <row r="28" spans="1:11" x14ac:dyDescent="0.25">
      <c r="A28" s="9">
        <f t="shared" si="0"/>
        <v>43184</v>
      </c>
      <c r="B28" s="28">
        <f>IFERROR(+VLOOKUP("LDDAF3"&amp;A28,'Main File'!A:O,6,0),0)</f>
        <v>0</v>
      </c>
      <c r="C28" s="28">
        <f>IFERROR(+VLOOKUP("LDDAF3"&amp;A28,'Main File'!A:O,7,0),0)</f>
        <v>0</v>
      </c>
      <c r="D28" s="28">
        <f>IFERROR(+VLOOKUP("LDDAF3"&amp;A28,'Main File'!A:O,8,0),0)</f>
        <v>0</v>
      </c>
      <c r="E28" s="28">
        <f>IFERROR(+VLOOKUP("LDDAF3"&amp;A28,'Main File'!A:O,9,0),0)</f>
        <v>0</v>
      </c>
      <c r="F28" s="28">
        <f>IFERROR(+VLOOKUP("LDDAF3"&amp;A28,'Main File'!A:O,10,0),0)</f>
        <v>0</v>
      </c>
      <c r="G28" s="28">
        <f>IFERROR(+VLOOKUP("LDDAF3"&amp;A28,'Main File'!A:O,11,0),0)</f>
        <v>0</v>
      </c>
      <c r="H28" s="28">
        <f>IFERROR(+VLOOKUP("LDDAF3"&amp;A28,'Main File'!A:O,12,0),0)</f>
        <v>0</v>
      </c>
      <c r="I28" s="28">
        <f>IFERROR(+VLOOKUP("LDDAF3"&amp;A28,'Main File'!A:O,13,0),0)</f>
        <v>0</v>
      </c>
      <c r="J28" s="28">
        <f>IFERROR(+VLOOKUP("LDDAF3"&amp;A28,'Main File'!A:O,14,0),0)</f>
        <v>0</v>
      </c>
      <c r="K28" s="28">
        <f>IFERROR(+VLOOKUP("LDDAF3"&amp;A28,'Main File'!A:O,15,0),0)</f>
        <v>0</v>
      </c>
    </row>
    <row r="29" spans="1:11" x14ac:dyDescent="0.25">
      <c r="A29" s="9">
        <f t="shared" si="0"/>
        <v>43185</v>
      </c>
      <c r="B29" s="28">
        <f>IFERROR(+VLOOKUP("LDDAF3"&amp;A29,'Main File'!A:O,6,0),0)</f>
        <v>0</v>
      </c>
      <c r="C29" s="28">
        <f>IFERROR(+VLOOKUP("LDDAF3"&amp;A29,'Main File'!A:O,7,0),0)</f>
        <v>0</v>
      </c>
      <c r="D29" s="28">
        <f>IFERROR(+VLOOKUP("LDDAF3"&amp;A29,'Main File'!A:O,8,0),0)</f>
        <v>0</v>
      </c>
      <c r="E29" s="28">
        <f>IFERROR(+VLOOKUP("LDDAF3"&amp;A29,'Main File'!A:O,9,0),0)</f>
        <v>0</v>
      </c>
      <c r="F29" s="28">
        <f>IFERROR(+VLOOKUP("LDDAF3"&amp;A29,'Main File'!A:O,10,0),0)</f>
        <v>0</v>
      </c>
      <c r="G29" s="28">
        <f>IFERROR(+VLOOKUP("LDDAF3"&amp;A29,'Main File'!A:O,11,0),0)</f>
        <v>0</v>
      </c>
      <c r="H29" s="28">
        <f>IFERROR(+VLOOKUP("LDDAF3"&amp;A29,'Main File'!A:O,12,0),0)</f>
        <v>0</v>
      </c>
      <c r="I29" s="28">
        <f>IFERROR(+VLOOKUP("LDDAF3"&amp;A29,'Main File'!A:O,13,0),0)</f>
        <v>0</v>
      </c>
      <c r="J29" s="28">
        <f>IFERROR(+VLOOKUP("LDDAF3"&amp;A29,'Main File'!A:O,14,0),0)</f>
        <v>0</v>
      </c>
      <c r="K29" s="28">
        <f>IFERROR(+VLOOKUP("LDDAF3"&amp;A29,'Main File'!A:O,15,0),0)</f>
        <v>0</v>
      </c>
    </row>
    <row r="30" spans="1:11" x14ac:dyDescent="0.25">
      <c r="A30" s="9">
        <f t="shared" si="0"/>
        <v>43186</v>
      </c>
      <c r="B30" s="28">
        <f>IFERROR(+VLOOKUP("LDDAF3"&amp;A30,'Main File'!A:O,6,0),0)</f>
        <v>0</v>
      </c>
      <c r="C30" s="28">
        <f>IFERROR(+VLOOKUP("LDDAF3"&amp;A30,'Main File'!A:O,7,0),0)</f>
        <v>0</v>
      </c>
      <c r="D30" s="28">
        <f>IFERROR(+VLOOKUP("LDDAF3"&amp;A30,'Main File'!A:O,8,0),0)</f>
        <v>0</v>
      </c>
      <c r="E30" s="28">
        <f>IFERROR(+VLOOKUP("LDDAF3"&amp;A30,'Main File'!A:O,9,0),0)</f>
        <v>0</v>
      </c>
      <c r="F30" s="28">
        <f>IFERROR(+VLOOKUP("LDDAF3"&amp;A30,'Main File'!A:O,10,0),0)</f>
        <v>0</v>
      </c>
      <c r="G30" s="28">
        <f>IFERROR(+VLOOKUP("LDDAF3"&amp;A30,'Main File'!A:O,11,0),0)</f>
        <v>0</v>
      </c>
      <c r="H30" s="28">
        <f>IFERROR(+VLOOKUP("LDDAF3"&amp;A30,'Main File'!A:O,12,0),0)</f>
        <v>0</v>
      </c>
      <c r="I30" s="28">
        <f>IFERROR(+VLOOKUP("LDDAF3"&amp;A30,'Main File'!A:O,13,0),0)</f>
        <v>0</v>
      </c>
      <c r="J30" s="28">
        <f>IFERROR(+VLOOKUP("LDDAF3"&amp;A30,'Main File'!A:O,14,0),0)</f>
        <v>0</v>
      </c>
      <c r="K30" s="28">
        <f>IFERROR(+VLOOKUP("LDDAF3"&amp;A30,'Main File'!A:O,15,0),0)</f>
        <v>0</v>
      </c>
    </row>
    <row r="31" spans="1:11" x14ac:dyDescent="0.25">
      <c r="A31" s="9">
        <f t="shared" si="0"/>
        <v>43187</v>
      </c>
      <c r="B31" s="28">
        <f>IFERROR(+VLOOKUP("LDDAF3"&amp;A31,'Main File'!A:O,6,0),0)</f>
        <v>0</v>
      </c>
      <c r="C31" s="28">
        <f>IFERROR(+VLOOKUP("LDDAF3"&amp;A31,'Main File'!A:O,7,0),0)</f>
        <v>0</v>
      </c>
      <c r="D31" s="28">
        <f>IFERROR(+VLOOKUP("LDDAF3"&amp;A31,'Main File'!A:O,8,0),0)</f>
        <v>0</v>
      </c>
      <c r="E31" s="28">
        <f>IFERROR(+VLOOKUP("LDDAF3"&amp;A31,'Main File'!A:O,9,0),0)</f>
        <v>0</v>
      </c>
      <c r="F31" s="28">
        <f>IFERROR(+VLOOKUP("LDDAF3"&amp;A31,'Main File'!A:O,10,0),0)</f>
        <v>0</v>
      </c>
      <c r="G31" s="28">
        <f>IFERROR(+VLOOKUP("LDDAF3"&amp;A31,'Main File'!A:O,11,0),0)</f>
        <v>0</v>
      </c>
      <c r="H31" s="28">
        <f>IFERROR(+VLOOKUP("LDDAF3"&amp;A31,'Main File'!A:O,12,0),0)</f>
        <v>0</v>
      </c>
      <c r="I31" s="28">
        <f>IFERROR(+VLOOKUP("LDDAF3"&amp;A31,'Main File'!A:O,13,0),0)</f>
        <v>0</v>
      </c>
      <c r="J31" s="28">
        <f>IFERROR(+VLOOKUP("LDDAF3"&amp;A31,'Main File'!A:O,14,0),0)</f>
        <v>0</v>
      </c>
      <c r="K31" s="28">
        <f>IFERROR(+VLOOKUP("LDDAF3"&amp;A31,'Main File'!A:O,15,0),0)</f>
        <v>0</v>
      </c>
    </row>
    <row r="32" spans="1:11" x14ac:dyDescent="0.25">
      <c r="A32" s="9">
        <f t="shared" si="0"/>
        <v>43188</v>
      </c>
      <c r="B32" s="28">
        <f>IFERROR(+VLOOKUP("LDDAF3"&amp;A32,'Main File'!A:O,6,0),0)</f>
        <v>0</v>
      </c>
      <c r="C32" s="28">
        <f>IFERROR(+VLOOKUP("LDDAF3"&amp;A32,'Main File'!A:O,7,0),0)</f>
        <v>0</v>
      </c>
      <c r="D32" s="28">
        <f>IFERROR(+VLOOKUP("LDDAF3"&amp;A32,'Main File'!A:O,8,0),0)</f>
        <v>0</v>
      </c>
      <c r="E32" s="28">
        <f>IFERROR(+VLOOKUP("LDDAF3"&amp;A32,'Main File'!A:O,9,0),0)</f>
        <v>0</v>
      </c>
      <c r="F32" s="28">
        <f>IFERROR(+VLOOKUP("LDDAF3"&amp;A32,'Main File'!A:O,10,0),0)</f>
        <v>0</v>
      </c>
      <c r="G32" s="28">
        <f>IFERROR(+VLOOKUP("LDDAF3"&amp;A32,'Main File'!A:O,11,0),0)</f>
        <v>0</v>
      </c>
      <c r="H32" s="28">
        <f>IFERROR(+VLOOKUP("LDDAF3"&amp;A32,'Main File'!A:O,12,0),0)</f>
        <v>0</v>
      </c>
      <c r="I32" s="28">
        <f>IFERROR(+VLOOKUP("LDDAF3"&amp;A32,'Main File'!A:O,13,0),0)</f>
        <v>0</v>
      </c>
      <c r="J32" s="28">
        <f>IFERROR(+VLOOKUP("LDDAF3"&amp;A32,'Main File'!A:O,14,0),0)</f>
        <v>0</v>
      </c>
      <c r="K32" s="28">
        <f>IFERROR(+VLOOKUP("LDDAF3"&amp;A32,'Main File'!A:O,15,0),0)</f>
        <v>0</v>
      </c>
    </row>
    <row r="33" spans="1:11" x14ac:dyDescent="0.25">
      <c r="A33" s="9">
        <f t="shared" si="0"/>
        <v>43189</v>
      </c>
      <c r="B33" s="28">
        <f>IFERROR(+VLOOKUP("LDDAF3"&amp;A33,'Main File'!A:O,6,0),0)</f>
        <v>0</v>
      </c>
      <c r="C33" s="28">
        <f>IFERROR(+VLOOKUP("LDDAF3"&amp;A33,'Main File'!A:O,7,0),0)</f>
        <v>0</v>
      </c>
      <c r="D33" s="28">
        <f>IFERROR(+VLOOKUP("LDDAF3"&amp;A33,'Main File'!A:O,8,0),0)</f>
        <v>0</v>
      </c>
      <c r="E33" s="28">
        <f>IFERROR(+VLOOKUP("LDDAF3"&amp;A33,'Main File'!A:O,9,0),0)</f>
        <v>0</v>
      </c>
      <c r="F33" s="28">
        <f>IFERROR(+VLOOKUP("LDDAF3"&amp;A33,'Main File'!A:O,10,0),0)</f>
        <v>0</v>
      </c>
      <c r="G33" s="28">
        <f>IFERROR(+VLOOKUP("LDDAF3"&amp;A33,'Main File'!A:O,11,0),0)</f>
        <v>0</v>
      </c>
      <c r="H33" s="28">
        <f>IFERROR(+VLOOKUP("LDDAF3"&amp;A33,'Main File'!A:O,12,0),0)</f>
        <v>0</v>
      </c>
      <c r="I33" s="28">
        <f>IFERROR(+VLOOKUP("LDDAF3"&amp;A33,'Main File'!A:O,13,0),0)</f>
        <v>0</v>
      </c>
      <c r="J33" s="28">
        <f>IFERROR(+VLOOKUP("LDDAF3"&amp;A33,'Main File'!A:O,14,0),0)</f>
        <v>0</v>
      </c>
      <c r="K33" s="28">
        <f>IFERROR(+VLOOKUP("LDDAF3"&amp;A33,'Main File'!A:O,15,0),0)</f>
        <v>0</v>
      </c>
    </row>
    <row r="34" spans="1:11" x14ac:dyDescent="0.25">
      <c r="A34" s="9">
        <f t="shared" si="0"/>
        <v>43190</v>
      </c>
      <c r="B34" s="28">
        <f>IFERROR(+VLOOKUP("LDDAF3"&amp;A34,'Main File'!A:O,6,0),0)</f>
        <v>0</v>
      </c>
      <c r="C34" s="28">
        <f>IFERROR(+VLOOKUP("LDDAF3"&amp;A34,'Main File'!A:O,7,0),0)</f>
        <v>0</v>
      </c>
      <c r="D34" s="28">
        <f>IFERROR(+VLOOKUP("LDDAF3"&amp;A34,'Main File'!A:O,8,0),0)</f>
        <v>0</v>
      </c>
      <c r="E34" s="28">
        <f>IFERROR(+VLOOKUP("LDDAF3"&amp;A34,'Main File'!A:O,9,0),0)</f>
        <v>0</v>
      </c>
      <c r="F34" s="28">
        <f>IFERROR(+VLOOKUP("LDDAF3"&amp;A34,'Main File'!A:O,10,0),0)</f>
        <v>0</v>
      </c>
      <c r="G34" s="28">
        <f>IFERROR(+VLOOKUP("LDDAF3"&amp;A34,'Main File'!A:O,11,0),0)</f>
        <v>0</v>
      </c>
      <c r="H34" s="28">
        <f>IFERROR(+VLOOKUP("LDDAF3"&amp;A34,'Main File'!A:O,12,0),0)</f>
        <v>0</v>
      </c>
      <c r="I34" s="28">
        <f>IFERROR(+VLOOKUP("LDDAF3"&amp;A34,'Main File'!A:O,13,0),0)</f>
        <v>0</v>
      </c>
      <c r="J34" s="28">
        <f>IFERROR(+VLOOKUP("LDDAF3"&amp;A34,'Main File'!A:O,14,0),0)</f>
        <v>0</v>
      </c>
      <c r="K34" s="28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G-Sec Long Term Exchange Traded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IFERROR(+VLOOKUP("LDGETF"&amp;A4,'Main File'!A:O,6,0),0)</f>
        <v>0.25000133366954286</v>
      </c>
      <c r="C4" s="28">
        <f>IFERROR(+VLOOKUP("LDGETF"&amp;A4,'Main File'!A:O,7,0),0)</f>
        <v>0</v>
      </c>
      <c r="D4" s="28">
        <f>IFERROR(+VLOOKUP("LDGETF"&amp;A4,'Main File'!A:O,8,0),0)</f>
        <v>0</v>
      </c>
      <c r="E4" s="28">
        <f>IFERROR(+VLOOKUP("LDGETF"&amp;A4,'Main File'!A:O,9,0),0)</f>
        <v>2.7000545242483128E-2</v>
      </c>
      <c r="F4" s="28">
        <f>IFERROR(+VLOOKUP("LDGETF"&amp;A4,'Main File'!A:O,10,0),0)</f>
        <v>0.27700187891202599</v>
      </c>
      <c r="G4" s="28">
        <f>IFERROR(+VLOOKUP("LDGETF"&amp;A4,'Main File'!A:O,11,0),0)</f>
        <v>0</v>
      </c>
      <c r="H4" s="28">
        <f>IFERROR(+VLOOKUP("LDGETF"&amp;A4,'Main File'!A:O,12,0),0)</f>
        <v>0</v>
      </c>
      <c r="I4" s="28">
        <f>IFERROR(+VLOOKUP("LDGETF"&amp;A4,'Main File'!A:O,13,0),0)</f>
        <v>0</v>
      </c>
      <c r="J4" s="28">
        <f>IFERROR(+VLOOKUP("LDGETF"&amp;A4,'Main File'!A:O,14,0),0)</f>
        <v>0</v>
      </c>
      <c r="K4" s="28">
        <f>IFERROR(+VLOOKUP("LDGETF"&amp;A4,'Main File'!A:O,15,0),0)</f>
        <v>0</v>
      </c>
    </row>
    <row r="5" spans="1:14" x14ac:dyDescent="0.25">
      <c r="A5" s="9">
        <v>43161</v>
      </c>
      <c r="B5" s="28">
        <f>IFERROR(+VLOOKUP("LDGETF"&amp;A5,'Main File'!A:O,6,0),0)</f>
        <v>0.25000114048488287</v>
      </c>
      <c r="C5" s="28">
        <f>IFERROR(+VLOOKUP("LDGETF"&amp;A5,'Main File'!A:O,7,0),0)</f>
        <v>0</v>
      </c>
      <c r="D5" s="28">
        <f>IFERROR(+VLOOKUP("LDGETF"&amp;A5,'Main File'!A:O,8,0),0)</f>
        <v>0</v>
      </c>
      <c r="E5" s="28">
        <f>IFERROR(+VLOOKUP("LDGETF"&amp;A5,'Main File'!A:O,9,0),0)</f>
        <v>2.7000217677854495E-2</v>
      </c>
      <c r="F5" s="28">
        <f>IFERROR(+VLOOKUP("LDGETF"&amp;A5,'Main File'!A:O,10,0),0)</f>
        <v>0.27700135816273735</v>
      </c>
      <c r="G5" s="28">
        <f>IFERROR(+VLOOKUP("LDGETF"&amp;A5,'Main File'!A:O,11,0),0)</f>
        <v>0</v>
      </c>
      <c r="H5" s="28">
        <f>IFERROR(+VLOOKUP("LDGETF"&amp;A5,'Main File'!A:O,12,0),0)</f>
        <v>0</v>
      </c>
      <c r="I5" s="28">
        <f>IFERROR(+VLOOKUP("LDGETF"&amp;A5,'Main File'!A:O,13,0),0)</f>
        <v>0</v>
      </c>
      <c r="J5" s="28">
        <f>IFERROR(+VLOOKUP("LDGETF"&amp;A5,'Main File'!A:O,14,0),0)</f>
        <v>0</v>
      </c>
      <c r="K5" s="28">
        <f>IFERROR(+VLOOKUP("LDGETF"&amp;A5,'Main File'!A:O,15,0),0)</f>
        <v>0</v>
      </c>
    </row>
    <row r="6" spans="1:14" x14ac:dyDescent="0.25">
      <c r="A6" s="9">
        <f>+A5+1</f>
        <v>43162</v>
      </c>
      <c r="B6" s="28">
        <f>IFERROR(+VLOOKUP("LDGETF"&amp;A6,'Main File'!A:O,6,0),0)</f>
        <v>0.2500013041967038</v>
      </c>
      <c r="C6" s="28">
        <f>IFERROR(+VLOOKUP("LDGETF"&amp;A6,'Main File'!A:O,7,0),0)</f>
        <v>0</v>
      </c>
      <c r="D6" s="28">
        <f>IFERROR(+VLOOKUP("LDGETF"&amp;A6,'Main File'!A:O,8,0),0)</f>
        <v>0</v>
      </c>
      <c r="E6" s="28">
        <f>IFERROR(+VLOOKUP("LDGETF"&amp;A6,'Main File'!A:O,9,0),0)</f>
        <v>2.6999872093338272E-2</v>
      </c>
      <c r="F6" s="28">
        <f>IFERROR(+VLOOKUP("LDGETF"&amp;A6,'Main File'!A:O,10,0),0)</f>
        <v>0.27700117629004206</v>
      </c>
      <c r="G6" s="28">
        <f>IFERROR(+VLOOKUP("LDGETF"&amp;A6,'Main File'!A:O,11,0),0)</f>
        <v>0</v>
      </c>
      <c r="H6" s="28">
        <f>IFERROR(+VLOOKUP("LDGETF"&amp;A6,'Main File'!A:O,12,0),0)</f>
        <v>0</v>
      </c>
      <c r="I6" s="28">
        <f>IFERROR(+VLOOKUP("LDGETF"&amp;A6,'Main File'!A:O,13,0),0)</f>
        <v>0</v>
      </c>
      <c r="J6" s="28">
        <f>IFERROR(+VLOOKUP("LDGETF"&amp;A6,'Main File'!A:O,14,0),0)</f>
        <v>0</v>
      </c>
      <c r="K6" s="28">
        <f>IFERROR(+VLOOKUP("LDGETF"&amp;A6,'Main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IFERROR(+VLOOKUP("LDGETF"&amp;A7,'Main File'!A:O,6,0),0)</f>
        <v>0.25000162408858551</v>
      </c>
      <c r="C7" s="28">
        <f>IFERROR(+VLOOKUP("LDGETF"&amp;A7,'Main File'!A:O,7,0),0)</f>
        <v>0</v>
      </c>
      <c r="D7" s="28">
        <f>IFERROR(+VLOOKUP("LDGETF"&amp;A7,'Main File'!A:O,8,0),0)</f>
        <v>0</v>
      </c>
      <c r="E7" s="28">
        <f>IFERROR(+VLOOKUP("LDGETF"&amp;A7,'Main File'!A:O,9,0),0)</f>
        <v>2.7000593152930737E-2</v>
      </c>
      <c r="F7" s="28">
        <f>IFERROR(+VLOOKUP("LDGETF"&amp;A7,'Main File'!A:O,10,0),0)</f>
        <v>0.27700221724151625</v>
      </c>
      <c r="G7" s="28">
        <f>IFERROR(+VLOOKUP("LDGETF"&amp;A7,'Main File'!A:O,11,0),0)</f>
        <v>0</v>
      </c>
      <c r="H7" s="28">
        <f>IFERROR(+VLOOKUP("LDGETF"&amp;A7,'Main File'!A:O,12,0),0)</f>
        <v>0</v>
      </c>
      <c r="I7" s="28">
        <f>IFERROR(+VLOOKUP("LDGETF"&amp;A7,'Main File'!A:O,13,0),0)</f>
        <v>0</v>
      </c>
      <c r="J7" s="28">
        <f>IFERROR(+VLOOKUP("LDGETF"&amp;A7,'Main File'!A:O,14,0),0)</f>
        <v>0</v>
      </c>
      <c r="K7" s="28">
        <f>IFERROR(+VLOOKUP("LDGETF"&amp;A7,'Main File'!A:O,15,0),0)</f>
        <v>0</v>
      </c>
    </row>
    <row r="8" spans="1:14" x14ac:dyDescent="0.25">
      <c r="A8" s="9">
        <f t="shared" si="0"/>
        <v>43164</v>
      </c>
      <c r="B8" s="28">
        <f>IFERROR(+VLOOKUP("LDGETF"&amp;A8,'Main File'!A:O,6,0),0)</f>
        <v>0.25000035533859832</v>
      </c>
      <c r="C8" s="28">
        <f>IFERROR(+VLOOKUP("LDGETF"&amp;A8,'Main File'!A:O,7,0),0)</f>
        <v>0</v>
      </c>
      <c r="D8" s="28">
        <f>IFERROR(+VLOOKUP("LDGETF"&amp;A8,'Main File'!A:O,8,0),0)</f>
        <v>0</v>
      </c>
      <c r="E8" s="28">
        <f>IFERROR(+VLOOKUP("LDGETF"&amp;A8,'Main File'!A:O,9,0),0)</f>
        <v>2.7000547364491676E-2</v>
      </c>
      <c r="F8" s="28">
        <f>IFERROR(+VLOOKUP("LDGETF"&amp;A8,'Main File'!A:O,10,0),0)</f>
        <v>0.27700090270309002</v>
      </c>
      <c r="G8" s="28">
        <f>IFERROR(+VLOOKUP("LDGETF"&amp;A8,'Main File'!A:O,11,0),0)</f>
        <v>0</v>
      </c>
      <c r="H8" s="28">
        <f>IFERROR(+VLOOKUP("LDGETF"&amp;A8,'Main File'!A:O,12,0),0)</f>
        <v>0</v>
      </c>
      <c r="I8" s="28">
        <f>IFERROR(+VLOOKUP("LDGETF"&amp;A8,'Main File'!A:O,13,0),0)</f>
        <v>0</v>
      </c>
      <c r="J8" s="28">
        <f>IFERROR(+VLOOKUP("LDGETF"&amp;A8,'Main File'!A:O,14,0),0)</f>
        <v>0</v>
      </c>
      <c r="K8" s="28">
        <f>IFERROR(+VLOOKUP("LDGETF"&amp;A8,'Main File'!A:O,15,0),0)</f>
        <v>0</v>
      </c>
    </row>
    <row r="9" spans="1:14" x14ac:dyDescent="0.25">
      <c r="A9" s="9">
        <f t="shared" si="0"/>
        <v>43165</v>
      </c>
      <c r="B9" s="28">
        <f>IFERROR(+VLOOKUP("LDGETF"&amp;A9,'Main File'!A:O,6,0),0)</f>
        <v>0.25000062693615233</v>
      </c>
      <c r="C9" s="28">
        <f>IFERROR(+VLOOKUP("LDGETF"&amp;A9,'Main File'!A:O,7,0),0)</f>
        <v>0</v>
      </c>
      <c r="D9" s="28">
        <f>IFERROR(+VLOOKUP("LDGETF"&amp;A9,'Main File'!A:O,8,0),0)</f>
        <v>0</v>
      </c>
      <c r="E9" s="28">
        <f>IFERROR(+VLOOKUP("LDGETF"&amp;A9,'Main File'!A:O,9,0),0)</f>
        <v>2.7000204291327806E-2</v>
      </c>
      <c r="F9" s="28">
        <f>IFERROR(+VLOOKUP("LDGETF"&amp;A9,'Main File'!A:O,10,0),0)</f>
        <v>0.27700083122748015</v>
      </c>
      <c r="G9" s="28">
        <f>IFERROR(+VLOOKUP("LDGETF"&amp;A9,'Main File'!A:O,11,0),0)</f>
        <v>0</v>
      </c>
      <c r="H9" s="28">
        <f>IFERROR(+VLOOKUP("LDGETF"&amp;A9,'Main File'!A:O,12,0),0)</f>
        <v>0</v>
      </c>
      <c r="I9" s="28">
        <f>IFERROR(+VLOOKUP("LDGETF"&amp;A9,'Main File'!A:O,13,0),0)</f>
        <v>0</v>
      </c>
      <c r="J9" s="28">
        <f>IFERROR(+VLOOKUP("LDGETF"&amp;A9,'Main File'!A:O,14,0),0)</f>
        <v>0</v>
      </c>
      <c r="K9" s="28">
        <f>IFERROR(+VLOOKUP("LDGETF"&amp;A9,'Main File'!A:O,15,0),0)</f>
        <v>0</v>
      </c>
    </row>
    <row r="10" spans="1:14" x14ac:dyDescent="0.25">
      <c r="A10" s="9">
        <f t="shared" si="0"/>
        <v>43166</v>
      </c>
      <c r="B10" s="28">
        <f>IFERROR(+VLOOKUP("LDGETF"&amp;A10,'Main File'!A:O,6,0),0)</f>
        <v>0.25000102429293286</v>
      </c>
      <c r="C10" s="28">
        <f>IFERROR(+VLOOKUP("LDGETF"&amp;A10,'Main File'!A:O,7,0),0)</f>
        <v>0</v>
      </c>
      <c r="D10" s="28">
        <f>IFERROR(+VLOOKUP("LDGETF"&amp;A10,'Main File'!A:O,8,0),0)</f>
        <v>0</v>
      </c>
      <c r="E10" s="28">
        <f>IFERROR(+VLOOKUP("LDGETF"&amp;A10,'Main File'!A:O,9,0),0)</f>
        <v>2.6999889133233305E-2</v>
      </c>
      <c r="F10" s="28">
        <f>IFERROR(+VLOOKUP("LDGETF"&amp;A10,'Main File'!A:O,10,0),0)</f>
        <v>0.27700091342616617</v>
      </c>
      <c r="G10" s="28">
        <f>IFERROR(+VLOOKUP("LDGETF"&amp;A10,'Main File'!A:O,11,0),0)</f>
        <v>0</v>
      </c>
      <c r="H10" s="28">
        <f>IFERROR(+VLOOKUP("LDGETF"&amp;A10,'Main File'!A:O,12,0),0)</f>
        <v>0</v>
      </c>
      <c r="I10" s="28">
        <f>IFERROR(+VLOOKUP("LDGETF"&amp;A10,'Main File'!A:O,13,0),0)</f>
        <v>0</v>
      </c>
      <c r="J10" s="28">
        <f>IFERROR(+VLOOKUP("LDGETF"&amp;A10,'Main File'!A:O,14,0),0)</f>
        <v>0</v>
      </c>
      <c r="K10" s="28">
        <f>IFERROR(+VLOOKUP("LDGETF"&amp;A10,'Main File'!A:O,15,0),0)</f>
        <v>0</v>
      </c>
    </row>
    <row r="11" spans="1:14" x14ac:dyDescent="0.25">
      <c r="A11" s="9">
        <f t="shared" si="0"/>
        <v>43167</v>
      </c>
      <c r="B11" s="28">
        <f>IFERROR(+VLOOKUP("LDGETF"&amp;A11,'Main File'!A:O,6,0),0)</f>
        <v>0.25000072821323333</v>
      </c>
      <c r="C11" s="28">
        <f>IFERROR(+VLOOKUP("LDGETF"&amp;A11,'Main File'!A:O,7,0),0)</f>
        <v>0</v>
      </c>
      <c r="D11" s="28">
        <f>IFERROR(+VLOOKUP("LDGETF"&amp;A11,'Main File'!A:O,8,0),0)</f>
        <v>0</v>
      </c>
      <c r="E11" s="28">
        <f>IFERROR(+VLOOKUP("LDGETF"&amp;A11,'Main File'!A:O,9,0),0)</f>
        <v>2.6999945071758878E-2</v>
      </c>
      <c r="F11" s="28">
        <f>IFERROR(+VLOOKUP("LDGETF"&amp;A11,'Main File'!A:O,10,0),0)</f>
        <v>0.27700067328499223</v>
      </c>
      <c r="G11" s="28">
        <f>IFERROR(+VLOOKUP("LDGETF"&amp;A11,'Main File'!A:O,11,0),0)</f>
        <v>0</v>
      </c>
      <c r="H11" s="28">
        <f>IFERROR(+VLOOKUP("LDGETF"&amp;A11,'Main File'!A:O,12,0),0)</f>
        <v>0</v>
      </c>
      <c r="I11" s="28">
        <f>IFERROR(+VLOOKUP("LDGETF"&amp;A11,'Main File'!A:O,13,0),0)</f>
        <v>0</v>
      </c>
      <c r="J11" s="28">
        <f>IFERROR(+VLOOKUP("LDGETF"&amp;A11,'Main File'!A:O,14,0),0)</f>
        <v>0</v>
      </c>
      <c r="K11" s="28">
        <f>IFERROR(+VLOOKUP("LDGETF"&amp;A11,'Main File'!A:O,15,0),0)</f>
        <v>0</v>
      </c>
    </row>
    <row r="12" spans="1:14" x14ac:dyDescent="0.25">
      <c r="A12" s="9">
        <f t="shared" si="0"/>
        <v>43168</v>
      </c>
      <c r="B12" s="28">
        <f>IFERROR(+VLOOKUP("LDGETF"&amp;A12,'Main File'!A:O,6,0),0)</f>
        <v>0.25000171940715427</v>
      </c>
      <c r="C12" s="28">
        <f>IFERROR(+VLOOKUP("LDGETF"&amp;A12,'Main File'!A:O,7,0),0)</f>
        <v>0</v>
      </c>
      <c r="D12" s="28">
        <f>IFERROR(+VLOOKUP("LDGETF"&amp;A12,'Main File'!A:O,8,0),0)</f>
        <v>0</v>
      </c>
      <c r="E12" s="28">
        <f>IFERROR(+VLOOKUP("LDGETF"&amp;A12,'Main File'!A:O,9,0),0)</f>
        <v>2.7000288033079217E-2</v>
      </c>
      <c r="F12" s="28">
        <f>IFERROR(+VLOOKUP("LDGETF"&amp;A12,'Main File'!A:O,10,0),0)</f>
        <v>0.27700200744023351</v>
      </c>
      <c r="G12" s="28">
        <f>IFERROR(+VLOOKUP("LDGETF"&amp;A12,'Main File'!A:O,11,0),0)</f>
        <v>0</v>
      </c>
      <c r="H12" s="28">
        <f>IFERROR(+VLOOKUP("LDGETF"&amp;A12,'Main File'!A:O,12,0),0)</f>
        <v>0</v>
      </c>
      <c r="I12" s="28">
        <f>IFERROR(+VLOOKUP("LDGETF"&amp;A12,'Main File'!A:O,13,0),0)</f>
        <v>0</v>
      </c>
      <c r="J12" s="28">
        <f>IFERROR(+VLOOKUP("LDGETF"&amp;A12,'Main File'!A:O,14,0),0)</f>
        <v>0</v>
      </c>
      <c r="K12" s="28">
        <f>IFERROR(+VLOOKUP("LDGETF"&amp;A12,'Main File'!A:O,15,0),0)</f>
        <v>0</v>
      </c>
    </row>
    <row r="13" spans="1:14" x14ac:dyDescent="0.25">
      <c r="A13" s="9">
        <f t="shared" si="0"/>
        <v>43169</v>
      </c>
      <c r="B13" s="28">
        <f>IFERROR(+VLOOKUP("LDGETF"&amp;A13,'Main File'!A:O,6,0),0)</f>
        <v>0.249999913777189</v>
      </c>
      <c r="C13" s="28">
        <f>IFERROR(+VLOOKUP("LDGETF"&amp;A13,'Main File'!A:O,7,0),0)</f>
        <v>0</v>
      </c>
      <c r="D13" s="28">
        <f>IFERROR(+VLOOKUP("LDGETF"&amp;A13,'Main File'!A:O,8,0),0)</f>
        <v>0</v>
      </c>
      <c r="E13" s="28">
        <f>IFERROR(+VLOOKUP("LDGETF"&amp;A13,'Main File'!A:O,9,0),0)</f>
        <v>2.6999957278608357E-2</v>
      </c>
      <c r="F13" s="28">
        <f>IFERROR(+VLOOKUP("LDGETF"&amp;A13,'Main File'!A:O,10,0),0)</f>
        <v>0.27699987105579738</v>
      </c>
      <c r="G13" s="28">
        <f>IFERROR(+VLOOKUP("LDGETF"&amp;A13,'Main File'!A:O,11,0),0)</f>
        <v>0</v>
      </c>
      <c r="H13" s="28">
        <f>IFERROR(+VLOOKUP("LDGETF"&amp;A13,'Main File'!A:O,12,0),0)</f>
        <v>0</v>
      </c>
      <c r="I13" s="28">
        <f>IFERROR(+VLOOKUP("LDGETF"&amp;A13,'Main File'!A:O,13,0),0)</f>
        <v>0</v>
      </c>
      <c r="J13" s="28">
        <f>IFERROR(+VLOOKUP("LDGETF"&amp;A13,'Main File'!A:O,14,0),0)</f>
        <v>0</v>
      </c>
      <c r="K13" s="28">
        <f>IFERROR(+VLOOKUP("LDGETF"&amp;A13,'Main File'!A:O,15,0),0)</f>
        <v>0</v>
      </c>
    </row>
    <row r="14" spans="1:14" x14ac:dyDescent="0.25">
      <c r="A14" s="9">
        <f t="shared" si="0"/>
        <v>43170</v>
      </c>
      <c r="B14" s="28">
        <f>IFERROR(+VLOOKUP("LDGETF"&amp;A14,'Main File'!A:O,6,0),0)</f>
        <v>0.25000024462016668</v>
      </c>
      <c r="C14" s="28">
        <f>IFERROR(+VLOOKUP("LDGETF"&amp;A14,'Main File'!A:O,7,0),0)</f>
        <v>0</v>
      </c>
      <c r="D14" s="28">
        <f>IFERROR(+VLOOKUP("LDGETF"&amp;A14,'Main File'!A:O,8,0),0)</f>
        <v>0</v>
      </c>
      <c r="E14" s="28">
        <f>IFERROR(+VLOOKUP("LDGETF"&amp;A14,'Main File'!A:O,9,0),0)</f>
        <v>2.7000675679436214E-2</v>
      </c>
      <c r="F14" s="28">
        <f>IFERROR(+VLOOKUP("LDGETF"&amp;A14,'Main File'!A:O,10,0),0)</f>
        <v>0.27700092029960288</v>
      </c>
      <c r="G14" s="28">
        <f>IFERROR(+VLOOKUP("LDGETF"&amp;A14,'Main File'!A:O,11,0),0)</f>
        <v>0</v>
      </c>
      <c r="H14" s="28">
        <f>IFERROR(+VLOOKUP("LDGETF"&amp;A14,'Main File'!A:O,12,0),0)</f>
        <v>0</v>
      </c>
      <c r="I14" s="28">
        <f>IFERROR(+VLOOKUP("LDGETF"&amp;A14,'Main File'!A:O,13,0),0)</f>
        <v>0</v>
      </c>
      <c r="J14" s="28">
        <f>IFERROR(+VLOOKUP("LDGETF"&amp;A14,'Main File'!A:O,14,0),0)</f>
        <v>0</v>
      </c>
      <c r="K14" s="28">
        <f>IFERROR(+VLOOKUP("LDGETF"&amp;A14,'Main File'!A:O,15,0),0)</f>
        <v>0</v>
      </c>
    </row>
    <row r="15" spans="1:14" x14ac:dyDescent="0.25">
      <c r="A15" s="9">
        <f t="shared" si="0"/>
        <v>43171</v>
      </c>
      <c r="B15" s="28">
        <f>IFERROR(+VLOOKUP("LDGETF"&amp;A15,'Main File'!A:O,6,0),0)</f>
        <v>0</v>
      </c>
      <c r="C15" s="28">
        <f>IFERROR(+VLOOKUP("LDGETF"&amp;A15,'Main File'!A:O,7,0),0)</f>
        <v>0</v>
      </c>
      <c r="D15" s="28">
        <f>IFERROR(+VLOOKUP("LDGETF"&amp;A15,'Main File'!A:O,8,0),0)</f>
        <v>0</v>
      </c>
      <c r="E15" s="28">
        <f>IFERROR(+VLOOKUP("LDGETF"&amp;A15,'Main File'!A:O,9,0),0)</f>
        <v>0</v>
      </c>
      <c r="F15" s="28">
        <f>IFERROR(+VLOOKUP("LDGETF"&amp;A15,'Main File'!A:O,10,0),0)</f>
        <v>0</v>
      </c>
      <c r="G15" s="28">
        <f>IFERROR(+VLOOKUP("LDGETF"&amp;A15,'Main File'!A:O,11,0),0)</f>
        <v>0</v>
      </c>
      <c r="H15" s="28">
        <f>IFERROR(+VLOOKUP("LDGETF"&amp;A15,'Main File'!A:O,12,0),0)</f>
        <v>0</v>
      </c>
      <c r="I15" s="28">
        <f>IFERROR(+VLOOKUP("LDGETF"&amp;A15,'Main File'!A:O,13,0),0)</f>
        <v>0</v>
      </c>
      <c r="J15" s="28">
        <f>IFERROR(+VLOOKUP("LDGETF"&amp;A15,'Main File'!A:O,14,0),0)</f>
        <v>0</v>
      </c>
      <c r="K15" s="28">
        <f>IFERROR(+VLOOKUP("LDGETF"&amp;A15,'Main File'!A:O,15,0),0)</f>
        <v>0</v>
      </c>
    </row>
    <row r="16" spans="1:14" x14ac:dyDescent="0.25">
      <c r="A16" s="9">
        <f t="shared" si="0"/>
        <v>43172</v>
      </c>
      <c r="B16" s="28">
        <f>IFERROR(+VLOOKUP("LDGETF"&amp;A16,'Main File'!A:O,6,0),0)</f>
        <v>0</v>
      </c>
      <c r="C16" s="28">
        <f>IFERROR(+VLOOKUP("LDGETF"&amp;A16,'Main File'!A:O,7,0),0)</f>
        <v>0</v>
      </c>
      <c r="D16" s="28">
        <f>IFERROR(+VLOOKUP("LDGETF"&amp;A16,'Main File'!A:O,8,0),0)</f>
        <v>0</v>
      </c>
      <c r="E16" s="28">
        <f>IFERROR(+VLOOKUP("LDGETF"&amp;A16,'Main File'!A:O,9,0),0)</f>
        <v>0</v>
      </c>
      <c r="F16" s="28">
        <f>IFERROR(+VLOOKUP("LDGETF"&amp;A16,'Main File'!A:O,10,0),0)</f>
        <v>0</v>
      </c>
      <c r="G16" s="28">
        <f>IFERROR(+VLOOKUP("LDGETF"&amp;A16,'Main File'!A:O,11,0),0)</f>
        <v>0</v>
      </c>
      <c r="H16" s="28">
        <f>IFERROR(+VLOOKUP("LDGETF"&amp;A16,'Main File'!A:O,12,0),0)</f>
        <v>0</v>
      </c>
      <c r="I16" s="28">
        <f>IFERROR(+VLOOKUP("LDGETF"&amp;A16,'Main File'!A:O,13,0),0)</f>
        <v>0</v>
      </c>
      <c r="J16" s="28">
        <f>IFERROR(+VLOOKUP("LDGETF"&amp;A16,'Main File'!A:O,14,0),0)</f>
        <v>0</v>
      </c>
      <c r="K16" s="28">
        <f>IFERROR(+VLOOKUP("LDGETF"&amp;A16,'Main File'!A:O,15,0),0)</f>
        <v>0</v>
      </c>
    </row>
    <row r="17" spans="1:11" x14ac:dyDescent="0.25">
      <c r="A17" s="9">
        <f t="shared" si="0"/>
        <v>43173</v>
      </c>
      <c r="B17" s="28">
        <f>IFERROR(+VLOOKUP("LDGETF"&amp;A17,'Main File'!A:O,6,0),0)</f>
        <v>0</v>
      </c>
      <c r="C17" s="28">
        <f>IFERROR(+VLOOKUP("LDGETF"&amp;A17,'Main File'!A:O,7,0),0)</f>
        <v>0</v>
      </c>
      <c r="D17" s="28">
        <f>IFERROR(+VLOOKUP("LDGETF"&amp;A17,'Main File'!A:O,8,0),0)</f>
        <v>0</v>
      </c>
      <c r="E17" s="28">
        <f>IFERROR(+VLOOKUP("LDGETF"&amp;A17,'Main File'!A:O,9,0),0)</f>
        <v>0</v>
      </c>
      <c r="F17" s="28">
        <f>IFERROR(+VLOOKUP("LDGETF"&amp;A17,'Main File'!A:O,10,0),0)</f>
        <v>0</v>
      </c>
      <c r="G17" s="28">
        <f>IFERROR(+VLOOKUP("LDGETF"&amp;A17,'Main File'!A:O,11,0),0)</f>
        <v>0</v>
      </c>
      <c r="H17" s="28">
        <f>IFERROR(+VLOOKUP("LDGETF"&amp;A17,'Main File'!A:O,12,0),0)</f>
        <v>0</v>
      </c>
      <c r="I17" s="28">
        <f>IFERROR(+VLOOKUP("LDGETF"&amp;A17,'Main File'!A:O,13,0),0)</f>
        <v>0</v>
      </c>
      <c r="J17" s="28">
        <f>IFERROR(+VLOOKUP("LDGETF"&amp;A17,'Main File'!A:O,14,0),0)</f>
        <v>0</v>
      </c>
      <c r="K17" s="28">
        <f>IFERROR(+VLOOKUP("LDGETF"&amp;A17,'Main File'!A:O,15,0),0)</f>
        <v>0</v>
      </c>
    </row>
    <row r="18" spans="1:11" x14ac:dyDescent="0.25">
      <c r="A18" s="9">
        <f t="shared" si="0"/>
        <v>43174</v>
      </c>
      <c r="B18" s="28">
        <f>IFERROR(+VLOOKUP("LDGETF"&amp;A18,'Main File'!A:O,6,0),0)</f>
        <v>0</v>
      </c>
      <c r="C18" s="28">
        <f>IFERROR(+VLOOKUP("LDGETF"&amp;A18,'Main File'!A:O,7,0),0)</f>
        <v>0</v>
      </c>
      <c r="D18" s="28">
        <f>IFERROR(+VLOOKUP("LDGETF"&amp;A18,'Main File'!A:O,8,0),0)</f>
        <v>0</v>
      </c>
      <c r="E18" s="28">
        <f>IFERROR(+VLOOKUP("LDGETF"&amp;A18,'Main File'!A:O,9,0),0)</f>
        <v>0</v>
      </c>
      <c r="F18" s="28">
        <f>IFERROR(+VLOOKUP("LDGETF"&amp;A18,'Main File'!A:O,10,0),0)</f>
        <v>0</v>
      </c>
      <c r="G18" s="28">
        <f>IFERROR(+VLOOKUP("LDGETF"&amp;A18,'Main File'!A:O,11,0),0)</f>
        <v>0</v>
      </c>
      <c r="H18" s="28">
        <f>IFERROR(+VLOOKUP("LDGETF"&amp;A18,'Main File'!A:O,12,0),0)</f>
        <v>0</v>
      </c>
      <c r="I18" s="28">
        <f>IFERROR(+VLOOKUP("LDGETF"&amp;A18,'Main File'!A:O,13,0),0)</f>
        <v>0</v>
      </c>
      <c r="J18" s="28">
        <f>IFERROR(+VLOOKUP("LDGETF"&amp;A18,'Main File'!A:O,14,0),0)</f>
        <v>0</v>
      </c>
      <c r="K18" s="28">
        <f>IFERROR(+VLOOKUP("LDGETF"&amp;A18,'Main File'!A:O,15,0),0)</f>
        <v>0</v>
      </c>
    </row>
    <row r="19" spans="1:11" x14ac:dyDescent="0.25">
      <c r="A19" s="9">
        <f t="shared" si="0"/>
        <v>43175</v>
      </c>
      <c r="B19" s="28">
        <f>IFERROR(+VLOOKUP("LDGETF"&amp;A19,'Main File'!A:O,6,0),0)</f>
        <v>0</v>
      </c>
      <c r="C19" s="28">
        <f>IFERROR(+VLOOKUP("LDGETF"&amp;A19,'Main File'!A:O,7,0),0)</f>
        <v>0</v>
      </c>
      <c r="D19" s="28">
        <f>IFERROR(+VLOOKUP("LDGETF"&amp;A19,'Main File'!A:O,8,0),0)</f>
        <v>0</v>
      </c>
      <c r="E19" s="28">
        <f>IFERROR(+VLOOKUP("LDGETF"&amp;A19,'Main File'!A:O,9,0),0)</f>
        <v>0</v>
      </c>
      <c r="F19" s="28">
        <f>IFERROR(+VLOOKUP("LDGETF"&amp;A19,'Main File'!A:O,10,0),0)</f>
        <v>0</v>
      </c>
      <c r="G19" s="28">
        <f>IFERROR(+VLOOKUP("LDGETF"&amp;A19,'Main File'!A:O,11,0),0)</f>
        <v>0</v>
      </c>
      <c r="H19" s="28">
        <f>IFERROR(+VLOOKUP("LDGETF"&amp;A19,'Main File'!A:O,12,0),0)</f>
        <v>0</v>
      </c>
      <c r="I19" s="28">
        <f>IFERROR(+VLOOKUP("LDGETF"&amp;A19,'Main File'!A:O,13,0),0)</f>
        <v>0</v>
      </c>
      <c r="J19" s="28">
        <f>IFERROR(+VLOOKUP("LDGETF"&amp;A19,'Main File'!A:O,14,0),0)</f>
        <v>0</v>
      </c>
      <c r="K19" s="28">
        <f>IFERROR(+VLOOKUP("LDGETF"&amp;A19,'Main File'!A:O,15,0),0)</f>
        <v>0</v>
      </c>
    </row>
    <row r="20" spans="1:11" x14ac:dyDescent="0.25">
      <c r="A20" s="9">
        <f t="shared" si="0"/>
        <v>43176</v>
      </c>
      <c r="B20" s="28">
        <f>IFERROR(+VLOOKUP("LDGETF"&amp;A20,'Main File'!A:O,6,0),0)</f>
        <v>0</v>
      </c>
      <c r="C20" s="28">
        <f>IFERROR(+VLOOKUP("LDGETF"&amp;A20,'Main File'!A:O,7,0),0)</f>
        <v>0</v>
      </c>
      <c r="D20" s="28">
        <f>IFERROR(+VLOOKUP("LDGETF"&amp;A20,'Main File'!A:O,8,0),0)</f>
        <v>0</v>
      </c>
      <c r="E20" s="28">
        <f>IFERROR(+VLOOKUP("LDGETF"&amp;A20,'Main File'!A:O,9,0),0)</f>
        <v>0</v>
      </c>
      <c r="F20" s="28">
        <f>IFERROR(+VLOOKUP("LDGETF"&amp;A20,'Main File'!A:O,10,0),0)</f>
        <v>0</v>
      </c>
      <c r="G20" s="28">
        <f>IFERROR(+VLOOKUP("LDGETF"&amp;A20,'Main File'!A:O,11,0),0)</f>
        <v>0</v>
      </c>
      <c r="H20" s="28">
        <f>IFERROR(+VLOOKUP("LDGETF"&amp;A20,'Main File'!A:O,12,0),0)</f>
        <v>0</v>
      </c>
      <c r="I20" s="28">
        <f>IFERROR(+VLOOKUP("LDGETF"&amp;A20,'Main File'!A:O,13,0),0)</f>
        <v>0</v>
      </c>
      <c r="J20" s="28">
        <f>IFERROR(+VLOOKUP("LDGETF"&amp;A20,'Main File'!A:O,14,0),0)</f>
        <v>0</v>
      </c>
      <c r="K20" s="28">
        <f>IFERROR(+VLOOKUP("LDGETF"&amp;A20,'Main File'!A:O,15,0),0)</f>
        <v>0</v>
      </c>
    </row>
    <row r="21" spans="1:11" x14ac:dyDescent="0.25">
      <c r="A21" s="9">
        <f t="shared" si="0"/>
        <v>43177</v>
      </c>
      <c r="B21" s="28">
        <f>IFERROR(+VLOOKUP("LDGETF"&amp;A21,'Main File'!A:O,6,0),0)</f>
        <v>0</v>
      </c>
      <c r="C21" s="28">
        <f>IFERROR(+VLOOKUP("LDGETF"&amp;A21,'Main File'!A:O,7,0),0)</f>
        <v>0</v>
      </c>
      <c r="D21" s="28">
        <f>IFERROR(+VLOOKUP("LDGETF"&amp;A21,'Main File'!A:O,8,0),0)</f>
        <v>0</v>
      </c>
      <c r="E21" s="28">
        <f>IFERROR(+VLOOKUP("LDGETF"&amp;A21,'Main File'!A:O,9,0),0)</f>
        <v>0</v>
      </c>
      <c r="F21" s="28">
        <f>IFERROR(+VLOOKUP("LDGETF"&amp;A21,'Main File'!A:O,10,0),0)</f>
        <v>0</v>
      </c>
      <c r="G21" s="28">
        <f>IFERROR(+VLOOKUP("LDGETF"&amp;A21,'Main File'!A:O,11,0),0)</f>
        <v>0</v>
      </c>
      <c r="H21" s="28">
        <f>IFERROR(+VLOOKUP("LDGETF"&amp;A21,'Main File'!A:O,12,0),0)</f>
        <v>0</v>
      </c>
      <c r="I21" s="28">
        <f>IFERROR(+VLOOKUP("LDGETF"&amp;A21,'Main File'!A:O,13,0),0)</f>
        <v>0</v>
      </c>
      <c r="J21" s="28">
        <f>IFERROR(+VLOOKUP("LDGETF"&amp;A21,'Main File'!A:O,14,0),0)</f>
        <v>0</v>
      </c>
      <c r="K21" s="28">
        <f>IFERROR(+VLOOKUP("LDGETF"&amp;A21,'Main File'!A:O,15,0),0)</f>
        <v>0</v>
      </c>
    </row>
    <row r="22" spans="1:11" x14ac:dyDescent="0.25">
      <c r="A22" s="9">
        <f t="shared" si="0"/>
        <v>43178</v>
      </c>
      <c r="B22" s="28">
        <f>IFERROR(+VLOOKUP("LDGETF"&amp;A22,'Main File'!A:O,6,0),0)</f>
        <v>0</v>
      </c>
      <c r="C22" s="28">
        <f>IFERROR(+VLOOKUP("LDGETF"&amp;A22,'Main File'!A:O,7,0),0)</f>
        <v>0</v>
      </c>
      <c r="D22" s="28">
        <f>IFERROR(+VLOOKUP("LDGETF"&amp;A22,'Main File'!A:O,8,0),0)</f>
        <v>0</v>
      </c>
      <c r="E22" s="28">
        <f>IFERROR(+VLOOKUP("LDGETF"&amp;A22,'Main File'!A:O,9,0),0)</f>
        <v>0</v>
      </c>
      <c r="F22" s="28">
        <f>IFERROR(+VLOOKUP("LDGETF"&amp;A22,'Main File'!A:O,10,0),0)</f>
        <v>0</v>
      </c>
      <c r="G22" s="28">
        <f>IFERROR(+VLOOKUP("LDGETF"&amp;A22,'Main File'!A:O,11,0),0)</f>
        <v>0</v>
      </c>
      <c r="H22" s="28">
        <f>IFERROR(+VLOOKUP("LDGETF"&amp;A22,'Main File'!A:O,12,0),0)</f>
        <v>0</v>
      </c>
      <c r="I22" s="28">
        <f>IFERROR(+VLOOKUP("LDGETF"&amp;A22,'Main File'!A:O,13,0),0)</f>
        <v>0</v>
      </c>
      <c r="J22" s="28">
        <f>IFERROR(+VLOOKUP("LDGETF"&amp;A22,'Main File'!A:O,14,0),0)</f>
        <v>0</v>
      </c>
      <c r="K22" s="28">
        <f>IFERROR(+VLOOKUP("LDGETF"&amp;A22,'Main File'!A:O,15,0),0)</f>
        <v>0</v>
      </c>
    </row>
    <row r="23" spans="1:11" x14ac:dyDescent="0.25">
      <c r="A23" s="9">
        <f t="shared" si="0"/>
        <v>43179</v>
      </c>
      <c r="B23" s="28">
        <f>IFERROR(+VLOOKUP("LDGETF"&amp;A23,'Main File'!A:O,6,0),0)</f>
        <v>0</v>
      </c>
      <c r="C23" s="28">
        <f>IFERROR(+VLOOKUP("LDGETF"&amp;A23,'Main File'!A:O,7,0),0)</f>
        <v>0</v>
      </c>
      <c r="D23" s="28">
        <f>IFERROR(+VLOOKUP("LDGETF"&amp;A23,'Main File'!A:O,8,0),0)</f>
        <v>0</v>
      </c>
      <c r="E23" s="28">
        <f>IFERROR(+VLOOKUP("LDGETF"&amp;A23,'Main File'!A:O,9,0),0)</f>
        <v>0</v>
      </c>
      <c r="F23" s="28">
        <f>IFERROR(+VLOOKUP("LDGETF"&amp;A23,'Main File'!A:O,10,0),0)</f>
        <v>0</v>
      </c>
      <c r="G23" s="28">
        <f>IFERROR(+VLOOKUP("LDGETF"&amp;A23,'Main File'!A:O,11,0),0)</f>
        <v>0</v>
      </c>
      <c r="H23" s="28">
        <f>IFERROR(+VLOOKUP("LDGETF"&amp;A23,'Main File'!A:O,12,0),0)</f>
        <v>0</v>
      </c>
      <c r="I23" s="28">
        <f>IFERROR(+VLOOKUP("LDGETF"&amp;A23,'Main File'!A:O,13,0),0)</f>
        <v>0</v>
      </c>
      <c r="J23" s="28">
        <f>IFERROR(+VLOOKUP("LDGETF"&amp;A23,'Main File'!A:O,14,0),0)</f>
        <v>0</v>
      </c>
      <c r="K23" s="28">
        <f>IFERROR(+VLOOKUP("LDGETF"&amp;A23,'Main File'!A:O,15,0),0)</f>
        <v>0</v>
      </c>
    </row>
    <row r="24" spans="1:11" x14ac:dyDescent="0.25">
      <c r="A24" s="9">
        <f t="shared" si="0"/>
        <v>43180</v>
      </c>
      <c r="B24" s="28">
        <f>IFERROR(+VLOOKUP("LDGETF"&amp;A24,'Main File'!A:O,6,0),0)</f>
        <v>0</v>
      </c>
      <c r="C24" s="28">
        <f>IFERROR(+VLOOKUP("LDGETF"&amp;A24,'Main File'!A:O,7,0),0)</f>
        <v>0</v>
      </c>
      <c r="D24" s="28">
        <f>IFERROR(+VLOOKUP("LDGETF"&amp;A24,'Main File'!A:O,8,0),0)</f>
        <v>0</v>
      </c>
      <c r="E24" s="28">
        <f>IFERROR(+VLOOKUP("LDGETF"&amp;A24,'Main File'!A:O,9,0),0)</f>
        <v>0</v>
      </c>
      <c r="F24" s="28">
        <f>IFERROR(+VLOOKUP("LDGETF"&amp;A24,'Main File'!A:O,10,0),0)</f>
        <v>0</v>
      </c>
      <c r="G24" s="28">
        <f>IFERROR(+VLOOKUP("LDGETF"&amp;A24,'Main File'!A:O,11,0),0)</f>
        <v>0</v>
      </c>
      <c r="H24" s="28">
        <f>IFERROR(+VLOOKUP("LDGETF"&amp;A24,'Main File'!A:O,12,0),0)</f>
        <v>0</v>
      </c>
      <c r="I24" s="28">
        <f>IFERROR(+VLOOKUP("LDGETF"&amp;A24,'Main File'!A:O,13,0),0)</f>
        <v>0</v>
      </c>
      <c r="J24" s="28">
        <f>IFERROR(+VLOOKUP("LDGETF"&amp;A24,'Main File'!A:O,14,0),0)</f>
        <v>0</v>
      </c>
      <c r="K24" s="28">
        <f>IFERROR(+VLOOKUP("LDGETF"&amp;A24,'Main File'!A:O,15,0),0)</f>
        <v>0</v>
      </c>
    </row>
    <row r="25" spans="1:11" x14ac:dyDescent="0.25">
      <c r="A25" s="9">
        <f t="shared" si="0"/>
        <v>43181</v>
      </c>
      <c r="B25" s="28">
        <f>IFERROR(+VLOOKUP("LDGETF"&amp;A25,'Main File'!A:O,6,0),0)</f>
        <v>0</v>
      </c>
      <c r="C25" s="28">
        <f>IFERROR(+VLOOKUP("LDGETF"&amp;A25,'Main File'!A:O,7,0),0)</f>
        <v>0</v>
      </c>
      <c r="D25" s="28">
        <f>IFERROR(+VLOOKUP("LDGETF"&amp;A25,'Main File'!A:O,8,0),0)</f>
        <v>0</v>
      </c>
      <c r="E25" s="28">
        <f>IFERROR(+VLOOKUP("LDGETF"&amp;A25,'Main File'!A:O,9,0),0)</f>
        <v>0</v>
      </c>
      <c r="F25" s="28">
        <f>IFERROR(+VLOOKUP("LDGETF"&amp;A25,'Main File'!A:O,10,0),0)</f>
        <v>0</v>
      </c>
      <c r="G25" s="28">
        <f>IFERROR(+VLOOKUP("LDGETF"&amp;A25,'Main File'!A:O,11,0),0)</f>
        <v>0</v>
      </c>
      <c r="H25" s="28">
        <f>IFERROR(+VLOOKUP("LDGETF"&amp;A25,'Main File'!A:O,12,0),0)</f>
        <v>0</v>
      </c>
      <c r="I25" s="28">
        <f>IFERROR(+VLOOKUP("LDGETF"&amp;A25,'Main File'!A:O,13,0),0)</f>
        <v>0</v>
      </c>
      <c r="J25" s="28">
        <f>IFERROR(+VLOOKUP("LDGETF"&amp;A25,'Main File'!A:O,14,0),0)</f>
        <v>0</v>
      </c>
      <c r="K25" s="28">
        <f>IFERROR(+VLOOKUP("LDGETF"&amp;A25,'Main File'!A:O,15,0),0)</f>
        <v>0</v>
      </c>
    </row>
    <row r="26" spans="1:11" x14ac:dyDescent="0.25">
      <c r="A26" s="9">
        <f t="shared" si="0"/>
        <v>43182</v>
      </c>
      <c r="B26" s="28">
        <f>IFERROR(+VLOOKUP("LDGETF"&amp;A26,'Main File'!A:O,6,0),0)</f>
        <v>0</v>
      </c>
      <c r="C26" s="28">
        <f>IFERROR(+VLOOKUP("LDGETF"&amp;A26,'Main File'!A:O,7,0),0)</f>
        <v>0</v>
      </c>
      <c r="D26" s="28">
        <f>IFERROR(+VLOOKUP("LDGETF"&amp;A26,'Main File'!A:O,8,0),0)</f>
        <v>0</v>
      </c>
      <c r="E26" s="28">
        <f>IFERROR(+VLOOKUP("LDGETF"&amp;A26,'Main File'!A:O,9,0),0)</f>
        <v>0</v>
      </c>
      <c r="F26" s="28">
        <f>IFERROR(+VLOOKUP("LDGETF"&amp;A26,'Main File'!A:O,10,0),0)</f>
        <v>0</v>
      </c>
      <c r="G26" s="28">
        <f>IFERROR(+VLOOKUP("LDGETF"&amp;A26,'Main File'!A:O,11,0),0)</f>
        <v>0</v>
      </c>
      <c r="H26" s="28">
        <f>IFERROR(+VLOOKUP("LDGETF"&amp;A26,'Main File'!A:O,12,0),0)</f>
        <v>0</v>
      </c>
      <c r="I26" s="28">
        <f>IFERROR(+VLOOKUP("LDGETF"&amp;A26,'Main File'!A:O,13,0),0)</f>
        <v>0</v>
      </c>
      <c r="J26" s="28">
        <f>IFERROR(+VLOOKUP("LDGETF"&amp;A26,'Main File'!A:O,14,0),0)</f>
        <v>0</v>
      </c>
      <c r="K26" s="28">
        <f>IFERROR(+VLOOKUP("LDGETF"&amp;A26,'Main File'!A:O,15,0),0)</f>
        <v>0</v>
      </c>
    </row>
    <row r="27" spans="1:11" x14ac:dyDescent="0.25">
      <c r="A27" s="9">
        <f t="shared" si="0"/>
        <v>43183</v>
      </c>
      <c r="B27" s="28">
        <f>IFERROR(+VLOOKUP("LDGETF"&amp;A27,'Main File'!A:O,6,0),0)</f>
        <v>0</v>
      </c>
      <c r="C27" s="28">
        <f>IFERROR(+VLOOKUP("LDGETF"&amp;A27,'Main File'!A:O,7,0),0)</f>
        <v>0</v>
      </c>
      <c r="D27" s="28">
        <f>IFERROR(+VLOOKUP("LDGETF"&amp;A27,'Main File'!A:O,8,0),0)</f>
        <v>0</v>
      </c>
      <c r="E27" s="28">
        <f>IFERROR(+VLOOKUP("LDGETF"&amp;A27,'Main File'!A:O,9,0),0)</f>
        <v>0</v>
      </c>
      <c r="F27" s="28">
        <f>IFERROR(+VLOOKUP("LDGETF"&amp;A27,'Main File'!A:O,10,0),0)</f>
        <v>0</v>
      </c>
      <c r="G27" s="28">
        <f>IFERROR(+VLOOKUP("LDGETF"&amp;A27,'Main File'!A:O,11,0),0)</f>
        <v>0</v>
      </c>
      <c r="H27" s="28">
        <f>IFERROR(+VLOOKUP("LDGETF"&amp;A27,'Main File'!A:O,12,0),0)</f>
        <v>0</v>
      </c>
      <c r="I27" s="28">
        <f>IFERROR(+VLOOKUP("LDGETF"&amp;A27,'Main File'!A:O,13,0),0)</f>
        <v>0</v>
      </c>
      <c r="J27" s="28">
        <f>IFERROR(+VLOOKUP("LDGETF"&amp;A27,'Main File'!A:O,14,0),0)</f>
        <v>0</v>
      </c>
      <c r="K27" s="28">
        <f>IFERROR(+VLOOKUP("LDGETF"&amp;A27,'Main File'!A:O,15,0),0)</f>
        <v>0</v>
      </c>
    </row>
    <row r="28" spans="1:11" x14ac:dyDescent="0.25">
      <c r="A28" s="9">
        <f t="shared" si="0"/>
        <v>43184</v>
      </c>
      <c r="B28" s="28">
        <f>IFERROR(+VLOOKUP("LDGETF"&amp;A28,'Main File'!A:O,6,0),0)</f>
        <v>0</v>
      </c>
      <c r="C28" s="28">
        <f>IFERROR(+VLOOKUP("LDGETF"&amp;A28,'Main File'!A:O,7,0),0)</f>
        <v>0</v>
      </c>
      <c r="D28" s="28">
        <f>IFERROR(+VLOOKUP("LDGETF"&amp;A28,'Main File'!A:O,8,0),0)</f>
        <v>0</v>
      </c>
      <c r="E28" s="28">
        <f>IFERROR(+VLOOKUP("LDGETF"&amp;A28,'Main File'!A:O,9,0),0)</f>
        <v>0</v>
      </c>
      <c r="F28" s="28">
        <f>IFERROR(+VLOOKUP("LDGETF"&amp;A28,'Main File'!A:O,10,0),0)</f>
        <v>0</v>
      </c>
      <c r="G28" s="28">
        <f>IFERROR(+VLOOKUP("LDGETF"&amp;A28,'Main File'!A:O,11,0),0)</f>
        <v>0</v>
      </c>
      <c r="H28" s="28">
        <f>IFERROR(+VLOOKUP("LDGETF"&amp;A28,'Main File'!A:O,12,0),0)</f>
        <v>0</v>
      </c>
      <c r="I28" s="28">
        <f>IFERROR(+VLOOKUP("LDGETF"&amp;A28,'Main File'!A:O,13,0),0)</f>
        <v>0</v>
      </c>
      <c r="J28" s="28">
        <f>IFERROR(+VLOOKUP("LDGETF"&amp;A28,'Main File'!A:O,14,0),0)</f>
        <v>0</v>
      </c>
      <c r="K28" s="28">
        <f>IFERROR(+VLOOKUP("LDGETF"&amp;A28,'Main File'!A:O,15,0),0)</f>
        <v>0</v>
      </c>
    </row>
    <row r="29" spans="1:11" x14ac:dyDescent="0.25">
      <c r="A29" s="9">
        <f t="shared" si="0"/>
        <v>43185</v>
      </c>
      <c r="B29" s="28">
        <f>IFERROR(+VLOOKUP("LDGETF"&amp;A29,'Main File'!A:O,6,0),0)</f>
        <v>0</v>
      </c>
      <c r="C29" s="28">
        <f>IFERROR(+VLOOKUP("LDGETF"&amp;A29,'Main File'!A:O,7,0),0)</f>
        <v>0</v>
      </c>
      <c r="D29" s="28">
        <f>IFERROR(+VLOOKUP("LDGETF"&amp;A29,'Main File'!A:O,8,0),0)</f>
        <v>0</v>
      </c>
      <c r="E29" s="28">
        <f>IFERROR(+VLOOKUP("LDGETF"&amp;A29,'Main File'!A:O,9,0),0)</f>
        <v>0</v>
      </c>
      <c r="F29" s="28">
        <f>IFERROR(+VLOOKUP("LDGETF"&amp;A29,'Main File'!A:O,10,0),0)</f>
        <v>0</v>
      </c>
      <c r="G29" s="28">
        <f>IFERROR(+VLOOKUP("LDGETF"&amp;A29,'Main File'!A:O,11,0),0)</f>
        <v>0</v>
      </c>
      <c r="H29" s="28">
        <f>IFERROR(+VLOOKUP("LDGETF"&amp;A29,'Main File'!A:O,12,0),0)</f>
        <v>0</v>
      </c>
      <c r="I29" s="28">
        <f>IFERROR(+VLOOKUP("LDGETF"&amp;A29,'Main File'!A:O,13,0),0)</f>
        <v>0</v>
      </c>
      <c r="J29" s="28">
        <f>IFERROR(+VLOOKUP("LDGETF"&amp;A29,'Main File'!A:O,14,0),0)</f>
        <v>0</v>
      </c>
      <c r="K29" s="28">
        <f>IFERROR(+VLOOKUP("LDGETF"&amp;A29,'Main File'!A:O,15,0),0)</f>
        <v>0</v>
      </c>
    </row>
    <row r="30" spans="1:11" x14ac:dyDescent="0.25">
      <c r="A30" s="9">
        <f t="shared" si="0"/>
        <v>43186</v>
      </c>
      <c r="B30" s="28">
        <f>IFERROR(+VLOOKUP("LDGETF"&amp;A30,'Main File'!A:O,6,0),0)</f>
        <v>0</v>
      </c>
      <c r="C30" s="28">
        <f>IFERROR(+VLOOKUP("LDGETF"&amp;A30,'Main File'!A:O,7,0),0)</f>
        <v>0</v>
      </c>
      <c r="D30" s="28">
        <f>IFERROR(+VLOOKUP("LDGETF"&amp;A30,'Main File'!A:O,8,0),0)</f>
        <v>0</v>
      </c>
      <c r="E30" s="28">
        <f>IFERROR(+VLOOKUP("LDGETF"&amp;A30,'Main File'!A:O,9,0),0)</f>
        <v>0</v>
      </c>
      <c r="F30" s="28">
        <f>IFERROR(+VLOOKUP("LDGETF"&amp;A30,'Main File'!A:O,10,0),0)</f>
        <v>0</v>
      </c>
      <c r="G30" s="28">
        <f>IFERROR(+VLOOKUP("LDGETF"&amp;A30,'Main File'!A:O,11,0),0)</f>
        <v>0</v>
      </c>
      <c r="H30" s="28">
        <f>IFERROR(+VLOOKUP("LDGETF"&amp;A30,'Main File'!A:O,12,0),0)</f>
        <v>0</v>
      </c>
      <c r="I30" s="28">
        <f>IFERROR(+VLOOKUP("LDGETF"&amp;A30,'Main File'!A:O,13,0),0)</f>
        <v>0</v>
      </c>
      <c r="J30" s="28">
        <f>IFERROR(+VLOOKUP("LDGETF"&amp;A30,'Main File'!A:O,14,0),0)</f>
        <v>0</v>
      </c>
      <c r="K30" s="28">
        <f>IFERROR(+VLOOKUP("LDGETF"&amp;A30,'Main File'!A:O,15,0),0)</f>
        <v>0</v>
      </c>
    </row>
    <row r="31" spans="1:11" x14ac:dyDescent="0.25">
      <c r="A31" s="9">
        <f t="shared" si="0"/>
        <v>43187</v>
      </c>
      <c r="B31" s="28">
        <f>IFERROR(+VLOOKUP("LDGETF"&amp;A31,'Main File'!A:O,6,0),0)</f>
        <v>0</v>
      </c>
      <c r="C31" s="28">
        <f>IFERROR(+VLOOKUP("LDGETF"&amp;A31,'Main File'!A:O,7,0),0)</f>
        <v>0</v>
      </c>
      <c r="D31" s="28">
        <f>IFERROR(+VLOOKUP("LDGETF"&amp;A31,'Main File'!A:O,8,0),0)</f>
        <v>0</v>
      </c>
      <c r="E31" s="28">
        <f>IFERROR(+VLOOKUP("LDGETF"&amp;A31,'Main File'!A:O,9,0),0)</f>
        <v>0</v>
      </c>
      <c r="F31" s="28">
        <f>IFERROR(+VLOOKUP("LDGETF"&amp;A31,'Main File'!A:O,10,0),0)</f>
        <v>0</v>
      </c>
      <c r="G31" s="28">
        <f>IFERROR(+VLOOKUP("LDGETF"&amp;A31,'Main File'!A:O,11,0),0)</f>
        <v>0</v>
      </c>
      <c r="H31" s="28">
        <f>IFERROR(+VLOOKUP("LDGETF"&amp;A31,'Main File'!A:O,12,0),0)</f>
        <v>0</v>
      </c>
      <c r="I31" s="28">
        <f>IFERROR(+VLOOKUP("LDGETF"&amp;A31,'Main File'!A:O,13,0),0)</f>
        <v>0</v>
      </c>
      <c r="J31" s="28">
        <f>IFERROR(+VLOOKUP("LDGETF"&amp;A31,'Main File'!A:O,14,0),0)</f>
        <v>0</v>
      </c>
      <c r="K31" s="28">
        <f>IFERROR(+VLOOKUP("LDGETF"&amp;A31,'Main File'!A:O,15,0),0)</f>
        <v>0</v>
      </c>
    </row>
    <row r="32" spans="1:11" x14ac:dyDescent="0.25">
      <c r="A32" s="9">
        <f t="shared" si="0"/>
        <v>43188</v>
      </c>
      <c r="B32" s="28">
        <f>IFERROR(+VLOOKUP("LDGETF"&amp;A32,'Main File'!A:O,6,0),0)</f>
        <v>0</v>
      </c>
      <c r="C32" s="28">
        <f>IFERROR(+VLOOKUP("LDGETF"&amp;A32,'Main File'!A:O,7,0),0)</f>
        <v>0</v>
      </c>
      <c r="D32" s="28">
        <f>IFERROR(+VLOOKUP("LDGETF"&amp;A32,'Main File'!A:O,8,0),0)</f>
        <v>0</v>
      </c>
      <c r="E32" s="28">
        <f>IFERROR(+VLOOKUP("LDGETF"&amp;A32,'Main File'!A:O,9,0),0)</f>
        <v>0</v>
      </c>
      <c r="F32" s="28">
        <f>IFERROR(+VLOOKUP("LDGETF"&amp;A32,'Main File'!A:O,10,0),0)</f>
        <v>0</v>
      </c>
      <c r="G32" s="28">
        <f>IFERROR(+VLOOKUP("LDGETF"&amp;A32,'Main File'!A:O,11,0),0)</f>
        <v>0</v>
      </c>
      <c r="H32" s="28">
        <f>IFERROR(+VLOOKUP("LDGETF"&amp;A32,'Main File'!A:O,12,0),0)</f>
        <v>0</v>
      </c>
      <c r="I32" s="28">
        <f>IFERROR(+VLOOKUP("LDGETF"&amp;A32,'Main File'!A:O,13,0),0)</f>
        <v>0</v>
      </c>
      <c r="J32" s="28">
        <f>IFERROR(+VLOOKUP("LDGETF"&amp;A32,'Main File'!A:O,14,0),0)</f>
        <v>0</v>
      </c>
      <c r="K32" s="28">
        <f>IFERROR(+VLOOKUP("LDGETF"&amp;A32,'Main File'!A:O,15,0),0)</f>
        <v>0</v>
      </c>
    </row>
    <row r="33" spans="1:11" x14ac:dyDescent="0.25">
      <c r="A33" s="9">
        <f t="shared" si="0"/>
        <v>43189</v>
      </c>
      <c r="B33" s="28">
        <f>IFERROR(+VLOOKUP("LDGETF"&amp;A33,'Main File'!A:O,6,0),0)</f>
        <v>0</v>
      </c>
      <c r="C33" s="28">
        <f>IFERROR(+VLOOKUP("LDGETF"&amp;A33,'Main File'!A:O,7,0),0)</f>
        <v>0</v>
      </c>
      <c r="D33" s="28">
        <f>IFERROR(+VLOOKUP("LDGETF"&amp;A33,'Main File'!A:O,8,0),0)</f>
        <v>0</v>
      </c>
      <c r="E33" s="28">
        <f>IFERROR(+VLOOKUP("LDGETF"&amp;A33,'Main File'!A:O,9,0),0)</f>
        <v>0</v>
      </c>
      <c r="F33" s="28">
        <f>IFERROR(+VLOOKUP("LDGETF"&amp;A33,'Main File'!A:O,10,0),0)</f>
        <v>0</v>
      </c>
      <c r="G33" s="28">
        <f>IFERROR(+VLOOKUP("LDGETF"&amp;A33,'Main File'!A:O,11,0),0)</f>
        <v>0</v>
      </c>
      <c r="H33" s="28">
        <f>IFERROR(+VLOOKUP("LDGETF"&amp;A33,'Main File'!A:O,12,0),0)</f>
        <v>0</v>
      </c>
      <c r="I33" s="28">
        <f>IFERROR(+VLOOKUP("LDGETF"&amp;A33,'Main File'!A:O,13,0),0)</f>
        <v>0</v>
      </c>
      <c r="J33" s="28">
        <f>IFERROR(+VLOOKUP("LDGETF"&amp;A33,'Main File'!A:O,14,0),0)</f>
        <v>0</v>
      </c>
      <c r="K33" s="28">
        <f>IFERROR(+VLOOKUP("LDGETF"&amp;A33,'Main File'!A:O,15,0),0)</f>
        <v>0</v>
      </c>
    </row>
    <row r="34" spans="1:11" x14ac:dyDescent="0.25">
      <c r="A34" s="9">
        <f t="shared" si="0"/>
        <v>43190</v>
      </c>
      <c r="B34" s="28">
        <f>IFERROR(+VLOOKUP("LDGETF"&amp;A34,'Main File'!A:O,6,0),0)</f>
        <v>0</v>
      </c>
      <c r="C34" s="28">
        <f>IFERROR(+VLOOKUP("LDGETF"&amp;A34,'Main File'!A:O,7,0),0)</f>
        <v>0</v>
      </c>
      <c r="D34" s="28">
        <f>IFERROR(+VLOOKUP("LDGETF"&amp;A34,'Main File'!A:O,8,0),0)</f>
        <v>0</v>
      </c>
      <c r="E34" s="28">
        <f>IFERROR(+VLOOKUP("LDGETF"&amp;A34,'Main File'!A:O,9,0),0)</f>
        <v>0</v>
      </c>
      <c r="F34" s="28">
        <f>IFERROR(+VLOOKUP("LDGETF"&amp;A34,'Main File'!A:O,10,0),0)</f>
        <v>0</v>
      </c>
      <c r="G34" s="28">
        <f>IFERROR(+VLOOKUP("LDGETF"&amp;A34,'Main File'!A:O,11,0),0)</f>
        <v>0</v>
      </c>
      <c r="H34" s="28">
        <f>IFERROR(+VLOOKUP("LDGETF"&amp;A34,'Main File'!A:O,12,0),0)</f>
        <v>0</v>
      </c>
      <c r="I34" s="28">
        <f>IFERROR(+VLOOKUP("LDGETF"&amp;A34,'Main File'!A:O,13,0),0)</f>
        <v>0</v>
      </c>
      <c r="J34" s="28">
        <f>IFERROR(+VLOOKUP("LDGETF"&amp;A34,'Main File'!A:O,14,0),0)</f>
        <v>0</v>
      </c>
      <c r="K34" s="28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Govt. Securities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IFERROR(+VLOOKUP("LDGSEC"&amp;A4,'Main File'!A:O,6,0),0)</f>
        <v>2.2500987153428658</v>
      </c>
      <c r="C4" s="28">
        <f>IFERROR(+VLOOKUP("LDGSEC"&amp;A4,'Main File'!A:O,7,0),0)</f>
        <v>0</v>
      </c>
      <c r="D4" s="28">
        <f>IFERROR(+VLOOKUP("LDGSEC"&amp;A4,'Main File'!A:O,8,0),0)</f>
        <v>0.2</v>
      </c>
      <c r="E4" s="28">
        <f>IFERROR(+VLOOKUP("LDGSEC"&amp;A4,'Main File'!A:O,9,0),0)</f>
        <v>0.27541831241126669</v>
      </c>
      <c r="F4" s="28">
        <f>IFERROR(+VLOOKUP("LDGSEC"&amp;A4,'Main File'!A:O,10,0),0)</f>
        <v>2.7255170277541327</v>
      </c>
      <c r="G4" s="28">
        <f>IFERROR(+VLOOKUP("LDGSEC"&amp;A4,'Main File'!A:O,11,0),0)</f>
        <v>1.3471293112569798</v>
      </c>
      <c r="H4" s="28">
        <f>IFERROR(+VLOOKUP("LDGSEC"&amp;A4,'Main File'!A:O,12,0),0)</f>
        <v>0</v>
      </c>
      <c r="I4" s="28">
        <f>IFERROR(+VLOOKUP("LDGSEC"&amp;A4,'Main File'!A:O,13,0),0)</f>
        <v>0.2</v>
      </c>
      <c r="J4" s="28">
        <f>IFERROR(+VLOOKUP("LDGSEC"&amp;A4,'Main File'!A:O,14,0),0)</f>
        <v>0.27129246591575873</v>
      </c>
      <c r="K4" s="28">
        <f>IFERROR(+VLOOKUP("LDGSEC"&amp;A4,'Main File'!A:O,15,0),0)</f>
        <v>1.8184217771727385</v>
      </c>
    </row>
    <row r="5" spans="1:14" x14ac:dyDescent="0.25">
      <c r="A5" s="9">
        <v>43161</v>
      </c>
      <c r="B5" s="28">
        <f>IFERROR(+VLOOKUP("LDGSEC"&amp;A5,'Main File'!A:O,6,0),0)</f>
        <v>2.2500980066133733</v>
      </c>
      <c r="C5" s="28">
        <f>IFERROR(+VLOOKUP("LDGSEC"&amp;A5,'Main File'!A:O,7,0),0)</f>
        <v>0</v>
      </c>
      <c r="D5" s="28">
        <f>IFERROR(+VLOOKUP("LDGSEC"&amp;A5,'Main File'!A:O,8,0),0)</f>
        <v>0.2</v>
      </c>
      <c r="E5" s="28">
        <f>IFERROR(+VLOOKUP("LDGSEC"&amp;A5,'Main File'!A:O,9,0),0)</f>
        <v>0.27541814977568135</v>
      </c>
      <c r="F5" s="28">
        <f>IFERROR(+VLOOKUP("LDGSEC"&amp;A5,'Main File'!A:O,10,0),0)</f>
        <v>2.7255161563890549</v>
      </c>
      <c r="G5" s="28">
        <f>IFERROR(+VLOOKUP("LDGSEC"&amp;A5,'Main File'!A:O,11,0),0)</f>
        <v>1.3471391577861065</v>
      </c>
      <c r="H5" s="28">
        <f>IFERROR(+VLOOKUP("LDGSEC"&amp;A5,'Main File'!A:O,12,0),0)</f>
        <v>0</v>
      </c>
      <c r="I5" s="28">
        <f>IFERROR(+VLOOKUP("LDGSEC"&amp;A5,'Main File'!A:O,13,0),0)</f>
        <v>0.2</v>
      </c>
      <c r="J5" s="28">
        <f>IFERROR(+VLOOKUP("LDGSEC"&amp;A5,'Main File'!A:O,14,0),0)</f>
        <v>0.2712954172450045</v>
      </c>
      <c r="K5" s="28">
        <f>IFERROR(+VLOOKUP("LDGSEC"&amp;A5,'Main File'!A:O,15,0),0)</f>
        <v>1.8184345750311111</v>
      </c>
    </row>
    <row r="6" spans="1:14" x14ac:dyDescent="0.25">
      <c r="A6" s="9">
        <f>+A5+1</f>
        <v>43162</v>
      </c>
      <c r="B6" s="28">
        <f>IFERROR(+VLOOKUP("LDGSEC"&amp;A6,'Main File'!A:O,6,0),0)</f>
        <v>2.2500977750530859</v>
      </c>
      <c r="C6" s="28">
        <f>IFERROR(+VLOOKUP("LDGSEC"&amp;A6,'Main File'!A:O,7,0),0)</f>
        <v>0</v>
      </c>
      <c r="D6" s="28">
        <f>IFERROR(+VLOOKUP("LDGSEC"&amp;A6,'Main File'!A:O,8,0),0)</f>
        <v>0.2</v>
      </c>
      <c r="E6" s="28">
        <f>IFERROR(+VLOOKUP("LDGSEC"&amp;A6,'Main File'!A:O,9,0),0)</f>
        <v>0.2754188877557236</v>
      </c>
      <c r="F6" s="28">
        <f>IFERROR(+VLOOKUP("LDGSEC"&amp;A6,'Main File'!A:O,10,0),0)</f>
        <v>2.7255166628088099</v>
      </c>
      <c r="G6" s="28">
        <f>IFERROR(+VLOOKUP("LDGSEC"&amp;A6,'Main File'!A:O,11,0),0)</f>
        <v>1.3471436380384378</v>
      </c>
      <c r="H6" s="28">
        <f>IFERROR(+VLOOKUP("LDGSEC"&amp;A6,'Main File'!A:O,12,0),0)</f>
        <v>0</v>
      </c>
      <c r="I6" s="28">
        <f>IFERROR(+VLOOKUP("LDGSEC"&amp;A6,'Main File'!A:O,13,0),0)</f>
        <v>0.2</v>
      </c>
      <c r="J6" s="28">
        <f>IFERROR(+VLOOKUP("LDGSEC"&amp;A6,'Main File'!A:O,14,0),0)</f>
        <v>0.27129431785571478</v>
      </c>
      <c r="K6" s="28">
        <f>IFERROR(+VLOOKUP("LDGSEC"&amp;A6,'Main File'!A:O,15,0),0)</f>
        <v>1.8184379558941526</v>
      </c>
    </row>
    <row r="7" spans="1:14" x14ac:dyDescent="0.25">
      <c r="A7" s="9">
        <f t="shared" ref="A7:A34" si="0">+A6+1</f>
        <v>43163</v>
      </c>
      <c r="B7" s="28">
        <f>IFERROR(+VLOOKUP("LDGSEC"&amp;A7,'Main File'!A:O,6,0),0)</f>
        <v>2.2500981439372159</v>
      </c>
      <c r="C7" s="28">
        <f>IFERROR(+VLOOKUP("LDGSEC"&amp;A7,'Main File'!A:O,7,0),0)</f>
        <v>0</v>
      </c>
      <c r="D7" s="28">
        <f>IFERROR(+VLOOKUP("LDGSEC"&amp;A7,'Main File'!A:O,8,0),0)</f>
        <v>0.2</v>
      </c>
      <c r="E7" s="28">
        <f>IFERROR(+VLOOKUP("LDGSEC"&amp;A7,'Main File'!A:O,9,0),0)</f>
        <v>0.2754197837609737</v>
      </c>
      <c r="F7" s="28">
        <f>IFERROR(+VLOOKUP("LDGSEC"&amp;A7,'Main File'!A:O,10,0),0)</f>
        <v>2.7255179276981898</v>
      </c>
      <c r="G7" s="28">
        <f>IFERROR(+VLOOKUP("LDGSEC"&amp;A7,'Main File'!A:O,11,0),0)</f>
        <v>1.347146778943358</v>
      </c>
      <c r="H7" s="28">
        <f>IFERROR(+VLOOKUP("LDGSEC"&amp;A7,'Main File'!A:O,12,0),0)</f>
        <v>0</v>
      </c>
      <c r="I7" s="28">
        <f>IFERROR(+VLOOKUP("LDGSEC"&amp;A7,'Main File'!A:O,13,0),0)</f>
        <v>0.2</v>
      </c>
      <c r="J7" s="28">
        <f>IFERROR(+VLOOKUP("LDGSEC"&amp;A7,'Main File'!A:O,14,0),0)</f>
        <v>0.27129558896618766</v>
      </c>
      <c r="K7" s="28">
        <f>IFERROR(+VLOOKUP("LDGSEC"&amp;A7,'Main File'!A:O,15,0),0)</f>
        <v>1.8184423679095456</v>
      </c>
    </row>
    <row r="8" spans="1:14" x14ac:dyDescent="0.25">
      <c r="A8" s="9">
        <f t="shared" si="0"/>
        <v>43164</v>
      </c>
      <c r="B8" s="28">
        <f>IFERROR(+VLOOKUP("LDGSEC"&amp;A8,'Main File'!A:O,6,0),0)</f>
        <v>2.2500976270236612</v>
      </c>
      <c r="C8" s="28">
        <f>IFERROR(+VLOOKUP("LDGSEC"&amp;A8,'Main File'!A:O,7,0),0)</f>
        <v>0</v>
      </c>
      <c r="D8" s="28">
        <f>IFERROR(+VLOOKUP("LDGSEC"&amp;A8,'Main File'!A:O,8,0),0)</f>
        <v>0.2</v>
      </c>
      <c r="E8" s="28">
        <f>IFERROR(+VLOOKUP("LDGSEC"&amp;A8,'Main File'!A:O,9,0),0)</f>
        <v>0.27541857720206653</v>
      </c>
      <c r="F8" s="28">
        <f>IFERROR(+VLOOKUP("LDGSEC"&amp;A8,'Main File'!A:O,10,0),0)</f>
        <v>2.7255162042257277</v>
      </c>
      <c r="G8" s="28">
        <f>IFERROR(+VLOOKUP("LDGSEC"&amp;A8,'Main File'!A:O,11,0),0)</f>
        <v>1.3471151634067113</v>
      </c>
      <c r="H8" s="28">
        <f>IFERROR(+VLOOKUP("LDGSEC"&amp;A8,'Main File'!A:O,12,0),0)</f>
        <v>0</v>
      </c>
      <c r="I8" s="28">
        <f>IFERROR(+VLOOKUP("LDGSEC"&amp;A8,'Main File'!A:O,13,0),0)</f>
        <v>0.2</v>
      </c>
      <c r="J8" s="28">
        <f>IFERROR(+VLOOKUP("LDGSEC"&amp;A8,'Main File'!A:O,14,0),0)</f>
        <v>0.27128993824295033</v>
      </c>
      <c r="K8" s="28">
        <f>IFERROR(+VLOOKUP("LDGSEC"&amp;A8,'Main File'!A:O,15,0),0)</f>
        <v>1.8184051016496616</v>
      </c>
    </row>
    <row r="9" spans="1:14" x14ac:dyDescent="0.25">
      <c r="A9" s="9">
        <f t="shared" si="0"/>
        <v>43165</v>
      </c>
      <c r="B9" s="28">
        <f>IFERROR(+VLOOKUP("LDGSEC"&amp;A9,'Main File'!A:O,6,0),0)</f>
        <v>2.2500982717397222</v>
      </c>
      <c r="C9" s="28">
        <f>IFERROR(+VLOOKUP("LDGSEC"&amp;A9,'Main File'!A:O,7,0),0)</f>
        <v>0</v>
      </c>
      <c r="D9" s="28">
        <f>IFERROR(+VLOOKUP("LDGSEC"&amp;A9,'Main File'!A:O,8,0),0)</f>
        <v>0.2</v>
      </c>
      <c r="E9" s="28">
        <f>IFERROR(+VLOOKUP("LDGSEC"&amp;A9,'Main File'!A:O,9,0),0)</f>
        <v>0.27541954240532662</v>
      </c>
      <c r="F9" s="28">
        <f>IFERROR(+VLOOKUP("LDGSEC"&amp;A9,'Main File'!A:O,10,0),0)</f>
        <v>2.7255178141450491</v>
      </c>
      <c r="G9" s="28">
        <f>IFERROR(+VLOOKUP("LDGSEC"&amp;A9,'Main File'!A:O,11,0),0)</f>
        <v>1.3471275775722045</v>
      </c>
      <c r="H9" s="28">
        <f>IFERROR(+VLOOKUP("LDGSEC"&amp;A9,'Main File'!A:O,12,0),0)</f>
        <v>0</v>
      </c>
      <c r="I9" s="28">
        <f>IFERROR(+VLOOKUP("LDGSEC"&amp;A9,'Main File'!A:O,13,0),0)</f>
        <v>0.2</v>
      </c>
      <c r="J9" s="28">
        <f>IFERROR(+VLOOKUP("LDGSEC"&amp;A9,'Main File'!A:O,14,0),0)</f>
        <v>0.27129101368203523</v>
      </c>
      <c r="K9" s="28">
        <f>IFERROR(+VLOOKUP("LDGSEC"&amp;A9,'Main File'!A:O,15,0),0)</f>
        <v>1.8184185912542397</v>
      </c>
    </row>
    <row r="10" spans="1:14" x14ac:dyDescent="0.25">
      <c r="A10" s="9">
        <f t="shared" si="0"/>
        <v>43166</v>
      </c>
      <c r="B10" s="28">
        <f>IFERROR(+VLOOKUP("LDGSEC"&amp;A10,'Main File'!A:O,6,0),0)</f>
        <v>2.0743500212614445</v>
      </c>
      <c r="C10" s="28">
        <f>IFERROR(+VLOOKUP("LDGSEC"&amp;A10,'Main File'!A:O,7,0),0)</f>
        <v>0</v>
      </c>
      <c r="D10" s="28">
        <f>IFERROR(+VLOOKUP("LDGSEC"&amp;A10,'Main File'!A:O,8,0),0)</f>
        <v>0.2</v>
      </c>
      <c r="E10" s="28">
        <f>IFERROR(+VLOOKUP("LDGSEC"&amp;A10,'Main File'!A:O,9,0),0)</f>
        <v>0.24378418715618638</v>
      </c>
      <c r="F10" s="28">
        <f>IFERROR(+VLOOKUP("LDGSEC"&amp;A10,'Main File'!A:O,10,0),0)</f>
        <v>2.518134208417631</v>
      </c>
      <c r="G10" s="28">
        <f>IFERROR(+VLOOKUP("LDGSEC"&amp;A10,'Main File'!A:O,11,0),0)</f>
        <v>1.171504297498682</v>
      </c>
      <c r="H10" s="28">
        <f>IFERROR(+VLOOKUP("LDGSEC"&amp;A10,'Main File'!A:O,12,0),0)</f>
        <v>0</v>
      </c>
      <c r="I10" s="28">
        <f>IFERROR(+VLOOKUP("LDGSEC"&amp;A10,'Main File'!A:O,13,0),0)</f>
        <v>0.2</v>
      </c>
      <c r="J10" s="28">
        <f>IFERROR(+VLOOKUP("LDGSEC"&amp;A10,'Main File'!A:O,14,0),0)</f>
        <v>0.23967849614605052</v>
      </c>
      <c r="K10" s="28">
        <f>IFERROR(+VLOOKUP("LDGSEC"&amp;A10,'Main File'!A:O,15,0),0)</f>
        <v>1.6111827936447325</v>
      </c>
    </row>
    <row r="11" spans="1:14" x14ac:dyDescent="0.25">
      <c r="A11" s="9">
        <f t="shared" si="0"/>
        <v>43167</v>
      </c>
      <c r="B11" s="28">
        <f>IFERROR(+VLOOKUP("LDGSEC"&amp;A11,'Main File'!A:O,6,0),0)</f>
        <v>2.0745416642344012</v>
      </c>
      <c r="C11" s="28">
        <f>IFERROR(+VLOOKUP("LDGSEC"&amp;A11,'Main File'!A:O,7,0),0)</f>
        <v>0</v>
      </c>
      <c r="D11" s="28">
        <f>IFERROR(+VLOOKUP("LDGSEC"&amp;A11,'Main File'!A:O,8,0),0)</f>
        <v>0.2</v>
      </c>
      <c r="E11" s="28">
        <f>IFERROR(+VLOOKUP("LDGSEC"&amp;A11,'Main File'!A:O,9,0),0)</f>
        <v>0.24381793810223087</v>
      </c>
      <c r="F11" s="28">
        <f>IFERROR(+VLOOKUP("LDGSEC"&amp;A11,'Main File'!A:O,10,0),0)</f>
        <v>2.5183596023366324</v>
      </c>
      <c r="G11" s="28">
        <f>IFERROR(+VLOOKUP("LDGSEC"&amp;A11,'Main File'!A:O,11,0),0)</f>
        <v>1.171612119454245</v>
      </c>
      <c r="H11" s="28">
        <f>IFERROR(+VLOOKUP("LDGSEC"&amp;A11,'Main File'!A:O,12,0),0)</f>
        <v>0</v>
      </c>
      <c r="I11" s="28">
        <f>IFERROR(+VLOOKUP("LDGSEC"&amp;A11,'Main File'!A:O,13,0),0)</f>
        <v>0.2</v>
      </c>
      <c r="J11" s="28">
        <f>IFERROR(+VLOOKUP("LDGSEC"&amp;A11,'Main File'!A:O,14,0),0)</f>
        <v>0.23969637644969127</v>
      </c>
      <c r="K11" s="28">
        <f>IFERROR(+VLOOKUP("LDGSEC"&amp;A11,'Main File'!A:O,15,0),0)</f>
        <v>1.6113084959039363</v>
      </c>
    </row>
    <row r="12" spans="1:14" x14ac:dyDescent="0.25">
      <c r="A12" s="9">
        <f t="shared" si="0"/>
        <v>43168</v>
      </c>
      <c r="B12" s="28">
        <f>IFERROR(+VLOOKUP("LDGSEC"&amp;A12,'Main File'!A:O,6,0),0)</f>
        <v>2.2500969528272128</v>
      </c>
      <c r="C12" s="28">
        <f>IFERROR(+VLOOKUP("LDGSEC"&amp;A12,'Main File'!A:O,7,0),0)</f>
        <v>0</v>
      </c>
      <c r="D12" s="28">
        <f>IFERROR(+VLOOKUP("LDGSEC"&amp;A12,'Main File'!A:O,8,0),0)</f>
        <v>0.2</v>
      </c>
      <c r="E12" s="28">
        <f>IFERROR(+VLOOKUP("LDGSEC"&amp;A12,'Main File'!A:O,9,0),0)</f>
        <v>0.27541947641488679</v>
      </c>
      <c r="F12" s="28">
        <f>IFERROR(+VLOOKUP("LDGSEC"&amp;A12,'Main File'!A:O,10,0),0)</f>
        <v>2.7255164292420999</v>
      </c>
      <c r="G12" s="28">
        <f>IFERROR(+VLOOKUP("LDGSEC"&amp;A12,'Main File'!A:O,11,0),0)</f>
        <v>1.3471301696052385</v>
      </c>
      <c r="H12" s="28">
        <f>IFERROR(+VLOOKUP("LDGSEC"&amp;A12,'Main File'!A:O,12,0),0)</f>
        <v>0</v>
      </c>
      <c r="I12" s="28">
        <f>IFERROR(+VLOOKUP("LDGSEC"&amp;A12,'Main File'!A:O,13,0),0)</f>
        <v>0.2</v>
      </c>
      <c r="J12" s="28">
        <f>IFERROR(+VLOOKUP("LDGSEC"&amp;A12,'Main File'!A:O,14,0),0)</f>
        <v>0.27129094328209313</v>
      </c>
      <c r="K12" s="28">
        <f>IFERROR(+VLOOKUP("LDGSEC"&amp;A12,'Main File'!A:O,15,0),0)</f>
        <v>1.8184211128873315</v>
      </c>
    </row>
    <row r="13" spans="1:14" x14ac:dyDescent="0.25">
      <c r="A13" s="9">
        <f t="shared" si="0"/>
        <v>43169</v>
      </c>
      <c r="B13" s="28">
        <f>IFERROR(+VLOOKUP("LDGSEC"&amp;A13,'Main File'!A:O,6,0),0)</f>
        <v>2.2500994732554309</v>
      </c>
      <c r="C13" s="28">
        <f>IFERROR(+VLOOKUP("LDGSEC"&amp;A13,'Main File'!A:O,7,0),0)</f>
        <v>0</v>
      </c>
      <c r="D13" s="28">
        <f>IFERROR(+VLOOKUP("LDGSEC"&amp;A13,'Main File'!A:O,8,0),0)</f>
        <v>0.2</v>
      </c>
      <c r="E13" s="28">
        <f>IFERROR(+VLOOKUP("LDGSEC"&amp;A13,'Main File'!A:O,9,0),0)</f>
        <v>0.27541856952080157</v>
      </c>
      <c r="F13" s="28">
        <f>IFERROR(+VLOOKUP("LDGSEC"&amp;A13,'Main File'!A:O,10,0),0)</f>
        <v>2.7255180427762324</v>
      </c>
      <c r="G13" s="28">
        <f>IFERROR(+VLOOKUP("LDGSEC"&amp;A13,'Main File'!A:O,11,0),0)</f>
        <v>1.34713499189441</v>
      </c>
      <c r="H13" s="28">
        <f>IFERROR(+VLOOKUP("LDGSEC"&amp;A13,'Main File'!A:O,12,0),0)</f>
        <v>0</v>
      </c>
      <c r="I13" s="28">
        <f>IFERROR(+VLOOKUP("LDGSEC"&amp;A13,'Main File'!A:O,13,0),0)</f>
        <v>0.2</v>
      </c>
      <c r="J13" s="28">
        <f>IFERROR(+VLOOKUP("LDGSEC"&amp;A13,'Main File'!A:O,14,0),0)</f>
        <v>0.271292778529792</v>
      </c>
      <c r="K13" s="28">
        <f>IFERROR(+VLOOKUP("LDGSEC"&amp;A13,'Main File'!A:O,15,0),0)</f>
        <v>1.818427770424202</v>
      </c>
    </row>
    <row r="14" spans="1:14" x14ac:dyDescent="0.25">
      <c r="A14" s="9">
        <f t="shared" si="0"/>
        <v>43170</v>
      </c>
      <c r="B14" s="28">
        <f>IFERROR(+VLOOKUP("LDGSEC"&amp;A14,'Main File'!A:O,6,0),0)</f>
        <v>2.2500977125742025</v>
      </c>
      <c r="C14" s="28">
        <f>IFERROR(+VLOOKUP("LDGSEC"&amp;A14,'Main File'!A:O,7,0),0)</f>
        <v>0</v>
      </c>
      <c r="D14" s="28">
        <f>IFERROR(+VLOOKUP("LDGSEC"&amp;A14,'Main File'!A:O,8,0),0)</f>
        <v>0.2</v>
      </c>
      <c r="E14" s="28">
        <f>IFERROR(+VLOOKUP("LDGSEC"&amp;A14,'Main File'!A:O,9,0),0)</f>
        <v>0.27541956590176164</v>
      </c>
      <c r="F14" s="28">
        <f>IFERROR(+VLOOKUP("LDGSEC"&amp;A14,'Main File'!A:O,10,0),0)</f>
        <v>2.7255172784759645</v>
      </c>
      <c r="G14" s="28">
        <f>IFERROR(+VLOOKUP("LDGSEC"&amp;A14,'Main File'!A:O,11,0),0)</f>
        <v>1.347140431541092</v>
      </c>
      <c r="H14" s="28">
        <f>IFERROR(+VLOOKUP("LDGSEC"&amp;A14,'Main File'!A:O,12,0),0)</f>
        <v>0</v>
      </c>
      <c r="I14" s="28">
        <f>IFERROR(+VLOOKUP("LDGSEC"&amp;A14,'Main File'!A:O,13,0),0)</f>
        <v>0.2</v>
      </c>
      <c r="J14" s="28">
        <f>IFERROR(+VLOOKUP("LDGSEC"&amp;A14,'Main File'!A:O,14,0),0)</f>
        <v>0.27129251476597632</v>
      </c>
      <c r="K14" s="28">
        <f>IFERROR(+VLOOKUP("LDGSEC"&amp;A14,'Main File'!A:O,15,0),0)</f>
        <v>1.8184329463070683</v>
      </c>
    </row>
    <row r="15" spans="1:14" x14ac:dyDescent="0.25">
      <c r="A15" s="9">
        <f t="shared" si="0"/>
        <v>43171</v>
      </c>
      <c r="B15" s="28">
        <f>IFERROR(+VLOOKUP("LDGSEC"&amp;A15,'Main File'!A:O,6,0),0)</f>
        <v>0</v>
      </c>
      <c r="C15" s="28">
        <f>IFERROR(+VLOOKUP("LDGSEC"&amp;A15,'Main File'!A:O,7,0),0)</f>
        <v>0</v>
      </c>
      <c r="D15" s="28">
        <f>IFERROR(+VLOOKUP("LDGSEC"&amp;A15,'Main File'!A:O,8,0),0)</f>
        <v>0</v>
      </c>
      <c r="E15" s="28">
        <f>IFERROR(+VLOOKUP("LDGSEC"&amp;A15,'Main File'!A:O,9,0),0)</f>
        <v>0</v>
      </c>
      <c r="F15" s="28">
        <f>IFERROR(+VLOOKUP("LDGSEC"&amp;A15,'Main File'!A:O,10,0),0)</f>
        <v>0</v>
      </c>
      <c r="G15" s="28">
        <f>IFERROR(+VLOOKUP("LDGSEC"&amp;A15,'Main File'!A:O,11,0),0)</f>
        <v>0</v>
      </c>
      <c r="H15" s="28">
        <f>IFERROR(+VLOOKUP("LDGSEC"&amp;A15,'Main File'!A:O,12,0),0)</f>
        <v>0</v>
      </c>
      <c r="I15" s="28">
        <f>IFERROR(+VLOOKUP("LDGSEC"&amp;A15,'Main File'!A:O,13,0),0)</f>
        <v>0</v>
      </c>
      <c r="J15" s="28">
        <f>IFERROR(+VLOOKUP("LDGSEC"&amp;A15,'Main File'!A:O,14,0),0)</f>
        <v>0</v>
      </c>
      <c r="K15" s="28">
        <f>IFERROR(+VLOOKUP("LDGSEC"&amp;A15,'Main File'!A:O,15,0),0)</f>
        <v>0</v>
      </c>
    </row>
    <row r="16" spans="1:14" x14ac:dyDescent="0.25">
      <c r="A16" s="9">
        <f t="shared" si="0"/>
        <v>43172</v>
      </c>
      <c r="B16" s="28">
        <f>IFERROR(+VLOOKUP("LDGSEC"&amp;A16,'Main File'!A:O,6,0),0)</f>
        <v>0</v>
      </c>
      <c r="C16" s="28">
        <f>IFERROR(+VLOOKUP("LDGSEC"&amp;A16,'Main File'!A:O,7,0),0)</f>
        <v>0</v>
      </c>
      <c r="D16" s="28">
        <f>IFERROR(+VLOOKUP("LDGSEC"&amp;A16,'Main File'!A:O,8,0),0)</f>
        <v>0</v>
      </c>
      <c r="E16" s="28">
        <f>IFERROR(+VLOOKUP("LDGSEC"&amp;A16,'Main File'!A:O,9,0),0)</f>
        <v>0</v>
      </c>
      <c r="F16" s="28">
        <f>IFERROR(+VLOOKUP("LDGSEC"&amp;A16,'Main File'!A:O,10,0),0)</f>
        <v>0</v>
      </c>
      <c r="G16" s="28">
        <f>IFERROR(+VLOOKUP("LDGSEC"&amp;A16,'Main File'!A:O,11,0),0)</f>
        <v>0</v>
      </c>
      <c r="H16" s="28">
        <f>IFERROR(+VLOOKUP("LDGSEC"&amp;A16,'Main File'!A:O,12,0),0)</f>
        <v>0</v>
      </c>
      <c r="I16" s="28">
        <f>IFERROR(+VLOOKUP("LDGSEC"&amp;A16,'Main File'!A:O,13,0),0)</f>
        <v>0</v>
      </c>
      <c r="J16" s="28">
        <f>IFERROR(+VLOOKUP("LDGSEC"&amp;A16,'Main File'!A:O,14,0),0)</f>
        <v>0</v>
      </c>
      <c r="K16" s="28">
        <f>IFERROR(+VLOOKUP("LDGSEC"&amp;A16,'Main File'!A:O,15,0),0)</f>
        <v>0</v>
      </c>
    </row>
    <row r="17" spans="1:11" x14ac:dyDescent="0.25">
      <c r="A17" s="9">
        <f t="shared" si="0"/>
        <v>43173</v>
      </c>
      <c r="B17" s="28">
        <f>IFERROR(+VLOOKUP("LDGSEC"&amp;A17,'Main File'!A:O,6,0),0)</f>
        <v>0</v>
      </c>
      <c r="C17" s="28">
        <f>IFERROR(+VLOOKUP("LDGSEC"&amp;A17,'Main File'!A:O,7,0),0)</f>
        <v>0</v>
      </c>
      <c r="D17" s="28">
        <f>IFERROR(+VLOOKUP("LDGSEC"&amp;A17,'Main File'!A:O,8,0),0)</f>
        <v>0</v>
      </c>
      <c r="E17" s="28">
        <f>IFERROR(+VLOOKUP("LDGSEC"&amp;A17,'Main File'!A:O,9,0),0)</f>
        <v>0</v>
      </c>
      <c r="F17" s="28">
        <f>IFERROR(+VLOOKUP("LDGSEC"&amp;A17,'Main File'!A:O,10,0),0)</f>
        <v>0</v>
      </c>
      <c r="G17" s="28">
        <f>IFERROR(+VLOOKUP("LDGSEC"&amp;A17,'Main File'!A:O,11,0),0)</f>
        <v>0</v>
      </c>
      <c r="H17" s="28">
        <f>IFERROR(+VLOOKUP("LDGSEC"&amp;A17,'Main File'!A:O,12,0),0)</f>
        <v>0</v>
      </c>
      <c r="I17" s="28">
        <f>IFERROR(+VLOOKUP("LDGSEC"&amp;A17,'Main File'!A:O,13,0),0)</f>
        <v>0</v>
      </c>
      <c r="J17" s="28">
        <f>IFERROR(+VLOOKUP("LDGSEC"&amp;A17,'Main File'!A:O,14,0),0)</f>
        <v>0</v>
      </c>
      <c r="K17" s="28">
        <f>IFERROR(+VLOOKUP("LDGSEC"&amp;A17,'Main File'!A:O,15,0),0)</f>
        <v>0</v>
      </c>
    </row>
    <row r="18" spans="1:11" x14ac:dyDescent="0.25">
      <c r="A18" s="9">
        <f t="shared" si="0"/>
        <v>43174</v>
      </c>
      <c r="B18" s="28">
        <f>IFERROR(+VLOOKUP("LDGSEC"&amp;A18,'Main File'!A:O,6,0),0)</f>
        <v>0</v>
      </c>
      <c r="C18" s="28">
        <f>IFERROR(+VLOOKUP("LDGSEC"&amp;A18,'Main File'!A:O,7,0),0)</f>
        <v>0</v>
      </c>
      <c r="D18" s="28">
        <f>IFERROR(+VLOOKUP("LDGSEC"&amp;A18,'Main File'!A:O,8,0),0)</f>
        <v>0</v>
      </c>
      <c r="E18" s="28">
        <f>IFERROR(+VLOOKUP("LDGSEC"&amp;A18,'Main File'!A:O,9,0),0)</f>
        <v>0</v>
      </c>
      <c r="F18" s="28">
        <f>IFERROR(+VLOOKUP("LDGSEC"&amp;A18,'Main File'!A:O,10,0),0)</f>
        <v>0</v>
      </c>
      <c r="G18" s="28">
        <f>IFERROR(+VLOOKUP("LDGSEC"&amp;A18,'Main File'!A:O,11,0),0)</f>
        <v>0</v>
      </c>
      <c r="H18" s="28">
        <f>IFERROR(+VLOOKUP("LDGSEC"&amp;A18,'Main File'!A:O,12,0),0)</f>
        <v>0</v>
      </c>
      <c r="I18" s="28">
        <f>IFERROR(+VLOOKUP("LDGSEC"&amp;A18,'Main File'!A:O,13,0),0)</f>
        <v>0</v>
      </c>
      <c r="J18" s="28">
        <f>IFERROR(+VLOOKUP("LDGSEC"&amp;A18,'Main File'!A:O,14,0),0)</f>
        <v>0</v>
      </c>
      <c r="K18" s="28">
        <f>IFERROR(+VLOOKUP("LDGSEC"&amp;A18,'Main File'!A:O,15,0),0)</f>
        <v>0</v>
      </c>
    </row>
    <row r="19" spans="1:11" x14ac:dyDescent="0.25">
      <c r="A19" s="9">
        <f t="shared" si="0"/>
        <v>43175</v>
      </c>
      <c r="B19" s="28">
        <f>IFERROR(+VLOOKUP("LDGSEC"&amp;A19,'Main File'!A:O,6,0),0)</f>
        <v>0</v>
      </c>
      <c r="C19" s="28">
        <f>IFERROR(+VLOOKUP("LDGSEC"&amp;A19,'Main File'!A:O,7,0),0)</f>
        <v>0</v>
      </c>
      <c r="D19" s="28">
        <f>IFERROR(+VLOOKUP("LDGSEC"&amp;A19,'Main File'!A:O,8,0),0)</f>
        <v>0</v>
      </c>
      <c r="E19" s="28">
        <f>IFERROR(+VLOOKUP("LDGSEC"&amp;A19,'Main File'!A:O,9,0),0)</f>
        <v>0</v>
      </c>
      <c r="F19" s="28">
        <f>IFERROR(+VLOOKUP("LDGSEC"&amp;A19,'Main File'!A:O,10,0),0)</f>
        <v>0</v>
      </c>
      <c r="G19" s="28">
        <f>IFERROR(+VLOOKUP("LDGSEC"&amp;A19,'Main File'!A:O,11,0),0)</f>
        <v>0</v>
      </c>
      <c r="H19" s="28">
        <f>IFERROR(+VLOOKUP("LDGSEC"&amp;A19,'Main File'!A:O,12,0),0)</f>
        <v>0</v>
      </c>
      <c r="I19" s="28">
        <f>IFERROR(+VLOOKUP("LDGSEC"&amp;A19,'Main File'!A:O,13,0),0)</f>
        <v>0</v>
      </c>
      <c r="J19" s="28">
        <f>IFERROR(+VLOOKUP("LDGSEC"&amp;A19,'Main File'!A:O,14,0),0)</f>
        <v>0</v>
      </c>
      <c r="K19" s="28">
        <f>IFERROR(+VLOOKUP("LDGSEC"&amp;A19,'Main File'!A:O,15,0),0)</f>
        <v>0</v>
      </c>
    </row>
    <row r="20" spans="1:11" x14ac:dyDescent="0.25">
      <c r="A20" s="9">
        <f t="shared" si="0"/>
        <v>43176</v>
      </c>
      <c r="B20" s="28">
        <f>IFERROR(+VLOOKUP("LDGSEC"&amp;A20,'Main File'!A:O,6,0),0)</f>
        <v>0</v>
      </c>
      <c r="C20" s="28">
        <f>IFERROR(+VLOOKUP("LDGSEC"&amp;A20,'Main File'!A:O,7,0),0)</f>
        <v>0</v>
      </c>
      <c r="D20" s="28">
        <f>IFERROR(+VLOOKUP("LDGSEC"&amp;A20,'Main File'!A:O,8,0),0)</f>
        <v>0</v>
      </c>
      <c r="E20" s="28">
        <f>IFERROR(+VLOOKUP("LDGSEC"&amp;A20,'Main File'!A:O,9,0),0)</f>
        <v>0</v>
      </c>
      <c r="F20" s="28">
        <f>IFERROR(+VLOOKUP("LDGSEC"&amp;A20,'Main File'!A:O,10,0),0)</f>
        <v>0</v>
      </c>
      <c r="G20" s="28">
        <f>IFERROR(+VLOOKUP("LDGSEC"&amp;A20,'Main File'!A:O,11,0),0)</f>
        <v>0</v>
      </c>
      <c r="H20" s="28">
        <f>IFERROR(+VLOOKUP("LDGSEC"&amp;A20,'Main File'!A:O,12,0),0)</f>
        <v>0</v>
      </c>
      <c r="I20" s="28">
        <f>IFERROR(+VLOOKUP("LDGSEC"&amp;A20,'Main File'!A:O,13,0),0)</f>
        <v>0</v>
      </c>
      <c r="J20" s="28">
        <f>IFERROR(+VLOOKUP("LDGSEC"&amp;A20,'Main File'!A:O,14,0),0)</f>
        <v>0</v>
      </c>
      <c r="K20" s="28">
        <f>IFERROR(+VLOOKUP("LDGSEC"&amp;A20,'Main File'!A:O,15,0),0)</f>
        <v>0</v>
      </c>
    </row>
    <row r="21" spans="1:11" x14ac:dyDescent="0.25">
      <c r="A21" s="9">
        <f t="shared" si="0"/>
        <v>43177</v>
      </c>
      <c r="B21" s="28">
        <f>IFERROR(+VLOOKUP("LDGSEC"&amp;A21,'Main File'!A:O,6,0),0)</f>
        <v>0</v>
      </c>
      <c r="C21" s="28">
        <f>IFERROR(+VLOOKUP("LDGSEC"&amp;A21,'Main File'!A:O,7,0),0)</f>
        <v>0</v>
      </c>
      <c r="D21" s="28">
        <f>IFERROR(+VLOOKUP("LDGSEC"&amp;A21,'Main File'!A:O,8,0),0)</f>
        <v>0</v>
      </c>
      <c r="E21" s="28">
        <f>IFERROR(+VLOOKUP("LDGSEC"&amp;A21,'Main File'!A:O,9,0),0)</f>
        <v>0</v>
      </c>
      <c r="F21" s="28">
        <f>IFERROR(+VLOOKUP("LDGSEC"&amp;A21,'Main File'!A:O,10,0),0)</f>
        <v>0</v>
      </c>
      <c r="G21" s="28">
        <f>IFERROR(+VLOOKUP("LDGSEC"&amp;A21,'Main File'!A:O,11,0),0)</f>
        <v>0</v>
      </c>
      <c r="H21" s="28">
        <f>IFERROR(+VLOOKUP("LDGSEC"&amp;A21,'Main File'!A:O,12,0),0)</f>
        <v>0</v>
      </c>
      <c r="I21" s="28">
        <f>IFERROR(+VLOOKUP("LDGSEC"&amp;A21,'Main File'!A:O,13,0),0)</f>
        <v>0</v>
      </c>
      <c r="J21" s="28">
        <f>IFERROR(+VLOOKUP("LDGSEC"&amp;A21,'Main File'!A:O,14,0),0)</f>
        <v>0</v>
      </c>
      <c r="K21" s="28">
        <f>IFERROR(+VLOOKUP("LDGSEC"&amp;A21,'Main File'!A:O,15,0),0)</f>
        <v>0</v>
      </c>
    </row>
    <row r="22" spans="1:11" x14ac:dyDescent="0.25">
      <c r="A22" s="9">
        <f t="shared" si="0"/>
        <v>43178</v>
      </c>
      <c r="B22" s="28">
        <f>IFERROR(+VLOOKUP("LDGSEC"&amp;A22,'Main File'!A:O,6,0),0)</f>
        <v>0</v>
      </c>
      <c r="C22" s="28">
        <f>IFERROR(+VLOOKUP("LDGSEC"&amp;A22,'Main File'!A:O,7,0),0)</f>
        <v>0</v>
      </c>
      <c r="D22" s="28">
        <f>IFERROR(+VLOOKUP("LDGSEC"&amp;A22,'Main File'!A:O,8,0),0)</f>
        <v>0</v>
      </c>
      <c r="E22" s="28">
        <f>IFERROR(+VLOOKUP("LDGSEC"&amp;A22,'Main File'!A:O,9,0),0)</f>
        <v>0</v>
      </c>
      <c r="F22" s="28">
        <f>IFERROR(+VLOOKUP("LDGSEC"&amp;A22,'Main File'!A:O,10,0),0)</f>
        <v>0</v>
      </c>
      <c r="G22" s="28">
        <f>IFERROR(+VLOOKUP("LDGSEC"&amp;A22,'Main File'!A:O,11,0),0)</f>
        <v>0</v>
      </c>
      <c r="H22" s="28">
        <f>IFERROR(+VLOOKUP("LDGSEC"&amp;A22,'Main File'!A:O,12,0),0)</f>
        <v>0</v>
      </c>
      <c r="I22" s="28">
        <f>IFERROR(+VLOOKUP("LDGSEC"&amp;A22,'Main File'!A:O,13,0),0)</f>
        <v>0</v>
      </c>
      <c r="J22" s="28">
        <f>IFERROR(+VLOOKUP("LDGSEC"&amp;A22,'Main File'!A:O,14,0),0)</f>
        <v>0</v>
      </c>
      <c r="K22" s="28">
        <f>IFERROR(+VLOOKUP("LDGSEC"&amp;A22,'Main File'!A:O,15,0),0)</f>
        <v>0</v>
      </c>
    </row>
    <row r="23" spans="1:11" x14ac:dyDescent="0.25">
      <c r="A23" s="9">
        <f t="shared" si="0"/>
        <v>43179</v>
      </c>
      <c r="B23" s="28">
        <f>IFERROR(+VLOOKUP("LDGSEC"&amp;A23,'Main File'!A:O,6,0),0)</f>
        <v>0</v>
      </c>
      <c r="C23" s="28">
        <f>IFERROR(+VLOOKUP("LDGSEC"&amp;A23,'Main File'!A:O,7,0),0)</f>
        <v>0</v>
      </c>
      <c r="D23" s="28">
        <f>IFERROR(+VLOOKUP("LDGSEC"&amp;A23,'Main File'!A:O,8,0),0)</f>
        <v>0</v>
      </c>
      <c r="E23" s="28">
        <f>IFERROR(+VLOOKUP("LDGSEC"&amp;A23,'Main File'!A:O,9,0),0)</f>
        <v>0</v>
      </c>
      <c r="F23" s="28">
        <f>IFERROR(+VLOOKUP("LDGSEC"&amp;A23,'Main File'!A:O,10,0),0)</f>
        <v>0</v>
      </c>
      <c r="G23" s="28">
        <f>IFERROR(+VLOOKUP("LDGSEC"&amp;A23,'Main File'!A:O,11,0),0)</f>
        <v>0</v>
      </c>
      <c r="H23" s="28">
        <f>IFERROR(+VLOOKUP("LDGSEC"&amp;A23,'Main File'!A:O,12,0),0)</f>
        <v>0</v>
      </c>
      <c r="I23" s="28">
        <f>IFERROR(+VLOOKUP("LDGSEC"&amp;A23,'Main File'!A:O,13,0),0)</f>
        <v>0</v>
      </c>
      <c r="J23" s="28">
        <f>IFERROR(+VLOOKUP("LDGSEC"&amp;A23,'Main File'!A:O,14,0),0)</f>
        <v>0</v>
      </c>
      <c r="K23" s="28">
        <f>IFERROR(+VLOOKUP("LDGSEC"&amp;A23,'Main File'!A:O,15,0),0)</f>
        <v>0</v>
      </c>
    </row>
    <row r="24" spans="1:11" x14ac:dyDescent="0.25">
      <c r="A24" s="9">
        <f t="shared" si="0"/>
        <v>43180</v>
      </c>
      <c r="B24" s="28">
        <f>IFERROR(+VLOOKUP("LDGSEC"&amp;A24,'Main File'!A:O,6,0),0)</f>
        <v>0</v>
      </c>
      <c r="C24" s="28">
        <f>IFERROR(+VLOOKUP("LDGSEC"&amp;A24,'Main File'!A:O,7,0),0)</f>
        <v>0</v>
      </c>
      <c r="D24" s="28">
        <f>IFERROR(+VLOOKUP("LDGSEC"&amp;A24,'Main File'!A:O,8,0),0)</f>
        <v>0</v>
      </c>
      <c r="E24" s="28">
        <f>IFERROR(+VLOOKUP("LDGSEC"&amp;A24,'Main File'!A:O,9,0),0)</f>
        <v>0</v>
      </c>
      <c r="F24" s="28">
        <f>IFERROR(+VLOOKUP("LDGSEC"&amp;A24,'Main File'!A:O,10,0),0)</f>
        <v>0</v>
      </c>
      <c r="G24" s="28">
        <f>IFERROR(+VLOOKUP("LDGSEC"&amp;A24,'Main File'!A:O,11,0),0)</f>
        <v>0</v>
      </c>
      <c r="H24" s="28">
        <f>IFERROR(+VLOOKUP("LDGSEC"&amp;A24,'Main File'!A:O,12,0),0)</f>
        <v>0</v>
      </c>
      <c r="I24" s="28">
        <f>IFERROR(+VLOOKUP("LDGSEC"&amp;A24,'Main File'!A:O,13,0),0)</f>
        <v>0</v>
      </c>
      <c r="J24" s="28">
        <f>IFERROR(+VLOOKUP("LDGSEC"&amp;A24,'Main File'!A:O,14,0),0)</f>
        <v>0</v>
      </c>
      <c r="K24" s="28">
        <f>IFERROR(+VLOOKUP("LDGSEC"&amp;A24,'Main File'!A:O,15,0),0)</f>
        <v>0</v>
      </c>
    </row>
    <row r="25" spans="1:11" x14ac:dyDescent="0.25">
      <c r="A25" s="9">
        <f t="shared" si="0"/>
        <v>43181</v>
      </c>
      <c r="B25" s="28">
        <f>IFERROR(+VLOOKUP("LDGSEC"&amp;A25,'Main File'!A:O,6,0),0)</f>
        <v>0</v>
      </c>
      <c r="C25" s="28">
        <f>IFERROR(+VLOOKUP("LDGSEC"&amp;A25,'Main File'!A:O,7,0),0)</f>
        <v>0</v>
      </c>
      <c r="D25" s="28">
        <f>IFERROR(+VLOOKUP("LDGSEC"&amp;A25,'Main File'!A:O,8,0),0)</f>
        <v>0</v>
      </c>
      <c r="E25" s="28">
        <f>IFERROR(+VLOOKUP("LDGSEC"&amp;A25,'Main File'!A:O,9,0),0)</f>
        <v>0</v>
      </c>
      <c r="F25" s="28">
        <f>IFERROR(+VLOOKUP("LDGSEC"&amp;A25,'Main File'!A:O,10,0),0)</f>
        <v>0</v>
      </c>
      <c r="G25" s="28">
        <f>IFERROR(+VLOOKUP("LDGSEC"&amp;A25,'Main File'!A:O,11,0),0)</f>
        <v>0</v>
      </c>
      <c r="H25" s="28">
        <f>IFERROR(+VLOOKUP("LDGSEC"&amp;A25,'Main File'!A:O,12,0),0)</f>
        <v>0</v>
      </c>
      <c r="I25" s="28">
        <f>IFERROR(+VLOOKUP("LDGSEC"&amp;A25,'Main File'!A:O,13,0),0)</f>
        <v>0</v>
      </c>
      <c r="J25" s="28">
        <f>IFERROR(+VLOOKUP("LDGSEC"&amp;A25,'Main File'!A:O,14,0),0)</f>
        <v>0</v>
      </c>
      <c r="K25" s="28">
        <f>IFERROR(+VLOOKUP("LDGSEC"&amp;A25,'Main File'!A:O,15,0),0)</f>
        <v>0</v>
      </c>
    </row>
    <row r="26" spans="1:11" x14ac:dyDescent="0.25">
      <c r="A26" s="9">
        <f t="shared" si="0"/>
        <v>43182</v>
      </c>
      <c r="B26" s="28">
        <f>IFERROR(+VLOOKUP("LDGSEC"&amp;A26,'Main File'!A:O,6,0),0)</f>
        <v>0</v>
      </c>
      <c r="C26" s="28">
        <f>IFERROR(+VLOOKUP("LDGSEC"&amp;A26,'Main File'!A:O,7,0),0)</f>
        <v>0</v>
      </c>
      <c r="D26" s="28">
        <f>IFERROR(+VLOOKUP("LDGSEC"&amp;A26,'Main File'!A:O,8,0),0)</f>
        <v>0</v>
      </c>
      <c r="E26" s="28">
        <f>IFERROR(+VLOOKUP("LDGSEC"&amp;A26,'Main File'!A:O,9,0),0)</f>
        <v>0</v>
      </c>
      <c r="F26" s="28">
        <f>IFERROR(+VLOOKUP("LDGSEC"&amp;A26,'Main File'!A:O,10,0),0)</f>
        <v>0</v>
      </c>
      <c r="G26" s="28">
        <f>IFERROR(+VLOOKUP("LDGSEC"&amp;A26,'Main File'!A:O,11,0),0)</f>
        <v>0</v>
      </c>
      <c r="H26" s="28">
        <f>IFERROR(+VLOOKUP("LDGSEC"&amp;A26,'Main File'!A:O,12,0),0)</f>
        <v>0</v>
      </c>
      <c r="I26" s="28">
        <f>IFERROR(+VLOOKUP("LDGSEC"&amp;A26,'Main File'!A:O,13,0),0)</f>
        <v>0</v>
      </c>
      <c r="J26" s="28">
        <f>IFERROR(+VLOOKUP("LDGSEC"&amp;A26,'Main File'!A:O,14,0),0)</f>
        <v>0</v>
      </c>
      <c r="K26" s="28">
        <f>IFERROR(+VLOOKUP("LDGSEC"&amp;A26,'Main File'!A:O,15,0),0)</f>
        <v>0</v>
      </c>
    </row>
    <row r="27" spans="1:11" x14ac:dyDescent="0.25">
      <c r="A27" s="9">
        <f t="shared" si="0"/>
        <v>43183</v>
      </c>
      <c r="B27" s="28">
        <f>IFERROR(+VLOOKUP("LDGSEC"&amp;A27,'Main File'!A:O,6,0),0)</f>
        <v>0</v>
      </c>
      <c r="C27" s="28">
        <f>IFERROR(+VLOOKUP("LDGSEC"&amp;A27,'Main File'!A:O,7,0),0)</f>
        <v>0</v>
      </c>
      <c r="D27" s="28">
        <f>IFERROR(+VLOOKUP("LDGSEC"&amp;A27,'Main File'!A:O,8,0),0)</f>
        <v>0</v>
      </c>
      <c r="E27" s="28">
        <f>IFERROR(+VLOOKUP("LDGSEC"&amp;A27,'Main File'!A:O,9,0),0)</f>
        <v>0</v>
      </c>
      <c r="F27" s="28">
        <f>IFERROR(+VLOOKUP("LDGSEC"&amp;A27,'Main File'!A:O,10,0),0)</f>
        <v>0</v>
      </c>
      <c r="G27" s="28">
        <f>IFERROR(+VLOOKUP("LDGSEC"&amp;A27,'Main File'!A:O,11,0),0)</f>
        <v>0</v>
      </c>
      <c r="H27" s="28">
        <f>IFERROR(+VLOOKUP("LDGSEC"&amp;A27,'Main File'!A:O,12,0),0)</f>
        <v>0</v>
      </c>
      <c r="I27" s="28">
        <f>IFERROR(+VLOOKUP("LDGSEC"&amp;A27,'Main File'!A:O,13,0),0)</f>
        <v>0</v>
      </c>
      <c r="J27" s="28">
        <f>IFERROR(+VLOOKUP("LDGSEC"&amp;A27,'Main File'!A:O,14,0),0)</f>
        <v>0</v>
      </c>
      <c r="K27" s="28">
        <f>IFERROR(+VLOOKUP("LDGSEC"&amp;A27,'Main File'!A:O,15,0),0)</f>
        <v>0</v>
      </c>
    </row>
    <row r="28" spans="1:11" x14ac:dyDescent="0.25">
      <c r="A28" s="9">
        <f t="shared" si="0"/>
        <v>43184</v>
      </c>
      <c r="B28" s="28">
        <f>IFERROR(+VLOOKUP("LDGSEC"&amp;A28,'Main File'!A:O,6,0),0)</f>
        <v>0</v>
      </c>
      <c r="C28" s="28">
        <f>IFERROR(+VLOOKUP("LDGSEC"&amp;A28,'Main File'!A:O,7,0),0)</f>
        <v>0</v>
      </c>
      <c r="D28" s="28">
        <f>IFERROR(+VLOOKUP("LDGSEC"&amp;A28,'Main File'!A:O,8,0),0)</f>
        <v>0</v>
      </c>
      <c r="E28" s="28">
        <f>IFERROR(+VLOOKUP("LDGSEC"&amp;A28,'Main File'!A:O,9,0),0)</f>
        <v>0</v>
      </c>
      <c r="F28" s="28">
        <f>IFERROR(+VLOOKUP("LDGSEC"&amp;A28,'Main File'!A:O,10,0),0)</f>
        <v>0</v>
      </c>
      <c r="G28" s="28">
        <f>IFERROR(+VLOOKUP("LDGSEC"&amp;A28,'Main File'!A:O,11,0),0)</f>
        <v>0</v>
      </c>
      <c r="H28" s="28">
        <f>IFERROR(+VLOOKUP("LDGSEC"&amp;A28,'Main File'!A:O,12,0),0)</f>
        <v>0</v>
      </c>
      <c r="I28" s="28">
        <f>IFERROR(+VLOOKUP("LDGSEC"&amp;A28,'Main File'!A:O,13,0),0)</f>
        <v>0</v>
      </c>
      <c r="J28" s="28">
        <f>IFERROR(+VLOOKUP("LDGSEC"&amp;A28,'Main File'!A:O,14,0),0)</f>
        <v>0</v>
      </c>
      <c r="K28" s="28">
        <f>IFERROR(+VLOOKUP("LDGSEC"&amp;A28,'Main File'!A:O,15,0),0)</f>
        <v>0</v>
      </c>
    </row>
    <row r="29" spans="1:11" x14ac:dyDescent="0.25">
      <c r="A29" s="9">
        <f t="shared" si="0"/>
        <v>43185</v>
      </c>
      <c r="B29" s="28">
        <f>IFERROR(+VLOOKUP("LDGSEC"&amp;A29,'Main File'!A:O,6,0),0)</f>
        <v>0</v>
      </c>
      <c r="C29" s="28">
        <f>IFERROR(+VLOOKUP("LDGSEC"&amp;A29,'Main File'!A:O,7,0),0)</f>
        <v>0</v>
      </c>
      <c r="D29" s="28">
        <f>IFERROR(+VLOOKUP("LDGSEC"&amp;A29,'Main File'!A:O,8,0),0)</f>
        <v>0</v>
      </c>
      <c r="E29" s="28">
        <f>IFERROR(+VLOOKUP("LDGSEC"&amp;A29,'Main File'!A:O,9,0),0)</f>
        <v>0</v>
      </c>
      <c r="F29" s="28">
        <f>IFERROR(+VLOOKUP("LDGSEC"&amp;A29,'Main File'!A:O,10,0),0)</f>
        <v>0</v>
      </c>
      <c r="G29" s="28">
        <f>IFERROR(+VLOOKUP("LDGSEC"&amp;A29,'Main File'!A:O,11,0),0)</f>
        <v>0</v>
      </c>
      <c r="H29" s="28">
        <f>IFERROR(+VLOOKUP("LDGSEC"&amp;A29,'Main File'!A:O,12,0),0)</f>
        <v>0</v>
      </c>
      <c r="I29" s="28">
        <f>IFERROR(+VLOOKUP("LDGSEC"&amp;A29,'Main File'!A:O,13,0),0)</f>
        <v>0</v>
      </c>
      <c r="J29" s="28">
        <f>IFERROR(+VLOOKUP("LDGSEC"&amp;A29,'Main File'!A:O,14,0),0)</f>
        <v>0</v>
      </c>
      <c r="K29" s="28">
        <f>IFERROR(+VLOOKUP("LDGSEC"&amp;A29,'Main File'!A:O,15,0),0)</f>
        <v>0</v>
      </c>
    </row>
    <row r="30" spans="1:11" x14ac:dyDescent="0.25">
      <c r="A30" s="9">
        <f t="shared" si="0"/>
        <v>43186</v>
      </c>
      <c r="B30" s="28">
        <f>IFERROR(+VLOOKUP("LDGSEC"&amp;A30,'Main File'!A:O,6,0),0)</f>
        <v>0</v>
      </c>
      <c r="C30" s="28">
        <f>IFERROR(+VLOOKUP("LDGSEC"&amp;A30,'Main File'!A:O,7,0),0)</f>
        <v>0</v>
      </c>
      <c r="D30" s="28">
        <f>IFERROR(+VLOOKUP("LDGSEC"&amp;A30,'Main File'!A:O,8,0),0)</f>
        <v>0</v>
      </c>
      <c r="E30" s="28">
        <f>IFERROR(+VLOOKUP("LDGSEC"&amp;A30,'Main File'!A:O,9,0),0)</f>
        <v>0</v>
      </c>
      <c r="F30" s="28">
        <f>IFERROR(+VLOOKUP("LDGSEC"&amp;A30,'Main File'!A:O,10,0),0)</f>
        <v>0</v>
      </c>
      <c r="G30" s="28">
        <f>IFERROR(+VLOOKUP("LDGSEC"&amp;A30,'Main File'!A:O,11,0),0)</f>
        <v>0</v>
      </c>
      <c r="H30" s="28">
        <f>IFERROR(+VLOOKUP("LDGSEC"&amp;A30,'Main File'!A:O,12,0),0)</f>
        <v>0</v>
      </c>
      <c r="I30" s="28">
        <f>IFERROR(+VLOOKUP("LDGSEC"&amp;A30,'Main File'!A:O,13,0),0)</f>
        <v>0</v>
      </c>
      <c r="J30" s="28">
        <f>IFERROR(+VLOOKUP("LDGSEC"&amp;A30,'Main File'!A:O,14,0),0)</f>
        <v>0</v>
      </c>
      <c r="K30" s="28">
        <f>IFERROR(+VLOOKUP("LDGSEC"&amp;A30,'Main File'!A:O,15,0),0)</f>
        <v>0</v>
      </c>
    </row>
    <row r="31" spans="1:11" x14ac:dyDescent="0.25">
      <c r="A31" s="9">
        <f t="shared" si="0"/>
        <v>43187</v>
      </c>
      <c r="B31" s="28">
        <f>IFERROR(+VLOOKUP("LDGSEC"&amp;A31,'Main File'!A:O,6,0),0)</f>
        <v>0</v>
      </c>
      <c r="C31" s="28">
        <f>IFERROR(+VLOOKUP("LDGSEC"&amp;A31,'Main File'!A:O,7,0),0)</f>
        <v>0</v>
      </c>
      <c r="D31" s="28">
        <f>IFERROR(+VLOOKUP("LDGSEC"&amp;A31,'Main File'!A:O,8,0),0)</f>
        <v>0</v>
      </c>
      <c r="E31" s="28">
        <f>IFERROR(+VLOOKUP("LDGSEC"&amp;A31,'Main File'!A:O,9,0),0)</f>
        <v>0</v>
      </c>
      <c r="F31" s="28">
        <f>IFERROR(+VLOOKUP("LDGSEC"&amp;A31,'Main File'!A:O,10,0),0)</f>
        <v>0</v>
      </c>
      <c r="G31" s="28">
        <f>IFERROR(+VLOOKUP("LDGSEC"&amp;A31,'Main File'!A:O,11,0),0)</f>
        <v>0</v>
      </c>
      <c r="H31" s="28">
        <f>IFERROR(+VLOOKUP("LDGSEC"&amp;A31,'Main File'!A:O,12,0),0)</f>
        <v>0</v>
      </c>
      <c r="I31" s="28">
        <f>IFERROR(+VLOOKUP("LDGSEC"&amp;A31,'Main File'!A:O,13,0),0)</f>
        <v>0</v>
      </c>
      <c r="J31" s="28">
        <f>IFERROR(+VLOOKUP("LDGSEC"&amp;A31,'Main File'!A:O,14,0),0)</f>
        <v>0</v>
      </c>
      <c r="K31" s="28">
        <f>IFERROR(+VLOOKUP("LDGSEC"&amp;A31,'Main File'!A:O,15,0),0)</f>
        <v>0</v>
      </c>
    </row>
    <row r="32" spans="1:11" x14ac:dyDescent="0.25">
      <c r="A32" s="9">
        <f t="shared" si="0"/>
        <v>43188</v>
      </c>
      <c r="B32" s="28">
        <f>IFERROR(+VLOOKUP("LDGSEC"&amp;A32,'Main File'!A:O,6,0),0)</f>
        <v>0</v>
      </c>
      <c r="C32" s="28">
        <f>IFERROR(+VLOOKUP("LDGSEC"&amp;A32,'Main File'!A:O,7,0),0)</f>
        <v>0</v>
      </c>
      <c r="D32" s="28">
        <f>IFERROR(+VLOOKUP("LDGSEC"&amp;A32,'Main File'!A:O,8,0),0)</f>
        <v>0</v>
      </c>
      <c r="E32" s="28">
        <f>IFERROR(+VLOOKUP("LDGSEC"&amp;A32,'Main File'!A:O,9,0),0)</f>
        <v>0</v>
      </c>
      <c r="F32" s="28">
        <f>IFERROR(+VLOOKUP("LDGSEC"&amp;A32,'Main File'!A:O,10,0),0)</f>
        <v>0</v>
      </c>
      <c r="G32" s="28">
        <f>IFERROR(+VLOOKUP("LDGSEC"&amp;A32,'Main File'!A:O,11,0),0)</f>
        <v>0</v>
      </c>
      <c r="H32" s="28">
        <f>IFERROR(+VLOOKUP("LDGSEC"&amp;A32,'Main File'!A:O,12,0),0)</f>
        <v>0</v>
      </c>
      <c r="I32" s="28">
        <f>IFERROR(+VLOOKUP("LDGSEC"&amp;A32,'Main File'!A:O,13,0),0)</f>
        <v>0</v>
      </c>
      <c r="J32" s="28">
        <f>IFERROR(+VLOOKUP("LDGSEC"&amp;A32,'Main File'!A:O,14,0),0)</f>
        <v>0</v>
      </c>
      <c r="K32" s="28">
        <f>IFERROR(+VLOOKUP("LDGSEC"&amp;A32,'Main File'!A:O,15,0),0)</f>
        <v>0</v>
      </c>
    </row>
    <row r="33" spans="1:11" x14ac:dyDescent="0.25">
      <c r="A33" s="9">
        <f t="shared" si="0"/>
        <v>43189</v>
      </c>
      <c r="B33" s="28">
        <f>IFERROR(+VLOOKUP("LDGSEC"&amp;A33,'Main File'!A:O,6,0),0)</f>
        <v>0</v>
      </c>
      <c r="C33" s="28">
        <f>IFERROR(+VLOOKUP("LDGSEC"&amp;A33,'Main File'!A:O,7,0),0)</f>
        <v>0</v>
      </c>
      <c r="D33" s="28">
        <f>IFERROR(+VLOOKUP("LDGSEC"&amp;A33,'Main File'!A:O,8,0),0)</f>
        <v>0</v>
      </c>
      <c r="E33" s="28">
        <f>IFERROR(+VLOOKUP("LDGSEC"&amp;A33,'Main File'!A:O,9,0),0)</f>
        <v>0</v>
      </c>
      <c r="F33" s="28">
        <f>IFERROR(+VLOOKUP("LDGSEC"&amp;A33,'Main File'!A:O,10,0),0)</f>
        <v>0</v>
      </c>
      <c r="G33" s="28">
        <f>IFERROR(+VLOOKUP("LDGSEC"&amp;A33,'Main File'!A:O,11,0),0)</f>
        <v>0</v>
      </c>
      <c r="H33" s="28">
        <f>IFERROR(+VLOOKUP("LDGSEC"&amp;A33,'Main File'!A:O,12,0),0)</f>
        <v>0</v>
      </c>
      <c r="I33" s="28">
        <f>IFERROR(+VLOOKUP("LDGSEC"&amp;A33,'Main File'!A:O,13,0),0)</f>
        <v>0</v>
      </c>
      <c r="J33" s="28">
        <f>IFERROR(+VLOOKUP("LDGSEC"&amp;A33,'Main File'!A:O,14,0),0)</f>
        <v>0</v>
      </c>
      <c r="K33" s="28">
        <f>IFERROR(+VLOOKUP("LDGSEC"&amp;A33,'Main File'!A:O,15,0),0)</f>
        <v>0</v>
      </c>
    </row>
    <row r="34" spans="1:11" x14ac:dyDescent="0.25">
      <c r="A34" s="9">
        <f t="shared" si="0"/>
        <v>43190</v>
      </c>
      <c r="B34" s="28">
        <f>IFERROR(+VLOOKUP("LDGSEC"&amp;A34,'Main File'!A:O,6,0),0)</f>
        <v>0</v>
      </c>
      <c r="C34" s="28">
        <f>IFERROR(+VLOOKUP("LDGSEC"&amp;A34,'Main File'!A:O,7,0),0)</f>
        <v>0</v>
      </c>
      <c r="D34" s="28">
        <f>IFERROR(+VLOOKUP("LDGSEC"&amp;A34,'Main File'!A:O,8,0),0)</f>
        <v>0</v>
      </c>
      <c r="E34" s="28">
        <f>IFERROR(+VLOOKUP("LDGSEC"&amp;A34,'Main File'!A:O,9,0),0)</f>
        <v>0</v>
      </c>
      <c r="F34" s="28">
        <f>IFERROR(+VLOOKUP("LDGSEC"&amp;A34,'Main File'!A:O,10,0),0)</f>
        <v>0</v>
      </c>
      <c r="G34" s="28">
        <f>IFERROR(+VLOOKUP("LDGSEC"&amp;A34,'Main File'!A:O,11,0),0)</f>
        <v>0</v>
      </c>
      <c r="H34" s="28">
        <f>IFERROR(+VLOOKUP("LDGSEC"&amp;A34,'Main File'!A:O,12,0),0)</f>
        <v>0</v>
      </c>
      <c r="I34" s="28">
        <f>IFERROR(+VLOOKUP("LDGSEC"&amp;A34,'Main File'!A:O,13,0),0)</f>
        <v>0</v>
      </c>
      <c r="J34" s="28">
        <f>IFERROR(+VLOOKUP("LDGSEC"&amp;A34,'Main File'!A:O,14,0),0)</f>
        <v>0</v>
      </c>
      <c r="K34" s="28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Income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IFERROR(+VLOOKUP("LDINPF"&amp;A4,'Main File'!A:O,6,0),0)</f>
        <v>1.1300205024077226</v>
      </c>
      <c r="C4" s="28">
        <f>IFERROR(+VLOOKUP("LDINPF"&amp;A4,'Main File'!A:O,7,0),0)</f>
        <v>0</v>
      </c>
      <c r="D4" s="28">
        <f>IFERROR(+VLOOKUP("LDINPF"&amp;A4,'Main File'!A:O,8,0),0)</f>
        <v>0</v>
      </c>
      <c r="E4" s="28">
        <f>IFERROR(+VLOOKUP("LDINPF"&amp;A4,'Main File'!A:O,9,0),0)</f>
        <v>6.8402241001235847E-2</v>
      </c>
      <c r="F4" s="28">
        <f>IFERROR(+VLOOKUP("LDINPF"&amp;A4,'Main File'!A:O,10,0),0)</f>
        <v>1.1984227434089585</v>
      </c>
      <c r="G4" s="28">
        <f>IFERROR(+VLOOKUP("LDINPF"&amp;A4,'Main File'!A:O,11,0),0)</f>
        <v>0.47770948573484706</v>
      </c>
      <c r="H4" s="28">
        <f>IFERROR(+VLOOKUP("LDINPF"&amp;A4,'Main File'!A:O,12,0),0)</f>
        <v>0</v>
      </c>
      <c r="I4" s="28">
        <f>IFERROR(+VLOOKUP("LDINPF"&amp;A4,'Main File'!A:O,13,0),0)</f>
        <v>0</v>
      </c>
      <c r="J4" s="28">
        <f>IFERROR(+VLOOKUP("LDINPF"&amp;A4,'Main File'!A:O,14,0),0)</f>
        <v>6.7988100066610088E-2</v>
      </c>
      <c r="K4" s="28">
        <f>IFERROR(+VLOOKUP("LDINPF"&amp;A4,'Main File'!A:O,15,0),0)</f>
        <v>0.54569758580145711</v>
      </c>
    </row>
    <row r="5" spans="1:14" x14ac:dyDescent="0.25">
      <c r="A5" s="9">
        <v>43161</v>
      </c>
      <c r="B5" s="28">
        <f>IFERROR(+VLOOKUP("LDINPF"&amp;A5,'Main File'!A:O,6,0),0)</f>
        <v>1.1300211095606674</v>
      </c>
      <c r="C5" s="28">
        <f>IFERROR(+VLOOKUP("LDINPF"&amp;A5,'Main File'!A:O,7,0),0)</f>
        <v>0</v>
      </c>
      <c r="D5" s="28">
        <f>IFERROR(+VLOOKUP("LDINPF"&amp;A5,'Main File'!A:O,8,0),0)</f>
        <v>0</v>
      </c>
      <c r="E5" s="28">
        <f>IFERROR(+VLOOKUP("LDINPF"&amp;A5,'Main File'!A:O,9,0),0)</f>
        <v>6.8402333741333504E-2</v>
      </c>
      <c r="F5" s="28">
        <f>IFERROR(+VLOOKUP("LDINPF"&amp;A5,'Main File'!A:O,10,0),0)</f>
        <v>1.1984234433020009</v>
      </c>
      <c r="G5" s="28">
        <f>IFERROR(+VLOOKUP("LDINPF"&amp;A5,'Main File'!A:O,11,0),0)</f>
        <v>0.47770940493713715</v>
      </c>
      <c r="H5" s="28">
        <f>IFERROR(+VLOOKUP("LDINPF"&amp;A5,'Main File'!A:O,12,0),0)</f>
        <v>0</v>
      </c>
      <c r="I5" s="28">
        <f>IFERROR(+VLOOKUP("LDINPF"&amp;A5,'Main File'!A:O,13,0),0)</f>
        <v>0</v>
      </c>
      <c r="J5" s="28">
        <f>IFERROR(+VLOOKUP("LDINPF"&amp;A5,'Main File'!A:O,14,0),0)</f>
        <v>6.7988031951252206E-2</v>
      </c>
      <c r="K5" s="28">
        <f>IFERROR(+VLOOKUP("LDINPF"&amp;A5,'Main File'!A:O,15,0),0)</f>
        <v>0.54569743688838934</v>
      </c>
    </row>
    <row r="6" spans="1:14" x14ac:dyDescent="0.25">
      <c r="A6" s="9">
        <f>+A5+1</f>
        <v>43162</v>
      </c>
      <c r="B6" s="28">
        <f>IFERROR(+VLOOKUP("LDINPF"&amp;A6,'Main File'!A:O,6,0),0)</f>
        <v>1.1300212710365407</v>
      </c>
      <c r="C6" s="28">
        <f>IFERROR(+VLOOKUP("LDINPF"&amp;A6,'Main File'!A:O,7,0),0)</f>
        <v>0</v>
      </c>
      <c r="D6" s="28">
        <f>IFERROR(+VLOOKUP("LDINPF"&amp;A6,'Main File'!A:O,8,0),0)</f>
        <v>0</v>
      </c>
      <c r="E6" s="28">
        <f>IFERROR(+VLOOKUP("LDINPF"&amp;A6,'Main File'!A:O,9,0),0)</f>
        <v>6.8401882110619552E-2</v>
      </c>
      <c r="F6" s="28">
        <f>IFERROR(+VLOOKUP("LDINPF"&amp;A6,'Main File'!A:O,10,0),0)</f>
        <v>1.1984231531471603</v>
      </c>
      <c r="G6" s="28">
        <f>IFERROR(+VLOOKUP("LDINPF"&amp;A6,'Main File'!A:O,11,0),0)</f>
        <v>0.47770894298949995</v>
      </c>
      <c r="H6" s="28">
        <f>IFERROR(+VLOOKUP("LDINPF"&amp;A6,'Main File'!A:O,12,0),0)</f>
        <v>0</v>
      </c>
      <c r="I6" s="28">
        <f>IFERROR(+VLOOKUP("LDINPF"&amp;A6,'Main File'!A:O,13,0),0)</f>
        <v>0</v>
      </c>
      <c r="J6" s="28">
        <f>IFERROR(+VLOOKUP("LDINPF"&amp;A6,'Main File'!A:O,14,0),0)</f>
        <v>6.7988112102417744E-2</v>
      </c>
      <c r="K6" s="28">
        <f>IFERROR(+VLOOKUP("LDINPF"&amp;A6,'Main File'!A:O,15,0),0)</f>
        <v>0.54569705509191768</v>
      </c>
    </row>
    <row r="7" spans="1:14" x14ac:dyDescent="0.25">
      <c r="A7" s="9">
        <f t="shared" ref="A7:A34" si="0">+A6+1</f>
        <v>43163</v>
      </c>
      <c r="B7" s="28">
        <f>IFERROR(+VLOOKUP("LDINPF"&amp;A7,'Main File'!A:O,6,0),0)</f>
        <v>1.130020967960921</v>
      </c>
      <c r="C7" s="28">
        <f>IFERROR(+VLOOKUP("LDINPF"&amp;A7,'Main File'!A:O,7,0),0)</f>
        <v>0</v>
      </c>
      <c r="D7" s="28">
        <f>IFERROR(+VLOOKUP("LDINPF"&amp;A7,'Main File'!A:O,8,0),0)</f>
        <v>0</v>
      </c>
      <c r="E7" s="28">
        <f>IFERROR(+VLOOKUP("LDINPF"&amp;A7,'Main File'!A:O,9,0),0)</f>
        <v>6.8402034387096508E-2</v>
      </c>
      <c r="F7" s="28">
        <f>IFERROR(+VLOOKUP("LDINPF"&amp;A7,'Main File'!A:O,10,0),0)</f>
        <v>1.1984230023480176</v>
      </c>
      <c r="G7" s="28">
        <f>IFERROR(+VLOOKUP("LDINPF"&amp;A7,'Main File'!A:O,11,0),0)</f>
        <v>0.47770937024179255</v>
      </c>
      <c r="H7" s="28">
        <f>IFERROR(+VLOOKUP("LDINPF"&amp;A7,'Main File'!A:O,12,0),0)</f>
        <v>0</v>
      </c>
      <c r="I7" s="28">
        <f>IFERROR(+VLOOKUP("LDINPF"&amp;A7,'Main File'!A:O,13,0),0)</f>
        <v>0</v>
      </c>
      <c r="J7" s="28">
        <f>IFERROR(+VLOOKUP("LDINPF"&amp;A7,'Main File'!A:O,14,0),0)</f>
        <v>6.7988216174328459E-2</v>
      </c>
      <c r="K7" s="28">
        <f>IFERROR(+VLOOKUP("LDINPF"&amp;A7,'Main File'!A:O,15,0),0)</f>
        <v>0.54569758641612098</v>
      </c>
    </row>
    <row r="8" spans="1:14" x14ac:dyDescent="0.25">
      <c r="A8" s="9">
        <f t="shared" si="0"/>
        <v>43164</v>
      </c>
      <c r="B8" s="28">
        <f>IFERROR(+VLOOKUP("LDINPF"&amp;A8,'Main File'!A:O,6,0),0)</f>
        <v>1.1300938421828581</v>
      </c>
      <c r="C8" s="28">
        <f>IFERROR(+VLOOKUP("LDINPF"&amp;A8,'Main File'!A:O,7,0),0)</f>
        <v>0</v>
      </c>
      <c r="D8" s="28">
        <f>IFERROR(+VLOOKUP("LDINPF"&amp;A8,'Main File'!A:O,8,0),0)</f>
        <v>0</v>
      </c>
      <c r="E8" s="28">
        <f>IFERROR(+VLOOKUP("LDINPF"&amp;A8,'Main File'!A:O,9,0),0)</f>
        <v>6.8406751614804584E-2</v>
      </c>
      <c r="F8" s="28">
        <f>IFERROR(+VLOOKUP("LDINPF"&amp;A8,'Main File'!A:O,10,0),0)</f>
        <v>1.1985005937976627</v>
      </c>
      <c r="G8" s="28">
        <f>IFERROR(+VLOOKUP("LDINPF"&amp;A8,'Main File'!A:O,11,0),0)</f>
        <v>0.47773824870668946</v>
      </c>
      <c r="H8" s="28">
        <f>IFERROR(+VLOOKUP("LDINPF"&amp;A8,'Main File'!A:O,12,0),0)</f>
        <v>0</v>
      </c>
      <c r="I8" s="28">
        <f>IFERROR(+VLOOKUP("LDINPF"&amp;A8,'Main File'!A:O,13,0),0)</f>
        <v>0</v>
      </c>
      <c r="J8" s="28">
        <f>IFERROR(+VLOOKUP("LDINPF"&amp;A8,'Main File'!A:O,14,0),0)</f>
        <v>6.7992023982933081E-2</v>
      </c>
      <c r="K8" s="28">
        <f>IFERROR(+VLOOKUP("LDINPF"&amp;A8,'Main File'!A:O,15,0),0)</f>
        <v>0.54573027268962249</v>
      </c>
    </row>
    <row r="9" spans="1:14" x14ac:dyDescent="0.25">
      <c r="A9" s="9">
        <f t="shared" si="0"/>
        <v>43165</v>
      </c>
      <c r="B9" s="28">
        <f>IFERROR(+VLOOKUP("LDINPF"&amp;A9,'Main File'!A:O,6,0),0)</f>
        <v>1.1300673929613465</v>
      </c>
      <c r="C9" s="28">
        <f>IFERROR(+VLOOKUP("LDINPF"&amp;A9,'Main File'!A:O,7,0),0)</f>
        <v>0</v>
      </c>
      <c r="D9" s="28">
        <f>IFERROR(+VLOOKUP("LDINPF"&amp;A9,'Main File'!A:O,8,0),0)</f>
        <v>0</v>
      </c>
      <c r="E9" s="28">
        <f>IFERROR(+VLOOKUP("LDINPF"&amp;A9,'Main File'!A:O,9,0),0)</f>
        <v>6.8404962535407607E-2</v>
      </c>
      <c r="F9" s="28">
        <f>IFERROR(+VLOOKUP("LDINPF"&amp;A9,'Main File'!A:O,10,0),0)</f>
        <v>1.198472355496754</v>
      </c>
      <c r="G9" s="28">
        <f>IFERROR(+VLOOKUP("LDINPF"&amp;A9,'Main File'!A:O,11,0),0)</f>
        <v>0.47763508460566678</v>
      </c>
      <c r="H9" s="28">
        <f>IFERROR(+VLOOKUP("LDINPF"&amp;A9,'Main File'!A:O,12,0),0)</f>
        <v>0</v>
      </c>
      <c r="I9" s="28">
        <f>IFERROR(+VLOOKUP("LDINPF"&amp;A9,'Main File'!A:O,13,0),0)</f>
        <v>0</v>
      </c>
      <c r="J9" s="28">
        <f>IFERROR(+VLOOKUP("LDINPF"&amp;A9,'Main File'!A:O,14,0),0)</f>
        <v>6.7974352504781246E-2</v>
      </c>
      <c r="K9" s="28">
        <f>IFERROR(+VLOOKUP("LDINPF"&amp;A9,'Main File'!A:O,15,0),0)</f>
        <v>0.54560943711044807</v>
      </c>
    </row>
    <row r="10" spans="1:14" x14ac:dyDescent="0.25">
      <c r="A10" s="9">
        <f t="shared" si="0"/>
        <v>43166</v>
      </c>
      <c r="B10" s="28">
        <f>IFERROR(+VLOOKUP("LDINPF"&amp;A10,'Main File'!A:O,6,0),0)</f>
        <v>1.094418652017648</v>
      </c>
      <c r="C10" s="28">
        <f>IFERROR(+VLOOKUP("LDINPF"&amp;A10,'Main File'!A:O,7,0),0)</f>
        <v>0</v>
      </c>
      <c r="D10" s="28">
        <f>IFERROR(+VLOOKUP("LDINPF"&amp;A10,'Main File'!A:O,8,0),0)</f>
        <v>0</v>
      </c>
      <c r="E10" s="28">
        <f>IFERROR(+VLOOKUP("LDINPF"&amp;A10,'Main File'!A:O,9,0),0)</f>
        <v>6.1986932111846124E-2</v>
      </c>
      <c r="F10" s="28">
        <f>IFERROR(+VLOOKUP("LDINPF"&amp;A10,'Main File'!A:O,10,0),0)</f>
        <v>1.156405584129494</v>
      </c>
      <c r="G10" s="28">
        <f>IFERROR(+VLOOKUP("LDINPF"&amp;A10,'Main File'!A:O,11,0),0)</f>
        <v>0.44195367352996484</v>
      </c>
      <c r="H10" s="28">
        <f>IFERROR(+VLOOKUP("LDINPF"&amp;A10,'Main File'!A:O,12,0),0)</f>
        <v>0</v>
      </c>
      <c r="I10" s="28">
        <f>IFERROR(+VLOOKUP("LDINPF"&amp;A10,'Main File'!A:O,13,0),0)</f>
        <v>0</v>
      </c>
      <c r="J10" s="28">
        <f>IFERROR(+VLOOKUP("LDINPF"&amp;A10,'Main File'!A:O,14,0),0)</f>
        <v>6.1551925864608246E-2</v>
      </c>
      <c r="K10" s="28">
        <f>IFERROR(+VLOOKUP("LDINPF"&amp;A10,'Main File'!A:O,15,0),0)</f>
        <v>0.50350559939457307</v>
      </c>
    </row>
    <row r="11" spans="1:14" x14ac:dyDescent="0.25">
      <c r="A11" s="9">
        <f t="shared" si="0"/>
        <v>43167</v>
      </c>
      <c r="B11" s="28">
        <f>IFERROR(+VLOOKUP("LDINPF"&amp;A11,'Main File'!A:O,6,0),0)</f>
        <v>1.0894122560420449</v>
      </c>
      <c r="C11" s="28">
        <f>IFERROR(+VLOOKUP("LDINPF"&amp;A11,'Main File'!A:O,7,0),0)</f>
        <v>0</v>
      </c>
      <c r="D11" s="28">
        <f>IFERROR(+VLOOKUP("LDINPF"&amp;A11,'Main File'!A:O,8,0),0)</f>
        <v>0</v>
      </c>
      <c r="E11" s="28">
        <f>IFERROR(+VLOOKUP("LDINPF"&amp;A11,'Main File'!A:O,9,0),0)</f>
        <v>6.1087786519493419E-2</v>
      </c>
      <c r="F11" s="28">
        <f>IFERROR(+VLOOKUP("LDINPF"&amp;A11,'Main File'!A:O,10,0),0)</f>
        <v>1.1505000425615384</v>
      </c>
      <c r="G11" s="28">
        <f>IFERROR(+VLOOKUP("LDINPF"&amp;A11,'Main File'!A:O,11,0),0)</f>
        <v>0.43696672753239041</v>
      </c>
      <c r="H11" s="28">
        <f>IFERROR(+VLOOKUP("LDINPF"&amp;A11,'Main File'!A:O,12,0),0)</f>
        <v>0</v>
      </c>
      <c r="I11" s="28">
        <f>IFERROR(+VLOOKUP("LDINPF"&amp;A11,'Main File'!A:O,13,0),0)</f>
        <v>0</v>
      </c>
      <c r="J11" s="28">
        <f>IFERROR(+VLOOKUP("LDINPF"&amp;A11,'Main File'!A:O,14,0),0)</f>
        <v>6.0654466492007127E-2</v>
      </c>
      <c r="K11" s="28">
        <f>IFERROR(+VLOOKUP("LDINPF"&amp;A11,'Main File'!A:O,15,0),0)</f>
        <v>0.49762119402439753</v>
      </c>
    </row>
    <row r="12" spans="1:14" x14ac:dyDescent="0.25">
      <c r="A12" s="9">
        <f t="shared" si="0"/>
        <v>43168</v>
      </c>
      <c r="B12" s="28">
        <f>IFERROR(+VLOOKUP("LDINPF"&amp;A12,'Main File'!A:O,6,0),0)</f>
        <v>1.130050409474767</v>
      </c>
      <c r="C12" s="28">
        <f>IFERROR(+VLOOKUP("LDINPF"&amp;A12,'Main File'!A:O,7,0),0)</f>
        <v>0</v>
      </c>
      <c r="D12" s="28">
        <f>IFERROR(+VLOOKUP("LDINPF"&amp;A12,'Main File'!A:O,8,0),0)</f>
        <v>0</v>
      </c>
      <c r="E12" s="28">
        <f>IFERROR(+VLOOKUP("LDINPF"&amp;A12,'Main File'!A:O,9,0),0)</f>
        <v>6.8403617143425202E-2</v>
      </c>
      <c r="F12" s="28">
        <f>IFERROR(+VLOOKUP("LDINPF"&amp;A12,'Main File'!A:O,10,0),0)</f>
        <v>1.1984540266181922</v>
      </c>
      <c r="G12" s="28">
        <f>IFERROR(+VLOOKUP("LDINPF"&amp;A12,'Main File'!A:O,11,0),0)</f>
        <v>0.47760954592270055</v>
      </c>
      <c r="H12" s="28">
        <f>IFERROR(+VLOOKUP("LDINPF"&amp;A12,'Main File'!A:O,12,0),0)</f>
        <v>0</v>
      </c>
      <c r="I12" s="28">
        <f>IFERROR(+VLOOKUP("LDINPF"&amp;A12,'Main File'!A:O,13,0),0)</f>
        <v>0</v>
      </c>
      <c r="J12" s="28">
        <f>IFERROR(+VLOOKUP("LDINPF"&amp;A12,'Main File'!A:O,14,0),0)</f>
        <v>6.7970615435551981E-2</v>
      </c>
      <c r="K12" s="28">
        <f>IFERROR(+VLOOKUP("LDINPF"&amp;A12,'Main File'!A:O,15,0),0)</f>
        <v>0.54558016135825249</v>
      </c>
    </row>
    <row r="13" spans="1:14" x14ac:dyDescent="0.25">
      <c r="A13" s="9">
        <f t="shared" si="0"/>
        <v>43169</v>
      </c>
      <c r="B13" s="28">
        <f>IFERROR(+VLOOKUP("LDINPF"&amp;A13,'Main File'!A:O,6,0),0)</f>
        <v>1.130021099511815</v>
      </c>
      <c r="C13" s="28">
        <f>IFERROR(+VLOOKUP("LDINPF"&amp;A13,'Main File'!A:O,7,0),0)</f>
        <v>0</v>
      </c>
      <c r="D13" s="28">
        <f>IFERROR(+VLOOKUP("LDINPF"&amp;A13,'Main File'!A:O,8,0),0)</f>
        <v>0</v>
      </c>
      <c r="E13" s="28">
        <f>IFERROR(+VLOOKUP("LDINPF"&amp;A13,'Main File'!A:O,9,0),0)</f>
        <v>6.8402160999610037E-2</v>
      </c>
      <c r="F13" s="28">
        <f>IFERROR(+VLOOKUP("LDINPF"&amp;A13,'Main File'!A:O,10,0),0)</f>
        <v>1.1984232605114249</v>
      </c>
      <c r="G13" s="28">
        <f>IFERROR(+VLOOKUP("LDINPF"&amp;A13,'Main File'!A:O,11,0),0)</f>
        <v>0.47760858778701198</v>
      </c>
      <c r="H13" s="28">
        <f>IFERROR(+VLOOKUP("LDINPF"&amp;A13,'Main File'!A:O,12,0),0)</f>
        <v>0</v>
      </c>
      <c r="I13" s="28">
        <f>IFERROR(+VLOOKUP("LDINPF"&amp;A13,'Main File'!A:O,13,0),0)</f>
        <v>0</v>
      </c>
      <c r="J13" s="28">
        <f>IFERROR(+VLOOKUP("LDINPF"&amp;A13,'Main File'!A:O,14,0),0)</f>
        <v>6.7970022165797631E-2</v>
      </c>
      <c r="K13" s="28">
        <f>IFERROR(+VLOOKUP("LDINPF"&amp;A13,'Main File'!A:O,15,0),0)</f>
        <v>0.5455786099528096</v>
      </c>
    </row>
    <row r="14" spans="1:14" x14ac:dyDescent="0.25">
      <c r="A14" s="9">
        <f t="shared" si="0"/>
        <v>43170</v>
      </c>
      <c r="B14" s="28">
        <f>IFERROR(+VLOOKUP("LDINPF"&amp;A14,'Main File'!A:O,6,0),0)</f>
        <v>1.1300212231905968</v>
      </c>
      <c r="C14" s="28">
        <f>IFERROR(+VLOOKUP("LDINPF"&amp;A14,'Main File'!A:O,7,0),0)</f>
        <v>0</v>
      </c>
      <c r="D14" s="28">
        <f>IFERROR(+VLOOKUP("LDINPF"&amp;A14,'Main File'!A:O,8,0),0)</f>
        <v>0</v>
      </c>
      <c r="E14" s="28">
        <f>IFERROR(+VLOOKUP("LDINPF"&amp;A14,'Main File'!A:O,9,0),0)</f>
        <v>6.8401742640193983E-2</v>
      </c>
      <c r="F14" s="28">
        <f>IFERROR(+VLOOKUP("LDINPF"&amp;A14,'Main File'!A:O,10,0),0)</f>
        <v>1.1984229658307908</v>
      </c>
      <c r="G14" s="28">
        <f>IFERROR(+VLOOKUP("LDINPF"&amp;A14,'Main File'!A:O,11,0),0)</f>
        <v>0.47760915864827147</v>
      </c>
      <c r="H14" s="28">
        <f>IFERROR(+VLOOKUP("LDINPF"&amp;A14,'Main File'!A:O,12,0),0)</f>
        <v>0</v>
      </c>
      <c r="I14" s="28">
        <f>IFERROR(+VLOOKUP("LDINPF"&amp;A14,'Main File'!A:O,13,0),0)</f>
        <v>0</v>
      </c>
      <c r="J14" s="28">
        <f>IFERROR(+VLOOKUP("LDINPF"&amp;A14,'Main File'!A:O,14,0),0)</f>
        <v>6.7970630091215817E-2</v>
      </c>
      <c r="K14" s="28">
        <f>IFERROR(+VLOOKUP("LDINPF"&amp;A14,'Main File'!A:O,15,0),0)</f>
        <v>0.54557978873948731</v>
      </c>
    </row>
    <row r="15" spans="1:14" x14ac:dyDescent="0.25">
      <c r="A15" s="9">
        <f t="shared" si="0"/>
        <v>43171</v>
      </c>
      <c r="B15" s="28">
        <f>IFERROR(+VLOOKUP("LDINPF"&amp;A15,'Main File'!A:O,6,0),0)</f>
        <v>0</v>
      </c>
      <c r="C15" s="28">
        <f>IFERROR(+VLOOKUP("LDINPF"&amp;A15,'Main File'!A:O,7,0),0)</f>
        <v>0</v>
      </c>
      <c r="D15" s="28">
        <f>IFERROR(+VLOOKUP("LDINPF"&amp;A15,'Main File'!A:O,8,0),0)</f>
        <v>0</v>
      </c>
      <c r="E15" s="28">
        <f>IFERROR(+VLOOKUP("LDINPF"&amp;A15,'Main File'!A:O,9,0),0)</f>
        <v>0</v>
      </c>
      <c r="F15" s="28">
        <f>IFERROR(+VLOOKUP("LDINPF"&amp;A15,'Main File'!A:O,10,0),0)</f>
        <v>0</v>
      </c>
      <c r="G15" s="28">
        <f>IFERROR(+VLOOKUP("LDINPF"&amp;A15,'Main File'!A:O,11,0),0)</f>
        <v>0</v>
      </c>
      <c r="H15" s="28">
        <f>IFERROR(+VLOOKUP("LDINPF"&amp;A15,'Main File'!A:O,12,0),0)</f>
        <v>0</v>
      </c>
      <c r="I15" s="28">
        <f>IFERROR(+VLOOKUP("LDINPF"&amp;A15,'Main File'!A:O,13,0),0)</f>
        <v>0</v>
      </c>
      <c r="J15" s="28">
        <f>IFERROR(+VLOOKUP("LDINPF"&amp;A15,'Main File'!A:O,14,0),0)</f>
        <v>0</v>
      </c>
      <c r="K15" s="28">
        <f>IFERROR(+VLOOKUP("LDINPF"&amp;A15,'Main File'!A:O,15,0),0)</f>
        <v>0</v>
      </c>
    </row>
    <row r="16" spans="1:14" x14ac:dyDescent="0.25">
      <c r="A16" s="9">
        <f t="shared" si="0"/>
        <v>43172</v>
      </c>
      <c r="B16" s="28">
        <f>IFERROR(+VLOOKUP("LDINPF"&amp;A16,'Main File'!A:O,6,0),0)</f>
        <v>0</v>
      </c>
      <c r="C16" s="28">
        <f>IFERROR(+VLOOKUP("LDINPF"&amp;A16,'Main File'!A:O,7,0),0)</f>
        <v>0</v>
      </c>
      <c r="D16" s="28">
        <f>IFERROR(+VLOOKUP("LDINPF"&amp;A16,'Main File'!A:O,8,0),0)</f>
        <v>0</v>
      </c>
      <c r="E16" s="28">
        <f>IFERROR(+VLOOKUP("LDINPF"&amp;A16,'Main File'!A:O,9,0),0)</f>
        <v>0</v>
      </c>
      <c r="F16" s="28">
        <f>IFERROR(+VLOOKUP("LDINPF"&amp;A16,'Main File'!A:O,10,0),0)</f>
        <v>0</v>
      </c>
      <c r="G16" s="28">
        <f>IFERROR(+VLOOKUP("LDINPF"&amp;A16,'Main File'!A:O,11,0),0)</f>
        <v>0</v>
      </c>
      <c r="H16" s="28">
        <f>IFERROR(+VLOOKUP("LDINPF"&amp;A16,'Main File'!A:O,12,0),0)</f>
        <v>0</v>
      </c>
      <c r="I16" s="28">
        <f>IFERROR(+VLOOKUP("LDINPF"&amp;A16,'Main File'!A:O,13,0),0)</f>
        <v>0</v>
      </c>
      <c r="J16" s="28">
        <f>IFERROR(+VLOOKUP("LDINPF"&amp;A16,'Main File'!A:O,14,0),0)</f>
        <v>0</v>
      </c>
      <c r="K16" s="28">
        <f>IFERROR(+VLOOKUP("LDINPF"&amp;A16,'Main File'!A:O,15,0),0)</f>
        <v>0</v>
      </c>
    </row>
    <row r="17" spans="1:11" x14ac:dyDescent="0.25">
      <c r="A17" s="9">
        <f t="shared" si="0"/>
        <v>43173</v>
      </c>
      <c r="B17" s="28">
        <f>IFERROR(+VLOOKUP("LDINPF"&amp;A17,'Main File'!A:O,6,0),0)</f>
        <v>0</v>
      </c>
      <c r="C17" s="28">
        <f>IFERROR(+VLOOKUP("LDINPF"&amp;A17,'Main File'!A:O,7,0),0)</f>
        <v>0</v>
      </c>
      <c r="D17" s="28">
        <f>IFERROR(+VLOOKUP("LDINPF"&amp;A17,'Main File'!A:O,8,0),0)</f>
        <v>0</v>
      </c>
      <c r="E17" s="28">
        <f>IFERROR(+VLOOKUP("LDINPF"&amp;A17,'Main File'!A:O,9,0),0)</f>
        <v>0</v>
      </c>
      <c r="F17" s="28">
        <f>IFERROR(+VLOOKUP("LDINPF"&amp;A17,'Main File'!A:O,10,0),0)</f>
        <v>0</v>
      </c>
      <c r="G17" s="28">
        <f>IFERROR(+VLOOKUP("LDINPF"&amp;A17,'Main File'!A:O,11,0),0)</f>
        <v>0</v>
      </c>
      <c r="H17" s="28">
        <f>IFERROR(+VLOOKUP("LDINPF"&amp;A17,'Main File'!A:O,12,0),0)</f>
        <v>0</v>
      </c>
      <c r="I17" s="28">
        <f>IFERROR(+VLOOKUP("LDINPF"&amp;A17,'Main File'!A:O,13,0),0)</f>
        <v>0</v>
      </c>
      <c r="J17" s="28">
        <f>IFERROR(+VLOOKUP("LDINPF"&amp;A17,'Main File'!A:O,14,0),0)</f>
        <v>0</v>
      </c>
      <c r="K17" s="28">
        <f>IFERROR(+VLOOKUP("LDINPF"&amp;A17,'Main File'!A:O,15,0),0)</f>
        <v>0</v>
      </c>
    </row>
    <row r="18" spans="1:11" x14ac:dyDescent="0.25">
      <c r="A18" s="9">
        <f t="shared" si="0"/>
        <v>43174</v>
      </c>
      <c r="B18" s="28">
        <f>IFERROR(+VLOOKUP("LDINPF"&amp;A18,'Main File'!A:O,6,0),0)</f>
        <v>0</v>
      </c>
      <c r="C18" s="28">
        <f>IFERROR(+VLOOKUP("LDINPF"&amp;A18,'Main File'!A:O,7,0),0)</f>
        <v>0</v>
      </c>
      <c r="D18" s="28">
        <f>IFERROR(+VLOOKUP("LDINPF"&amp;A18,'Main File'!A:O,8,0),0)</f>
        <v>0</v>
      </c>
      <c r="E18" s="28">
        <f>IFERROR(+VLOOKUP("LDINPF"&amp;A18,'Main File'!A:O,9,0),0)</f>
        <v>0</v>
      </c>
      <c r="F18" s="28">
        <f>IFERROR(+VLOOKUP("LDINPF"&amp;A18,'Main File'!A:O,10,0),0)</f>
        <v>0</v>
      </c>
      <c r="G18" s="28">
        <f>IFERROR(+VLOOKUP("LDINPF"&amp;A18,'Main File'!A:O,11,0),0)</f>
        <v>0</v>
      </c>
      <c r="H18" s="28">
        <f>IFERROR(+VLOOKUP("LDINPF"&amp;A18,'Main File'!A:O,12,0),0)</f>
        <v>0</v>
      </c>
      <c r="I18" s="28">
        <f>IFERROR(+VLOOKUP("LDINPF"&amp;A18,'Main File'!A:O,13,0),0)</f>
        <v>0</v>
      </c>
      <c r="J18" s="28">
        <f>IFERROR(+VLOOKUP("LDINPF"&amp;A18,'Main File'!A:O,14,0),0)</f>
        <v>0</v>
      </c>
      <c r="K18" s="28">
        <f>IFERROR(+VLOOKUP("LDINPF"&amp;A18,'Main File'!A:O,15,0),0)</f>
        <v>0</v>
      </c>
    </row>
    <row r="19" spans="1:11" x14ac:dyDescent="0.25">
      <c r="A19" s="9">
        <f t="shared" si="0"/>
        <v>43175</v>
      </c>
      <c r="B19" s="28">
        <f>IFERROR(+VLOOKUP("LDINPF"&amp;A19,'Main File'!A:O,6,0),0)</f>
        <v>0</v>
      </c>
      <c r="C19" s="28">
        <f>IFERROR(+VLOOKUP("LDINPF"&amp;A19,'Main File'!A:O,7,0),0)</f>
        <v>0</v>
      </c>
      <c r="D19" s="28">
        <f>IFERROR(+VLOOKUP("LDINPF"&amp;A19,'Main File'!A:O,8,0),0)</f>
        <v>0</v>
      </c>
      <c r="E19" s="28">
        <f>IFERROR(+VLOOKUP("LDINPF"&amp;A19,'Main File'!A:O,9,0),0)</f>
        <v>0</v>
      </c>
      <c r="F19" s="28">
        <f>IFERROR(+VLOOKUP("LDINPF"&amp;A19,'Main File'!A:O,10,0),0)</f>
        <v>0</v>
      </c>
      <c r="G19" s="28">
        <f>IFERROR(+VLOOKUP("LDINPF"&amp;A19,'Main File'!A:O,11,0),0)</f>
        <v>0</v>
      </c>
      <c r="H19" s="28">
        <f>IFERROR(+VLOOKUP("LDINPF"&amp;A19,'Main File'!A:O,12,0),0)</f>
        <v>0</v>
      </c>
      <c r="I19" s="28">
        <f>IFERROR(+VLOOKUP("LDINPF"&amp;A19,'Main File'!A:O,13,0),0)</f>
        <v>0</v>
      </c>
      <c r="J19" s="28">
        <f>IFERROR(+VLOOKUP("LDINPF"&amp;A19,'Main File'!A:O,14,0),0)</f>
        <v>0</v>
      </c>
      <c r="K19" s="28">
        <f>IFERROR(+VLOOKUP("LDINPF"&amp;A19,'Main File'!A:O,15,0),0)</f>
        <v>0</v>
      </c>
    </row>
    <row r="20" spans="1:11" x14ac:dyDescent="0.25">
      <c r="A20" s="9">
        <f t="shared" si="0"/>
        <v>43176</v>
      </c>
      <c r="B20" s="28">
        <f>IFERROR(+VLOOKUP("LDINPF"&amp;A20,'Main File'!A:O,6,0),0)</f>
        <v>0</v>
      </c>
      <c r="C20" s="28">
        <f>IFERROR(+VLOOKUP("LDINPF"&amp;A20,'Main File'!A:O,7,0),0)</f>
        <v>0</v>
      </c>
      <c r="D20" s="28">
        <f>IFERROR(+VLOOKUP("LDINPF"&amp;A20,'Main File'!A:O,8,0),0)</f>
        <v>0</v>
      </c>
      <c r="E20" s="28">
        <f>IFERROR(+VLOOKUP("LDINPF"&amp;A20,'Main File'!A:O,9,0),0)</f>
        <v>0</v>
      </c>
      <c r="F20" s="28">
        <f>IFERROR(+VLOOKUP("LDINPF"&amp;A20,'Main File'!A:O,10,0),0)</f>
        <v>0</v>
      </c>
      <c r="G20" s="28">
        <f>IFERROR(+VLOOKUP("LDINPF"&amp;A20,'Main File'!A:O,11,0),0)</f>
        <v>0</v>
      </c>
      <c r="H20" s="28">
        <f>IFERROR(+VLOOKUP("LDINPF"&amp;A20,'Main File'!A:O,12,0),0)</f>
        <v>0</v>
      </c>
      <c r="I20" s="28">
        <f>IFERROR(+VLOOKUP("LDINPF"&amp;A20,'Main File'!A:O,13,0),0)</f>
        <v>0</v>
      </c>
      <c r="J20" s="28">
        <f>IFERROR(+VLOOKUP("LDINPF"&amp;A20,'Main File'!A:O,14,0),0)</f>
        <v>0</v>
      </c>
      <c r="K20" s="28">
        <f>IFERROR(+VLOOKUP("LDINPF"&amp;A20,'Main File'!A:O,15,0),0)</f>
        <v>0</v>
      </c>
    </row>
    <row r="21" spans="1:11" x14ac:dyDescent="0.25">
      <c r="A21" s="9">
        <f t="shared" si="0"/>
        <v>43177</v>
      </c>
      <c r="B21" s="28">
        <f>IFERROR(+VLOOKUP("LDINPF"&amp;A21,'Main File'!A:O,6,0),0)</f>
        <v>0</v>
      </c>
      <c r="C21" s="28">
        <f>IFERROR(+VLOOKUP("LDINPF"&amp;A21,'Main File'!A:O,7,0),0)</f>
        <v>0</v>
      </c>
      <c r="D21" s="28">
        <f>IFERROR(+VLOOKUP("LDINPF"&amp;A21,'Main File'!A:O,8,0),0)</f>
        <v>0</v>
      </c>
      <c r="E21" s="28">
        <f>IFERROR(+VLOOKUP("LDINPF"&amp;A21,'Main File'!A:O,9,0),0)</f>
        <v>0</v>
      </c>
      <c r="F21" s="28">
        <f>IFERROR(+VLOOKUP("LDINPF"&amp;A21,'Main File'!A:O,10,0),0)</f>
        <v>0</v>
      </c>
      <c r="G21" s="28">
        <f>IFERROR(+VLOOKUP("LDINPF"&amp;A21,'Main File'!A:O,11,0),0)</f>
        <v>0</v>
      </c>
      <c r="H21" s="28">
        <f>IFERROR(+VLOOKUP("LDINPF"&amp;A21,'Main File'!A:O,12,0),0)</f>
        <v>0</v>
      </c>
      <c r="I21" s="28">
        <f>IFERROR(+VLOOKUP("LDINPF"&amp;A21,'Main File'!A:O,13,0),0)</f>
        <v>0</v>
      </c>
      <c r="J21" s="28">
        <f>IFERROR(+VLOOKUP("LDINPF"&amp;A21,'Main File'!A:O,14,0),0)</f>
        <v>0</v>
      </c>
      <c r="K21" s="28">
        <f>IFERROR(+VLOOKUP("LDINPF"&amp;A21,'Main File'!A:O,15,0),0)</f>
        <v>0</v>
      </c>
    </row>
    <row r="22" spans="1:11" x14ac:dyDescent="0.25">
      <c r="A22" s="9">
        <f t="shared" si="0"/>
        <v>43178</v>
      </c>
      <c r="B22" s="28">
        <f>IFERROR(+VLOOKUP("LDINPF"&amp;A22,'Main File'!A:O,6,0),0)</f>
        <v>0</v>
      </c>
      <c r="C22" s="28">
        <f>IFERROR(+VLOOKUP("LDINPF"&amp;A22,'Main File'!A:O,7,0),0)</f>
        <v>0</v>
      </c>
      <c r="D22" s="28">
        <f>IFERROR(+VLOOKUP("LDINPF"&amp;A22,'Main File'!A:O,8,0),0)</f>
        <v>0</v>
      </c>
      <c r="E22" s="28">
        <f>IFERROR(+VLOOKUP("LDINPF"&amp;A22,'Main File'!A:O,9,0),0)</f>
        <v>0</v>
      </c>
      <c r="F22" s="28">
        <f>IFERROR(+VLOOKUP("LDINPF"&amp;A22,'Main File'!A:O,10,0),0)</f>
        <v>0</v>
      </c>
      <c r="G22" s="28">
        <f>IFERROR(+VLOOKUP("LDINPF"&amp;A22,'Main File'!A:O,11,0),0)</f>
        <v>0</v>
      </c>
      <c r="H22" s="28">
        <f>IFERROR(+VLOOKUP("LDINPF"&amp;A22,'Main File'!A:O,12,0),0)</f>
        <v>0</v>
      </c>
      <c r="I22" s="28">
        <f>IFERROR(+VLOOKUP("LDINPF"&amp;A22,'Main File'!A:O,13,0),0)</f>
        <v>0</v>
      </c>
      <c r="J22" s="28">
        <f>IFERROR(+VLOOKUP("LDINPF"&amp;A22,'Main File'!A:O,14,0),0)</f>
        <v>0</v>
      </c>
      <c r="K22" s="28">
        <f>IFERROR(+VLOOKUP("LDINPF"&amp;A22,'Main File'!A:O,15,0),0)</f>
        <v>0</v>
      </c>
    </row>
    <row r="23" spans="1:11" x14ac:dyDescent="0.25">
      <c r="A23" s="9">
        <f t="shared" si="0"/>
        <v>43179</v>
      </c>
      <c r="B23" s="28">
        <f>IFERROR(+VLOOKUP("LDINPF"&amp;A23,'Main File'!A:O,6,0),0)</f>
        <v>0</v>
      </c>
      <c r="C23" s="28">
        <f>IFERROR(+VLOOKUP("LDINPF"&amp;A23,'Main File'!A:O,7,0),0)</f>
        <v>0</v>
      </c>
      <c r="D23" s="28">
        <f>IFERROR(+VLOOKUP("LDINPF"&amp;A23,'Main File'!A:O,8,0),0)</f>
        <v>0</v>
      </c>
      <c r="E23" s="28">
        <f>IFERROR(+VLOOKUP("LDINPF"&amp;A23,'Main File'!A:O,9,0),0)</f>
        <v>0</v>
      </c>
      <c r="F23" s="28">
        <f>IFERROR(+VLOOKUP("LDINPF"&amp;A23,'Main File'!A:O,10,0),0)</f>
        <v>0</v>
      </c>
      <c r="G23" s="28">
        <f>IFERROR(+VLOOKUP("LDINPF"&amp;A23,'Main File'!A:O,11,0),0)</f>
        <v>0</v>
      </c>
      <c r="H23" s="28">
        <f>IFERROR(+VLOOKUP("LDINPF"&amp;A23,'Main File'!A:O,12,0),0)</f>
        <v>0</v>
      </c>
      <c r="I23" s="28">
        <f>IFERROR(+VLOOKUP("LDINPF"&amp;A23,'Main File'!A:O,13,0),0)</f>
        <v>0</v>
      </c>
      <c r="J23" s="28">
        <f>IFERROR(+VLOOKUP("LDINPF"&amp;A23,'Main File'!A:O,14,0),0)</f>
        <v>0</v>
      </c>
      <c r="K23" s="28">
        <f>IFERROR(+VLOOKUP("LDINPF"&amp;A23,'Main File'!A:O,15,0),0)</f>
        <v>0</v>
      </c>
    </row>
    <row r="24" spans="1:11" x14ac:dyDescent="0.25">
      <c r="A24" s="9">
        <f t="shared" si="0"/>
        <v>43180</v>
      </c>
      <c r="B24" s="28">
        <f>IFERROR(+VLOOKUP("LDINPF"&amp;A24,'Main File'!A:O,6,0),0)</f>
        <v>0</v>
      </c>
      <c r="C24" s="28">
        <f>IFERROR(+VLOOKUP("LDINPF"&amp;A24,'Main File'!A:O,7,0),0)</f>
        <v>0</v>
      </c>
      <c r="D24" s="28">
        <f>IFERROR(+VLOOKUP("LDINPF"&amp;A24,'Main File'!A:O,8,0),0)</f>
        <v>0</v>
      </c>
      <c r="E24" s="28">
        <f>IFERROR(+VLOOKUP("LDINPF"&amp;A24,'Main File'!A:O,9,0),0)</f>
        <v>0</v>
      </c>
      <c r="F24" s="28">
        <f>IFERROR(+VLOOKUP("LDINPF"&amp;A24,'Main File'!A:O,10,0),0)</f>
        <v>0</v>
      </c>
      <c r="G24" s="28">
        <f>IFERROR(+VLOOKUP("LDINPF"&amp;A24,'Main File'!A:O,11,0),0)</f>
        <v>0</v>
      </c>
      <c r="H24" s="28">
        <f>IFERROR(+VLOOKUP("LDINPF"&amp;A24,'Main File'!A:O,12,0),0)</f>
        <v>0</v>
      </c>
      <c r="I24" s="28">
        <f>IFERROR(+VLOOKUP("LDINPF"&amp;A24,'Main File'!A:O,13,0),0)</f>
        <v>0</v>
      </c>
      <c r="J24" s="28">
        <f>IFERROR(+VLOOKUP("LDINPF"&amp;A24,'Main File'!A:O,14,0),0)</f>
        <v>0</v>
      </c>
      <c r="K24" s="28">
        <f>IFERROR(+VLOOKUP("LDINPF"&amp;A24,'Main File'!A:O,15,0),0)</f>
        <v>0</v>
      </c>
    </row>
    <row r="25" spans="1:11" x14ac:dyDescent="0.25">
      <c r="A25" s="9">
        <f t="shared" si="0"/>
        <v>43181</v>
      </c>
      <c r="B25" s="28">
        <f>IFERROR(+VLOOKUP("LDINPF"&amp;A25,'Main File'!A:O,6,0),0)</f>
        <v>0</v>
      </c>
      <c r="C25" s="28">
        <f>IFERROR(+VLOOKUP("LDINPF"&amp;A25,'Main File'!A:O,7,0),0)</f>
        <v>0</v>
      </c>
      <c r="D25" s="28">
        <f>IFERROR(+VLOOKUP("LDINPF"&amp;A25,'Main File'!A:O,8,0),0)</f>
        <v>0</v>
      </c>
      <c r="E25" s="28">
        <f>IFERROR(+VLOOKUP("LDINPF"&amp;A25,'Main File'!A:O,9,0),0)</f>
        <v>0</v>
      </c>
      <c r="F25" s="28">
        <f>IFERROR(+VLOOKUP("LDINPF"&amp;A25,'Main File'!A:O,10,0),0)</f>
        <v>0</v>
      </c>
      <c r="G25" s="28">
        <f>IFERROR(+VLOOKUP("LDINPF"&amp;A25,'Main File'!A:O,11,0),0)</f>
        <v>0</v>
      </c>
      <c r="H25" s="28">
        <f>IFERROR(+VLOOKUP("LDINPF"&amp;A25,'Main File'!A:O,12,0),0)</f>
        <v>0</v>
      </c>
      <c r="I25" s="28">
        <f>IFERROR(+VLOOKUP("LDINPF"&amp;A25,'Main File'!A:O,13,0),0)</f>
        <v>0</v>
      </c>
      <c r="J25" s="28">
        <f>IFERROR(+VLOOKUP("LDINPF"&amp;A25,'Main File'!A:O,14,0),0)</f>
        <v>0</v>
      </c>
      <c r="K25" s="28">
        <f>IFERROR(+VLOOKUP("LDINPF"&amp;A25,'Main File'!A:O,15,0),0)</f>
        <v>0</v>
      </c>
    </row>
    <row r="26" spans="1:11" x14ac:dyDescent="0.25">
      <c r="A26" s="9">
        <f t="shared" si="0"/>
        <v>43182</v>
      </c>
      <c r="B26" s="28">
        <f>IFERROR(+VLOOKUP("LDINPF"&amp;A26,'Main File'!A:O,6,0),0)</f>
        <v>0</v>
      </c>
      <c r="C26" s="28">
        <f>IFERROR(+VLOOKUP("LDINPF"&amp;A26,'Main File'!A:O,7,0),0)</f>
        <v>0</v>
      </c>
      <c r="D26" s="28">
        <f>IFERROR(+VLOOKUP("LDINPF"&amp;A26,'Main File'!A:O,8,0),0)</f>
        <v>0</v>
      </c>
      <c r="E26" s="28">
        <f>IFERROR(+VLOOKUP("LDINPF"&amp;A26,'Main File'!A:O,9,0),0)</f>
        <v>0</v>
      </c>
      <c r="F26" s="28">
        <f>IFERROR(+VLOOKUP("LDINPF"&amp;A26,'Main File'!A:O,10,0),0)</f>
        <v>0</v>
      </c>
      <c r="G26" s="28">
        <f>IFERROR(+VLOOKUP("LDINPF"&amp;A26,'Main File'!A:O,11,0),0)</f>
        <v>0</v>
      </c>
      <c r="H26" s="28">
        <f>IFERROR(+VLOOKUP("LDINPF"&amp;A26,'Main File'!A:O,12,0),0)</f>
        <v>0</v>
      </c>
      <c r="I26" s="28">
        <f>IFERROR(+VLOOKUP("LDINPF"&amp;A26,'Main File'!A:O,13,0),0)</f>
        <v>0</v>
      </c>
      <c r="J26" s="28">
        <f>IFERROR(+VLOOKUP("LDINPF"&amp;A26,'Main File'!A:O,14,0),0)</f>
        <v>0</v>
      </c>
      <c r="K26" s="28">
        <f>IFERROR(+VLOOKUP("LDINPF"&amp;A26,'Main File'!A:O,15,0),0)</f>
        <v>0</v>
      </c>
    </row>
    <row r="27" spans="1:11" x14ac:dyDescent="0.25">
      <c r="A27" s="9">
        <f t="shared" si="0"/>
        <v>43183</v>
      </c>
      <c r="B27" s="28">
        <f>IFERROR(+VLOOKUP("LDINPF"&amp;A27,'Main File'!A:O,6,0),0)</f>
        <v>0</v>
      </c>
      <c r="C27" s="28">
        <f>IFERROR(+VLOOKUP("LDINPF"&amp;A27,'Main File'!A:O,7,0),0)</f>
        <v>0</v>
      </c>
      <c r="D27" s="28">
        <f>IFERROR(+VLOOKUP("LDINPF"&amp;A27,'Main File'!A:O,8,0),0)</f>
        <v>0</v>
      </c>
      <c r="E27" s="28">
        <f>IFERROR(+VLOOKUP("LDINPF"&amp;A27,'Main File'!A:O,9,0),0)</f>
        <v>0</v>
      </c>
      <c r="F27" s="28">
        <f>IFERROR(+VLOOKUP("LDINPF"&amp;A27,'Main File'!A:O,10,0),0)</f>
        <v>0</v>
      </c>
      <c r="G27" s="28">
        <f>IFERROR(+VLOOKUP("LDINPF"&amp;A27,'Main File'!A:O,11,0),0)</f>
        <v>0</v>
      </c>
      <c r="H27" s="28">
        <f>IFERROR(+VLOOKUP("LDINPF"&amp;A27,'Main File'!A:O,12,0),0)</f>
        <v>0</v>
      </c>
      <c r="I27" s="28">
        <f>IFERROR(+VLOOKUP("LDINPF"&amp;A27,'Main File'!A:O,13,0),0)</f>
        <v>0</v>
      </c>
      <c r="J27" s="28">
        <f>IFERROR(+VLOOKUP("LDINPF"&amp;A27,'Main File'!A:O,14,0),0)</f>
        <v>0</v>
      </c>
      <c r="K27" s="28">
        <f>IFERROR(+VLOOKUP("LDINPF"&amp;A27,'Main File'!A:O,15,0),0)</f>
        <v>0</v>
      </c>
    </row>
    <row r="28" spans="1:11" x14ac:dyDescent="0.25">
      <c r="A28" s="9">
        <f t="shared" si="0"/>
        <v>43184</v>
      </c>
      <c r="B28" s="28">
        <f>IFERROR(+VLOOKUP("LDINPF"&amp;A28,'Main File'!A:O,6,0),0)</f>
        <v>0</v>
      </c>
      <c r="C28" s="28">
        <f>IFERROR(+VLOOKUP("LDINPF"&amp;A28,'Main File'!A:O,7,0),0)</f>
        <v>0</v>
      </c>
      <c r="D28" s="28">
        <f>IFERROR(+VLOOKUP("LDINPF"&amp;A28,'Main File'!A:O,8,0),0)</f>
        <v>0</v>
      </c>
      <c r="E28" s="28">
        <f>IFERROR(+VLOOKUP("LDINPF"&amp;A28,'Main File'!A:O,9,0),0)</f>
        <v>0</v>
      </c>
      <c r="F28" s="28">
        <f>IFERROR(+VLOOKUP("LDINPF"&amp;A28,'Main File'!A:O,10,0),0)</f>
        <v>0</v>
      </c>
      <c r="G28" s="28">
        <f>IFERROR(+VLOOKUP("LDINPF"&amp;A28,'Main File'!A:O,11,0),0)</f>
        <v>0</v>
      </c>
      <c r="H28" s="28">
        <f>IFERROR(+VLOOKUP("LDINPF"&amp;A28,'Main File'!A:O,12,0),0)</f>
        <v>0</v>
      </c>
      <c r="I28" s="28">
        <f>IFERROR(+VLOOKUP("LDINPF"&amp;A28,'Main File'!A:O,13,0),0)</f>
        <v>0</v>
      </c>
      <c r="J28" s="28">
        <f>IFERROR(+VLOOKUP("LDINPF"&amp;A28,'Main File'!A:O,14,0),0)</f>
        <v>0</v>
      </c>
      <c r="K28" s="28">
        <f>IFERROR(+VLOOKUP("LDINPF"&amp;A28,'Main File'!A:O,15,0),0)</f>
        <v>0</v>
      </c>
    </row>
    <row r="29" spans="1:11" x14ac:dyDescent="0.25">
      <c r="A29" s="9">
        <f t="shared" si="0"/>
        <v>43185</v>
      </c>
      <c r="B29" s="28">
        <f>IFERROR(+VLOOKUP("LDINPF"&amp;A29,'Main File'!A:O,6,0),0)</f>
        <v>0</v>
      </c>
      <c r="C29" s="28">
        <f>IFERROR(+VLOOKUP("LDINPF"&amp;A29,'Main File'!A:O,7,0),0)</f>
        <v>0</v>
      </c>
      <c r="D29" s="28">
        <f>IFERROR(+VLOOKUP("LDINPF"&amp;A29,'Main File'!A:O,8,0),0)</f>
        <v>0</v>
      </c>
      <c r="E29" s="28">
        <f>IFERROR(+VLOOKUP("LDINPF"&amp;A29,'Main File'!A:O,9,0),0)</f>
        <v>0</v>
      </c>
      <c r="F29" s="28">
        <f>IFERROR(+VLOOKUP("LDINPF"&amp;A29,'Main File'!A:O,10,0),0)</f>
        <v>0</v>
      </c>
      <c r="G29" s="28">
        <f>IFERROR(+VLOOKUP("LDINPF"&amp;A29,'Main File'!A:O,11,0),0)</f>
        <v>0</v>
      </c>
      <c r="H29" s="28">
        <f>IFERROR(+VLOOKUP("LDINPF"&amp;A29,'Main File'!A:O,12,0),0)</f>
        <v>0</v>
      </c>
      <c r="I29" s="28">
        <f>IFERROR(+VLOOKUP("LDINPF"&amp;A29,'Main File'!A:O,13,0),0)</f>
        <v>0</v>
      </c>
      <c r="J29" s="28">
        <f>IFERROR(+VLOOKUP("LDINPF"&amp;A29,'Main File'!A:O,14,0),0)</f>
        <v>0</v>
      </c>
      <c r="K29" s="28">
        <f>IFERROR(+VLOOKUP("LDINPF"&amp;A29,'Main File'!A:O,15,0),0)</f>
        <v>0</v>
      </c>
    </row>
    <row r="30" spans="1:11" x14ac:dyDescent="0.25">
      <c r="A30" s="9">
        <f t="shared" si="0"/>
        <v>43186</v>
      </c>
      <c r="B30" s="28">
        <f>IFERROR(+VLOOKUP("LDINPF"&amp;A30,'Main File'!A:O,6,0),0)</f>
        <v>0</v>
      </c>
      <c r="C30" s="28">
        <f>IFERROR(+VLOOKUP("LDINPF"&amp;A30,'Main File'!A:O,7,0),0)</f>
        <v>0</v>
      </c>
      <c r="D30" s="28">
        <f>IFERROR(+VLOOKUP("LDINPF"&amp;A30,'Main File'!A:O,8,0),0)</f>
        <v>0</v>
      </c>
      <c r="E30" s="28">
        <f>IFERROR(+VLOOKUP("LDINPF"&amp;A30,'Main File'!A:O,9,0),0)</f>
        <v>0</v>
      </c>
      <c r="F30" s="28">
        <f>IFERROR(+VLOOKUP("LDINPF"&amp;A30,'Main File'!A:O,10,0),0)</f>
        <v>0</v>
      </c>
      <c r="G30" s="28">
        <f>IFERROR(+VLOOKUP("LDINPF"&amp;A30,'Main File'!A:O,11,0),0)</f>
        <v>0</v>
      </c>
      <c r="H30" s="28">
        <f>IFERROR(+VLOOKUP("LDINPF"&amp;A30,'Main File'!A:O,12,0),0)</f>
        <v>0</v>
      </c>
      <c r="I30" s="28">
        <f>IFERROR(+VLOOKUP("LDINPF"&amp;A30,'Main File'!A:O,13,0),0)</f>
        <v>0</v>
      </c>
      <c r="J30" s="28">
        <f>IFERROR(+VLOOKUP("LDINPF"&amp;A30,'Main File'!A:O,14,0),0)</f>
        <v>0</v>
      </c>
      <c r="K30" s="28">
        <f>IFERROR(+VLOOKUP("LDINPF"&amp;A30,'Main File'!A:O,15,0),0)</f>
        <v>0</v>
      </c>
    </row>
    <row r="31" spans="1:11" x14ac:dyDescent="0.25">
      <c r="A31" s="9">
        <f t="shared" si="0"/>
        <v>43187</v>
      </c>
      <c r="B31" s="28">
        <f>IFERROR(+VLOOKUP("LDINPF"&amp;A31,'Main File'!A:O,6,0),0)</f>
        <v>0</v>
      </c>
      <c r="C31" s="28">
        <f>IFERROR(+VLOOKUP("LDINPF"&amp;A31,'Main File'!A:O,7,0),0)</f>
        <v>0</v>
      </c>
      <c r="D31" s="28">
        <f>IFERROR(+VLOOKUP("LDINPF"&amp;A31,'Main File'!A:O,8,0),0)</f>
        <v>0</v>
      </c>
      <c r="E31" s="28">
        <f>IFERROR(+VLOOKUP("LDINPF"&amp;A31,'Main File'!A:O,9,0),0)</f>
        <v>0</v>
      </c>
      <c r="F31" s="28">
        <f>IFERROR(+VLOOKUP("LDINPF"&amp;A31,'Main File'!A:O,10,0),0)</f>
        <v>0</v>
      </c>
      <c r="G31" s="28">
        <f>IFERROR(+VLOOKUP("LDINPF"&amp;A31,'Main File'!A:O,11,0),0)</f>
        <v>0</v>
      </c>
      <c r="H31" s="28">
        <f>IFERROR(+VLOOKUP("LDINPF"&amp;A31,'Main File'!A:O,12,0),0)</f>
        <v>0</v>
      </c>
      <c r="I31" s="28">
        <f>IFERROR(+VLOOKUP("LDINPF"&amp;A31,'Main File'!A:O,13,0),0)</f>
        <v>0</v>
      </c>
      <c r="J31" s="28">
        <f>IFERROR(+VLOOKUP("LDINPF"&amp;A31,'Main File'!A:O,14,0),0)</f>
        <v>0</v>
      </c>
      <c r="K31" s="28">
        <f>IFERROR(+VLOOKUP("LDINPF"&amp;A31,'Main File'!A:O,15,0),0)</f>
        <v>0</v>
      </c>
    </row>
    <row r="32" spans="1:11" x14ac:dyDescent="0.25">
      <c r="A32" s="9">
        <f t="shared" si="0"/>
        <v>43188</v>
      </c>
      <c r="B32" s="28">
        <f>IFERROR(+VLOOKUP("LDINPF"&amp;A32,'Main File'!A:O,6,0),0)</f>
        <v>0</v>
      </c>
      <c r="C32" s="28">
        <f>IFERROR(+VLOOKUP("LDINPF"&amp;A32,'Main File'!A:O,7,0),0)</f>
        <v>0</v>
      </c>
      <c r="D32" s="28">
        <f>IFERROR(+VLOOKUP("LDINPF"&amp;A32,'Main File'!A:O,8,0),0)</f>
        <v>0</v>
      </c>
      <c r="E32" s="28">
        <f>IFERROR(+VLOOKUP("LDINPF"&amp;A32,'Main File'!A:O,9,0),0)</f>
        <v>0</v>
      </c>
      <c r="F32" s="28">
        <f>IFERROR(+VLOOKUP("LDINPF"&amp;A32,'Main File'!A:O,10,0),0)</f>
        <v>0</v>
      </c>
      <c r="G32" s="28">
        <f>IFERROR(+VLOOKUP("LDINPF"&amp;A32,'Main File'!A:O,11,0),0)</f>
        <v>0</v>
      </c>
      <c r="H32" s="28">
        <f>IFERROR(+VLOOKUP("LDINPF"&amp;A32,'Main File'!A:O,12,0),0)</f>
        <v>0</v>
      </c>
      <c r="I32" s="28">
        <f>IFERROR(+VLOOKUP("LDINPF"&amp;A32,'Main File'!A:O,13,0),0)</f>
        <v>0</v>
      </c>
      <c r="J32" s="28">
        <f>IFERROR(+VLOOKUP("LDINPF"&amp;A32,'Main File'!A:O,14,0),0)</f>
        <v>0</v>
      </c>
      <c r="K32" s="28">
        <f>IFERROR(+VLOOKUP("LDINPF"&amp;A32,'Main File'!A:O,15,0),0)</f>
        <v>0</v>
      </c>
    </row>
    <row r="33" spans="1:11" x14ac:dyDescent="0.25">
      <c r="A33" s="9">
        <f t="shared" si="0"/>
        <v>43189</v>
      </c>
      <c r="B33" s="28">
        <f>IFERROR(+VLOOKUP("LDINPF"&amp;A33,'Main File'!A:O,6,0),0)</f>
        <v>0</v>
      </c>
      <c r="C33" s="28">
        <f>IFERROR(+VLOOKUP("LDINPF"&amp;A33,'Main File'!A:O,7,0),0)</f>
        <v>0</v>
      </c>
      <c r="D33" s="28">
        <f>IFERROR(+VLOOKUP("LDINPF"&amp;A33,'Main File'!A:O,8,0),0)</f>
        <v>0</v>
      </c>
      <c r="E33" s="28">
        <f>IFERROR(+VLOOKUP("LDINPF"&amp;A33,'Main File'!A:O,9,0),0)</f>
        <v>0</v>
      </c>
      <c r="F33" s="28">
        <f>IFERROR(+VLOOKUP("LDINPF"&amp;A33,'Main File'!A:O,10,0),0)</f>
        <v>0</v>
      </c>
      <c r="G33" s="28">
        <f>IFERROR(+VLOOKUP("LDINPF"&amp;A33,'Main File'!A:O,11,0),0)</f>
        <v>0</v>
      </c>
      <c r="H33" s="28">
        <f>IFERROR(+VLOOKUP("LDINPF"&amp;A33,'Main File'!A:O,12,0),0)</f>
        <v>0</v>
      </c>
      <c r="I33" s="28">
        <f>IFERROR(+VLOOKUP("LDINPF"&amp;A33,'Main File'!A:O,13,0),0)</f>
        <v>0</v>
      </c>
      <c r="J33" s="28">
        <f>IFERROR(+VLOOKUP("LDINPF"&amp;A33,'Main File'!A:O,14,0),0)</f>
        <v>0</v>
      </c>
      <c r="K33" s="28">
        <f>IFERROR(+VLOOKUP("LDINPF"&amp;A33,'Main File'!A:O,15,0),0)</f>
        <v>0</v>
      </c>
    </row>
    <row r="34" spans="1:11" x14ac:dyDescent="0.25">
      <c r="A34" s="9">
        <f t="shared" si="0"/>
        <v>43190</v>
      </c>
      <c r="B34" s="28">
        <f>IFERROR(+VLOOKUP("LDINPF"&amp;A34,'Main File'!A:O,6,0),0)</f>
        <v>0</v>
      </c>
      <c r="C34" s="28">
        <f>IFERROR(+VLOOKUP("LDINPF"&amp;A34,'Main File'!A:O,7,0),0)</f>
        <v>0</v>
      </c>
      <c r="D34" s="28">
        <f>IFERROR(+VLOOKUP("LDINPF"&amp;A34,'Main File'!A:O,8,0),0)</f>
        <v>0</v>
      </c>
      <c r="E34" s="28">
        <f>IFERROR(+VLOOKUP("LDINPF"&amp;A34,'Main File'!A:O,9,0),0)</f>
        <v>0</v>
      </c>
      <c r="F34" s="28">
        <f>IFERROR(+VLOOKUP("LDINPF"&amp;A34,'Main File'!A:O,10,0),0)</f>
        <v>0</v>
      </c>
      <c r="G34" s="28">
        <f>IFERROR(+VLOOKUP("LDINPF"&amp;A34,'Main File'!A:O,11,0),0)</f>
        <v>0</v>
      </c>
      <c r="H34" s="28">
        <f>IFERROR(+VLOOKUP("LDINPF"&amp;A34,'Main File'!A:O,12,0),0)</f>
        <v>0</v>
      </c>
      <c r="I34" s="28">
        <f>IFERROR(+VLOOKUP("LDINPF"&amp;A34,'Main File'!A:O,13,0),0)</f>
        <v>0</v>
      </c>
      <c r="J34" s="28">
        <f>IFERROR(+VLOOKUP("LDINPF"&amp;A34,'Main File'!A:O,14,0),0)</f>
        <v>0</v>
      </c>
      <c r="K34" s="28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Monthly Income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IFERROR(+VLOOKUP("LDMIPF"&amp;A4,'Main File'!A:O,6,0),0)</f>
        <v>2.2349323706865438</v>
      </c>
      <c r="C4" s="28">
        <f>IFERROR(+VLOOKUP("LDMIPF"&amp;A4,'Main File'!A:O,7,0),0)</f>
        <v>0</v>
      </c>
      <c r="D4" s="28">
        <f>IFERROR(+VLOOKUP("LDMIPF"&amp;A4,'Main File'!A:O,8,0),0)</f>
        <v>0.2</v>
      </c>
      <c r="E4" s="28">
        <f>IFERROR(+VLOOKUP("LDMIPF"&amp;A4,'Main File'!A:O,9,0),0)</f>
        <v>0.32669583799685342</v>
      </c>
      <c r="F4" s="28">
        <f>IFERROR(+VLOOKUP("LDMIPF"&amp;A4,'Main File'!A:O,10,0),0)</f>
        <v>2.7616282086833976</v>
      </c>
      <c r="G4" s="28">
        <f>IFERROR(+VLOOKUP("LDMIPF"&amp;A4,'Main File'!A:O,11,0),0)</f>
        <v>1.5358208710074552</v>
      </c>
      <c r="H4" s="28">
        <f>IFERROR(+VLOOKUP("LDMIPF"&amp;A4,'Main File'!A:O,12,0),0)</f>
        <v>0</v>
      </c>
      <c r="I4" s="28">
        <f>IFERROR(+VLOOKUP("LDMIPF"&amp;A4,'Main File'!A:O,13,0),0)</f>
        <v>0.2</v>
      </c>
      <c r="J4" s="28">
        <f>IFERROR(+VLOOKUP("LDMIPF"&amp;A4,'Main File'!A:O,14,0),0)</f>
        <v>0.30166176427401947</v>
      </c>
      <c r="K4" s="28">
        <f>IFERROR(+VLOOKUP("LDMIPF"&amp;A4,'Main File'!A:O,15,0),0)</f>
        <v>2.0374826352814748</v>
      </c>
    </row>
    <row r="5" spans="1:14" x14ac:dyDescent="0.25">
      <c r="A5" s="9">
        <v>43161</v>
      </c>
      <c r="B5" s="28">
        <f>IFERROR(+VLOOKUP("LDMIPF"&amp;A5,'Main File'!A:O,6,0),0)</f>
        <v>2.2355496205283547</v>
      </c>
      <c r="C5" s="28">
        <f>IFERROR(+VLOOKUP("LDMIPF"&amp;A5,'Main File'!A:O,7,0),0)</f>
        <v>0</v>
      </c>
      <c r="D5" s="28">
        <f>IFERROR(+VLOOKUP("LDMIPF"&amp;A5,'Main File'!A:O,8,0),0)</f>
        <v>0.2</v>
      </c>
      <c r="E5" s="28">
        <f>IFERROR(+VLOOKUP("LDMIPF"&amp;A5,'Main File'!A:O,9,0),0)</f>
        <v>0.32680637493210862</v>
      </c>
      <c r="F5" s="28">
        <f>IFERROR(+VLOOKUP("LDMIPF"&amp;A5,'Main File'!A:O,10,0),0)</f>
        <v>2.7623559954604637</v>
      </c>
      <c r="G5" s="28">
        <f>IFERROR(+VLOOKUP("LDMIPF"&amp;A5,'Main File'!A:O,11,0),0)</f>
        <v>1.5365314338063227</v>
      </c>
      <c r="H5" s="28">
        <f>IFERROR(+VLOOKUP("LDMIPF"&amp;A5,'Main File'!A:O,12,0),0)</f>
        <v>0</v>
      </c>
      <c r="I5" s="28">
        <f>IFERROR(+VLOOKUP("LDMIPF"&amp;A5,'Main File'!A:O,13,0),0)</f>
        <v>0.2</v>
      </c>
      <c r="J5" s="28">
        <f>IFERROR(+VLOOKUP("LDMIPF"&amp;A5,'Main File'!A:O,14,0),0)</f>
        <v>0.30179363228451267</v>
      </c>
      <c r="K5" s="28">
        <f>IFERROR(+VLOOKUP("LDMIPF"&amp;A5,'Main File'!A:O,15,0),0)</f>
        <v>2.0383250660908354</v>
      </c>
    </row>
    <row r="6" spans="1:14" x14ac:dyDescent="0.25">
      <c r="A6" s="9">
        <f>+A5+1</f>
        <v>43162</v>
      </c>
      <c r="B6" s="28">
        <f>IFERROR(+VLOOKUP("LDMIPF"&amp;A6,'Main File'!A:O,6,0),0)</f>
        <v>2.2355281472753883</v>
      </c>
      <c r="C6" s="28">
        <f>IFERROR(+VLOOKUP("LDMIPF"&amp;A6,'Main File'!A:O,7,0),0)</f>
        <v>0</v>
      </c>
      <c r="D6" s="28">
        <f>IFERROR(+VLOOKUP("LDMIPF"&amp;A6,'Main File'!A:O,8,0),0)</f>
        <v>0.2</v>
      </c>
      <c r="E6" s="28">
        <f>IFERROR(+VLOOKUP("LDMIPF"&amp;A6,'Main File'!A:O,9,0),0)</f>
        <v>0.32680184058259398</v>
      </c>
      <c r="F6" s="28">
        <f>IFERROR(+VLOOKUP("LDMIPF"&amp;A6,'Main File'!A:O,10,0),0)</f>
        <v>2.7623299878579823</v>
      </c>
      <c r="G6" s="28">
        <f>IFERROR(+VLOOKUP("LDMIPF"&amp;A6,'Main File'!A:O,11,0),0)</f>
        <v>1.5365246101812184</v>
      </c>
      <c r="H6" s="28">
        <f>IFERROR(+VLOOKUP("LDMIPF"&amp;A6,'Main File'!A:O,12,0),0)</f>
        <v>0</v>
      </c>
      <c r="I6" s="28">
        <f>IFERROR(+VLOOKUP("LDMIPF"&amp;A6,'Main File'!A:O,13,0),0)</f>
        <v>0.2</v>
      </c>
      <c r="J6" s="28">
        <f>IFERROR(+VLOOKUP("LDMIPF"&amp;A6,'Main File'!A:O,14,0),0)</f>
        <v>0.30179721952583927</v>
      </c>
      <c r="K6" s="28">
        <f>IFERROR(+VLOOKUP("LDMIPF"&amp;A6,'Main File'!A:O,15,0),0)</f>
        <v>2.0383218297070576</v>
      </c>
    </row>
    <row r="7" spans="1:14" x14ac:dyDescent="0.25">
      <c r="A7" s="9">
        <f t="shared" ref="A7:A34" si="0">+A6+1</f>
        <v>43163</v>
      </c>
      <c r="B7" s="28">
        <f>IFERROR(+VLOOKUP("LDMIPF"&amp;A7,'Main File'!A:O,6,0),0)</f>
        <v>2.2355070742209224</v>
      </c>
      <c r="C7" s="28">
        <f>IFERROR(+VLOOKUP("LDMIPF"&amp;A7,'Main File'!A:O,7,0),0)</f>
        <v>0</v>
      </c>
      <c r="D7" s="28">
        <f>IFERROR(+VLOOKUP("LDMIPF"&amp;A7,'Main File'!A:O,8,0),0)</f>
        <v>0.2</v>
      </c>
      <c r="E7" s="28">
        <f>IFERROR(+VLOOKUP("LDMIPF"&amp;A7,'Main File'!A:O,9,0),0)</f>
        <v>0.32679805396768019</v>
      </c>
      <c r="F7" s="28">
        <f>IFERROR(+VLOOKUP("LDMIPF"&amp;A7,'Main File'!A:O,10,0),0)</f>
        <v>2.7623051281886029</v>
      </c>
      <c r="G7" s="28">
        <f>IFERROR(+VLOOKUP("LDMIPF"&amp;A7,'Main File'!A:O,11,0),0)</f>
        <v>1.5365177999531194</v>
      </c>
      <c r="H7" s="28">
        <f>IFERROR(+VLOOKUP("LDMIPF"&amp;A7,'Main File'!A:O,12,0),0)</f>
        <v>0</v>
      </c>
      <c r="I7" s="28">
        <f>IFERROR(+VLOOKUP("LDMIPF"&amp;A7,'Main File'!A:O,13,0),0)</f>
        <v>0.2</v>
      </c>
      <c r="J7" s="28">
        <f>IFERROR(+VLOOKUP("LDMIPF"&amp;A7,'Main File'!A:O,14,0),0)</f>
        <v>0.30180080805695186</v>
      </c>
      <c r="K7" s="28">
        <f>IFERROR(+VLOOKUP("LDMIPF"&amp;A7,'Main File'!A:O,15,0),0)</f>
        <v>2.038318608010071</v>
      </c>
    </row>
    <row r="8" spans="1:14" x14ac:dyDescent="0.25">
      <c r="A8" s="9">
        <f t="shared" si="0"/>
        <v>43164</v>
      </c>
      <c r="B8" s="28">
        <f>IFERROR(+VLOOKUP("LDMIPF"&amp;A8,'Main File'!A:O,6,0),0)</f>
        <v>2.2357986707799684</v>
      </c>
      <c r="C8" s="28">
        <f>IFERROR(+VLOOKUP("LDMIPF"&amp;A8,'Main File'!A:O,7,0),0)</f>
        <v>0</v>
      </c>
      <c r="D8" s="28">
        <f>IFERROR(+VLOOKUP("LDMIPF"&amp;A8,'Main File'!A:O,8,0),0)</f>
        <v>0.2</v>
      </c>
      <c r="E8" s="28">
        <f>IFERROR(+VLOOKUP("LDMIPF"&amp;A8,'Main File'!A:O,9,0),0)</f>
        <v>0.32685140735471579</v>
      </c>
      <c r="F8" s="28">
        <f>IFERROR(+VLOOKUP("LDMIPF"&amp;A8,'Main File'!A:O,10,0),0)</f>
        <v>2.7626500781346843</v>
      </c>
      <c r="G8" s="28">
        <f>IFERROR(+VLOOKUP("LDMIPF"&amp;A8,'Main File'!A:O,11,0),0)</f>
        <v>1.5366417602360054</v>
      </c>
      <c r="H8" s="28">
        <f>IFERROR(+VLOOKUP("LDMIPF"&amp;A8,'Main File'!A:O,12,0),0)</f>
        <v>0</v>
      </c>
      <c r="I8" s="28">
        <f>IFERROR(+VLOOKUP("LDMIPF"&amp;A8,'Main File'!A:O,13,0),0)</f>
        <v>0.2</v>
      </c>
      <c r="J8" s="28">
        <f>IFERROR(+VLOOKUP("LDMIPF"&amp;A8,'Main File'!A:O,14,0),0)</f>
        <v>0.30181379602472214</v>
      </c>
      <c r="K8" s="28">
        <f>IFERROR(+VLOOKUP("LDMIPF"&amp;A8,'Main File'!A:O,15,0),0)</f>
        <v>2.0384555562607276</v>
      </c>
    </row>
    <row r="9" spans="1:14" x14ac:dyDescent="0.25">
      <c r="A9" s="9">
        <f t="shared" si="0"/>
        <v>43165</v>
      </c>
      <c r="B9" s="28">
        <f>IFERROR(+VLOOKUP("LDMIPF"&amp;A9,'Main File'!A:O,6,0),0)</f>
        <v>2.2365486075911973</v>
      </c>
      <c r="C9" s="28">
        <f>IFERROR(+VLOOKUP("LDMIPF"&amp;A9,'Main File'!A:O,7,0),0)</f>
        <v>0</v>
      </c>
      <c r="D9" s="28">
        <f>IFERROR(+VLOOKUP("LDMIPF"&amp;A9,'Main File'!A:O,8,0),0)</f>
        <v>0.2</v>
      </c>
      <c r="E9" s="28">
        <f>IFERROR(+VLOOKUP("LDMIPF"&amp;A9,'Main File'!A:O,9,0),0)</f>
        <v>0.32698652612197593</v>
      </c>
      <c r="F9" s="28">
        <f>IFERROR(+VLOOKUP("LDMIPF"&amp;A9,'Main File'!A:O,10,0),0)</f>
        <v>2.7635351337131735</v>
      </c>
      <c r="G9" s="28">
        <f>IFERROR(+VLOOKUP("LDMIPF"&amp;A9,'Main File'!A:O,11,0),0)</f>
        <v>1.5372216764862618</v>
      </c>
      <c r="H9" s="28">
        <f>IFERROR(+VLOOKUP("LDMIPF"&amp;A9,'Main File'!A:O,12,0),0)</f>
        <v>0</v>
      </c>
      <c r="I9" s="28">
        <f>IFERROR(+VLOOKUP("LDMIPF"&amp;A9,'Main File'!A:O,13,0),0)</f>
        <v>0.2</v>
      </c>
      <c r="J9" s="28">
        <f>IFERROR(+VLOOKUP("LDMIPF"&amp;A9,'Main File'!A:O,14,0),0)</f>
        <v>0.30191142596721532</v>
      </c>
      <c r="K9" s="28">
        <f>IFERROR(+VLOOKUP("LDMIPF"&amp;A9,'Main File'!A:O,15,0),0)</f>
        <v>2.0391331024534773</v>
      </c>
    </row>
    <row r="10" spans="1:14" x14ac:dyDescent="0.25">
      <c r="A10" s="9">
        <f t="shared" si="0"/>
        <v>43166</v>
      </c>
      <c r="B10" s="28">
        <f>IFERROR(+VLOOKUP("LDMIPF"&amp;A10,'Main File'!A:O,6,0),0)</f>
        <v>2.2368894750429731</v>
      </c>
      <c r="C10" s="28">
        <f>IFERROR(+VLOOKUP("LDMIPF"&amp;A10,'Main File'!A:O,7,0),0)</f>
        <v>0</v>
      </c>
      <c r="D10" s="28">
        <f>IFERROR(+VLOOKUP("LDMIPF"&amp;A10,'Main File'!A:O,8,0),0)</f>
        <v>0.2</v>
      </c>
      <c r="E10" s="28">
        <f>IFERROR(+VLOOKUP("LDMIPF"&amp;A10,'Main File'!A:O,9,0),0)</f>
        <v>0.32704693788901723</v>
      </c>
      <c r="F10" s="28">
        <f>IFERROR(+VLOOKUP("LDMIPF"&amp;A10,'Main File'!A:O,10,0),0)</f>
        <v>2.7639364129319905</v>
      </c>
      <c r="G10" s="28">
        <f>IFERROR(+VLOOKUP("LDMIPF"&amp;A10,'Main File'!A:O,11,0),0)</f>
        <v>1.5376930787948089</v>
      </c>
      <c r="H10" s="28">
        <f>IFERROR(+VLOOKUP("LDMIPF"&amp;A10,'Main File'!A:O,12,0),0)</f>
        <v>0</v>
      </c>
      <c r="I10" s="28">
        <f>IFERROR(+VLOOKUP("LDMIPF"&amp;A10,'Main File'!A:O,13,0),0)</f>
        <v>0.2</v>
      </c>
      <c r="J10" s="28">
        <f>IFERROR(+VLOOKUP("LDMIPF"&amp;A10,'Main File'!A:O,14,0),0)</f>
        <v>0.30200230250326104</v>
      </c>
      <c r="K10" s="28">
        <f>IFERROR(+VLOOKUP("LDMIPF"&amp;A10,'Main File'!A:O,15,0),0)</f>
        <v>2.03969538129807</v>
      </c>
    </row>
    <row r="11" spans="1:14" x14ac:dyDescent="0.25">
      <c r="A11" s="9">
        <f t="shared" si="0"/>
        <v>43167</v>
      </c>
      <c r="B11" s="28">
        <f>IFERROR(+VLOOKUP("LDMIPF"&amp;A11,'Main File'!A:O,6,0),0)</f>
        <v>2.2375290351439094</v>
      </c>
      <c r="C11" s="28">
        <f>IFERROR(+VLOOKUP("LDMIPF"&amp;A11,'Main File'!A:O,7,0),0)</f>
        <v>0</v>
      </c>
      <c r="D11" s="28">
        <f>IFERROR(+VLOOKUP("LDMIPF"&amp;A11,'Main File'!A:O,8,0),0)</f>
        <v>0.2</v>
      </c>
      <c r="E11" s="28">
        <f>IFERROR(+VLOOKUP("LDMIPF"&amp;A11,'Main File'!A:O,9,0),0)</f>
        <v>0.32716242683544966</v>
      </c>
      <c r="F11" s="28">
        <f>IFERROR(+VLOOKUP("LDMIPF"&amp;A11,'Main File'!A:O,10,0),0)</f>
        <v>2.7646914619793592</v>
      </c>
      <c r="G11" s="28">
        <f>IFERROR(+VLOOKUP("LDMIPF"&amp;A11,'Main File'!A:O,11,0),0)</f>
        <v>1.5384405838723114</v>
      </c>
      <c r="H11" s="28">
        <f>IFERROR(+VLOOKUP("LDMIPF"&amp;A11,'Main File'!A:O,12,0),0)</f>
        <v>0</v>
      </c>
      <c r="I11" s="28">
        <f>IFERROR(+VLOOKUP("LDMIPF"&amp;A11,'Main File'!A:O,13,0),0)</f>
        <v>0.2</v>
      </c>
      <c r="J11" s="28">
        <f>IFERROR(+VLOOKUP("LDMIPF"&amp;A11,'Main File'!A:O,14,0),0)</f>
        <v>0.30213581146795854</v>
      </c>
      <c r="K11" s="28">
        <f>IFERROR(+VLOOKUP("LDMIPF"&amp;A11,'Main File'!A:O,15,0),0)</f>
        <v>2.04057639534027</v>
      </c>
    </row>
    <row r="12" spans="1:14" x14ac:dyDescent="0.25">
      <c r="A12" s="9">
        <f t="shared" si="0"/>
        <v>43168</v>
      </c>
      <c r="B12" s="28">
        <f>IFERROR(+VLOOKUP("LDMIPF"&amp;A12,'Main File'!A:O,6,0),0)</f>
        <v>2.2377893609527026</v>
      </c>
      <c r="C12" s="28">
        <f>IFERROR(+VLOOKUP("LDMIPF"&amp;A12,'Main File'!A:O,7,0),0)</f>
        <v>0</v>
      </c>
      <c r="D12" s="28">
        <f>IFERROR(+VLOOKUP("LDMIPF"&amp;A12,'Main File'!A:O,8,0),0)</f>
        <v>0.2</v>
      </c>
      <c r="E12" s="28">
        <f>IFERROR(+VLOOKUP("LDMIPF"&amp;A12,'Main File'!A:O,9,0),0)</f>
        <v>0.32720899349896765</v>
      </c>
      <c r="F12" s="28">
        <f>IFERROR(+VLOOKUP("LDMIPF"&amp;A12,'Main File'!A:O,10,0),0)</f>
        <v>2.7649983544516705</v>
      </c>
      <c r="G12" s="28">
        <f>IFERROR(+VLOOKUP("LDMIPF"&amp;A12,'Main File'!A:O,11,0),0)</f>
        <v>1.5385692983818016</v>
      </c>
      <c r="H12" s="28">
        <f>IFERROR(+VLOOKUP("LDMIPF"&amp;A12,'Main File'!A:O,12,0),0)</f>
        <v>0</v>
      </c>
      <c r="I12" s="28">
        <f>IFERROR(+VLOOKUP("LDMIPF"&amp;A12,'Main File'!A:O,13,0),0)</f>
        <v>0.2</v>
      </c>
      <c r="J12" s="28">
        <f>IFERROR(+VLOOKUP("LDMIPF"&amp;A12,'Main File'!A:O,14,0),0)</f>
        <v>0.3021660743813569</v>
      </c>
      <c r="K12" s="28">
        <f>IFERROR(+VLOOKUP("LDMIPF"&amp;A12,'Main File'!A:O,15,0),0)</f>
        <v>2.0407353727631583</v>
      </c>
    </row>
    <row r="13" spans="1:14" x14ac:dyDescent="0.25">
      <c r="A13" s="9">
        <f t="shared" si="0"/>
        <v>43169</v>
      </c>
      <c r="B13" s="28">
        <f>IFERROR(+VLOOKUP("LDMIPF"&amp;A13,'Main File'!A:O,6,0),0)</f>
        <v>2.2378964895988247</v>
      </c>
      <c r="C13" s="28">
        <f>IFERROR(+VLOOKUP("LDMIPF"&amp;A13,'Main File'!A:O,7,0),0)</f>
        <v>0</v>
      </c>
      <c r="D13" s="28">
        <f>IFERROR(+VLOOKUP("LDMIPF"&amp;A13,'Main File'!A:O,8,0),0)</f>
        <v>0.2</v>
      </c>
      <c r="E13" s="28">
        <f>IFERROR(+VLOOKUP("LDMIPF"&amp;A13,'Main File'!A:O,9,0),0)</f>
        <v>0.3272291273625752</v>
      </c>
      <c r="F13" s="28">
        <f>IFERROR(+VLOOKUP("LDMIPF"&amp;A13,'Main File'!A:O,10,0),0)</f>
        <v>2.7651256169614</v>
      </c>
      <c r="G13" s="28">
        <f>IFERROR(+VLOOKUP("LDMIPF"&amp;A13,'Main File'!A:O,11,0),0)</f>
        <v>1.5387541424820617</v>
      </c>
      <c r="H13" s="28">
        <f>IFERROR(+VLOOKUP("LDMIPF"&amp;A13,'Main File'!A:O,12,0),0)</f>
        <v>0</v>
      </c>
      <c r="I13" s="28">
        <f>IFERROR(+VLOOKUP("LDMIPF"&amp;A13,'Main File'!A:O,13,0),0)</f>
        <v>0.2</v>
      </c>
      <c r="J13" s="28">
        <f>IFERROR(+VLOOKUP("LDMIPF"&amp;A13,'Main File'!A:O,14,0),0)</f>
        <v>0.30219387946927978</v>
      </c>
      <c r="K13" s="28">
        <f>IFERROR(+VLOOKUP("LDMIPF"&amp;A13,'Main File'!A:O,15,0),0)</f>
        <v>2.0409480219513414</v>
      </c>
    </row>
    <row r="14" spans="1:14" x14ac:dyDescent="0.25">
      <c r="A14" s="9">
        <f t="shared" si="0"/>
        <v>43170</v>
      </c>
      <c r="B14" s="28">
        <f>IFERROR(+VLOOKUP("LDMIPF"&amp;A14,'Main File'!A:O,6,0),0)</f>
        <v>2.2378742907244891</v>
      </c>
      <c r="C14" s="28">
        <f>IFERROR(+VLOOKUP("LDMIPF"&amp;A14,'Main File'!A:O,7,0),0)</f>
        <v>0</v>
      </c>
      <c r="D14" s="28">
        <f>IFERROR(+VLOOKUP("LDMIPF"&amp;A14,'Main File'!A:O,8,0),0)</f>
        <v>0.2</v>
      </c>
      <c r="E14" s="28">
        <f>IFERROR(+VLOOKUP("LDMIPF"&amp;A14,'Main File'!A:O,9,0),0)</f>
        <v>0.32722466546619638</v>
      </c>
      <c r="F14" s="28">
        <f>IFERROR(+VLOOKUP("LDMIPF"&amp;A14,'Main File'!A:O,10,0),0)</f>
        <v>2.7650989561906858</v>
      </c>
      <c r="G14" s="28">
        <f>IFERROR(+VLOOKUP("LDMIPF"&amp;A14,'Main File'!A:O,11,0),0)</f>
        <v>1.5387523456828012</v>
      </c>
      <c r="H14" s="28">
        <f>IFERROR(+VLOOKUP("LDMIPF"&amp;A14,'Main File'!A:O,12,0),0)</f>
        <v>0</v>
      </c>
      <c r="I14" s="28">
        <f>IFERROR(+VLOOKUP("LDMIPF"&amp;A14,'Main File'!A:O,13,0),0)</f>
        <v>0.2</v>
      </c>
      <c r="J14" s="28">
        <f>IFERROR(+VLOOKUP("LDMIPF"&amp;A14,'Main File'!A:O,14,0),0)</f>
        <v>0.30219677178705723</v>
      </c>
      <c r="K14" s="28">
        <f>IFERROR(+VLOOKUP("LDMIPF"&amp;A14,'Main File'!A:O,15,0),0)</f>
        <v>2.0409491174698582</v>
      </c>
    </row>
    <row r="15" spans="1:14" x14ac:dyDescent="0.25">
      <c r="A15" s="9">
        <f t="shared" si="0"/>
        <v>43171</v>
      </c>
      <c r="B15" s="28">
        <f>IFERROR(+VLOOKUP("LDMIPF"&amp;A15,'Main File'!A:O,6,0),0)</f>
        <v>0</v>
      </c>
      <c r="C15" s="28">
        <f>IFERROR(+VLOOKUP("LDMIPF"&amp;A15,'Main File'!A:O,7,0),0)</f>
        <v>0</v>
      </c>
      <c r="D15" s="28">
        <f>IFERROR(+VLOOKUP("LDMIPF"&amp;A15,'Main File'!A:O,8,0),0)</f>
        <v>0</v>
      </c>
      <c r="E15" s="28">
        <f>IFERROR(+VLOOKUP("LDMIPF"&amp;A15,'Main File'!A:O,9,0),0)</f>
        <v>0</v>
      </c>
      <c r="F15" s="28">
        <f>IFERROR(+VLOOKUP("LDMIPF"&amp;A15,'Main File'!A:O,10,0),0)</f>
        <v>0</v>
      </c>
      <c r="G15" s="28">
        <f>IFERROR(+VLOOKUP("LDMIPF"&amp;A15,'Main File'!A:O,11,0),0)</f>
        <v>0</v>
      </c>
      <c r="H15" s="28">
        <f>IFERROR(+VLOOKUP("LDMIPF"&amp;A15,'Main File'!A:O,12,0),0)</f>
        <v>0</v>
      </c>
      <c r="I15" s="28">
        <f>IFERROR(+VLOOKUP("LDMIPF"&amp;A15,'Main File'!A:O,13,0),0)</f>
        <v>0</v>
      </c>
      <c r="J15" s="28">
        <f>IFERROR(+VLOOKUP("LDMIPF"&amp;A15,'Main File'!A:O,14,0),0)</f>
        <v>0</v>
      </c>
      <c r="K15" s="28">
        <f>IFERROR(+VLOOKUP("LDMIPF"&amp;A15,'Main File'!A:O,15,0),0)</f>
        <v>0</v>
      </c>
    </row>
    <row r="16" spans="1:14" x14ac:dyDescent="0.25">
      <c r="A16" s="9">
        <f t="shared" si="0"/>
        <v>43172</v>
      </c>
      <c r="B16" s="28">
        <f>IFERROR(+VLOOKUP("LDMIPF"&amp;A16,'Main File'!A:O,6,0),0)</f>
        <v>0</v>
      </c>
      <c r="C16" s="28">
        <f>IFERROR(+VLOOKUP("LDMIPF"&amp;A16,'Main File'!A:O,7,0),0)</f>
        <v>0</v>
      </c>
      <c r="D16" s="28">
        <f>IFERROR(+VLOOKUP("LDMIPF"&amp;A16,'Main File'!A:O,8,0),0)</f>
        <v>0</v>
      </c>
      <c r="E16" s="28">
        <f>IFERROR(+VLOOKUP("LDMIPF"&amp;A16,'Main File'!A:O,9,0),0)</f>
        <v>0</v>
      </c>
      <c r="F16" s="28">
        <f>IFERROR(+VLOOKUP("LDMIPF"&amp;A16,'Main File'!A:O,10,0),0)</f>
        <v>0</v>
      </c>
      <c r="G16" s="28">
        <f>IFERROR(+VLOOKUP("LDMIPF"&amp;A16,'Main File'!A:O,11,0),0)</f>
        <v>0</v>
      </c>
      <c r="H16" s="28">
        <f>IFERROR(+VLOOKUP("LDMIPF"&amp;A16,'Main File'!A:O,12,0),0)</f>
        <v>0</v>
      </c>
      <c r="I16" s="28">
        <f>IFERROR(+VLOOKUP("LDMIPF"&amp;A16,'Main File'!A:O,13,0),0)</f>
        <v>0</v>
      </c>
      <c r="J16" s="28">
        <f>IFERROR(+VLOOKUP("LDMIPF"&amp;A16,'Main File'!A:O,14,0),0)</f>
        <v>0</v>
      </c>
      <c r="K16" s="28">
        <f>IFERROR(+VLOOKUP("LDMIPF"&amp;A16,'Main File'!A:O,15,0),0)</f>
        <v>0</v>
      </c>
    </row>
    <row r="17" spans="1:11" x14ac:dyDescent="0.25">
      <c r="A17" s="9">
        <f t="shared" si="0"/>
        <v>43173</v>
      </c>
      <c r="B17" s="28">
        <f>IFERROR(+VLOOKUP("LDMIPF"&amp;A17,'Main File'!A:O,6,0),0)</f>
        <v>0</v>
      </c>
      <c r="C17" s="28">
        <f>IFERROR(+VLOOKUP("LDMIPF"&amp;A17,'Main File'!A:O,7,0),0)</f>
        <v>0</v>
      </c>
      <c r="D17" s="28">
        <f>IFERROR(+VLOOKUP("LDMIPF"&amp;A17,'Main File'!A:O,8,0),0)</f>
        <v>0</v>
      </c>
      <c r="E17" s="28">
        <f>IFERROR(+VLOOKUP("LDMIPF"&amp;A17,'Main File'!A:O,9,0),0)</f>
        <v>0</v>
      </c>
      <c r="F17" s="28">
        <f>IFERROR(+VLOOKUP("LDMIPF"&amp;A17,'Main File'!A:O,10,0),0)</f>
        <v>0</v>
      </c>
      <c r="G17" s="28">
        <f>IFERROR(+VLOOKUP("LDMIPF"&amp;A17,'Main File'!A:O,11,0),0)</f>
        <v>0</v>
      </c>
      <c r="H17" s="28">
        <f>IFERROR(+VLOOKUP("LDMIPF"&amp;A17,'Main File'!A:O,12,0),0)</f>
        <v>0</v>
      </c>
      <c r="I17" s="28">
        <f>IFERROR(+VLOOKUP("LDMIPF"&amp;A17,'Main File'!A:O,13,0),0)</f>
        <v>0</v>
      </c>
      <c r="J17" s="28">
        <f>IFERROR(+VLOOKUP("LDMIPF"&amp;A17,'Main File'!A:O,14,0),0)</f>
        <v>0</v>
      </c>
      <c r="K17" s="28">
        <f>IFERROR(+VLOOKUP("LDMIPF"&amp;A17,'Main File'!A:O,15,0),0)</f>
        <v>0</v>
      </c>
    </row>
    <row r="18" spans="1:11" x14ac:dyDescent="0.25">
      <c r="A18" s="9">
        <f t="shared" si="0"/>
        <v>43174</v>
      </c>
      <c r="B18" s="28">
        <f>IFERROR(+VLOOKUP("LDMIPF"&amp;A18,'Main File'!A:O,6,0),0)</f>
        <v>0</v>
      </c>
      <c r="C18" s="28">
        <f>IFERROR(+VLOOKUP("LDMIPF"&amp;A18,'Main File'!A:O,7,0),0)</f>
        <v>0</v>
      </c>
      <c r="D18" s="28">
        <f>IFERROR(+VLOOKUP("LDMIPF"&amp;A18,'Main File'!A:O,8,0),0)</f>
        <v>0</v>
      </c>
      <c r="E18" s="28">
        <f>IFERROR(+VLOOKUP("LDMIPF"&amp;A18,'Main File'!A:O,9,0),0)</f>
        <v>0</v>
      </c>
      <c r="F18" s="28">
        <f>IFERROR(+VLOOKUP("LDMIPF"&amp;A18,'Main File'!A:O,10,0),0)</f>
        <v>0</v>
      </c>
      <c r="G18" s="28">
        <f>IFERROR(+VLOOKUP("LDMIPF"&amp;A18,'Main File'!A:O,11,0),0)</f>
        <v>0</v>
      </c>
      <c r="H18" s="28">
        <f>IFERROR(+VLOOKUP("LDMIPF"&amp;A18,'Main File'!A:O,12,0),0)</f>
        <v>0</v>
      </c>
      <c r="I18" s="28">
        <f>IFERROR(+VLOOKUP("LDMIPF"&amp;A18,'Main File'!A:O,13,0),0)</f>
        <v>0</v>
      </c>
      <c r="J18" s="28">
        <f>IFERROR(+VLOOKUP("LDMIPF"&amp;A18,'Main File'!A:O,14,0),0)</f>
        <v>0</v>
      </c>
      <c r="K18" s="28">
        <f>IFERROR(+VLOOKUP("LDMIPF"&amp;A18,'Main File'!A:O,15,0),0)</f>
        <v>0</v>
      </c>
    </row>
    <row r="19" spans="1:11" x14ac:dyDescent="0.25">
      <c r="A19" s="9">
        <f t="shared" si="0"/>
        <v>43175</v>
      </c>
      <c r="B19" s="28">
        <f>IFERROR(+VLOOKUP("LDMIPF"&amp;A19,'Main File'!A:O,6,0),0)</f>
        <v>0</v>
      </c>
      <c r="C19" s="28">
        <f>IFERROR(+VLOOKUP("LDMIPF"&amp;A19,'Main File'!A:O,7,0),0)</f>
        <v>0</v>
      </c>
      <c r="D19" s="28">
        <f>IFERROR(+VLOOKUP("LDMIPF"&amp;A19,'Main File'!A:O,8,0),0)</f>
        <v>0</v>
      </c>
      <c r="E19" s="28">
        <f>IFERROR(+VLOOKUP("LDMIPF"&amp;A19,'Main File'!A:O,9,0),0)</f>
        <v>0</v>
      </c>
      <c r="F19" s="28">
        <f>IFERROR(+VLOOKUP("LDMIPF"&amp;A19,'Main File'!A:O,10,0),0)</f>
        <v>0</v>
      </c>
      <c r="G19" s="28">
        <f>IFERROR(+VLOOKUP("LDMIPF"&amp;A19,'Main File'!A:O,11,0),0)</f>
        <v>0</v>
      </c>
      <c r="H19" s="28">
        <f>IFERROR(+VLOOKUP("LDMIPF"&amp;A19,'Main File'!A:O,12,0),0)</f>
        <v>0</v>
      </c>
      <c r="I19" s="28">
        <f>IFERROR(+VLOOKUP("LDMIPF"&amp;A19,'Main File'!A:O,13,0),0)</f>
        <v>0</v>
      </c>
      <c r="J19" s="28">
        <f>IFERROR(+VLOOKUP("LDMIPF"&amp;A19,'Main File'!A:O,14,0),0)</f>
        <v>0</v>
      </c>
      <c r="K19" s="28">
        <f>IFERROR(+VLOOKUP("LDMIPF"&amp;A19,'Main File'!A:O,15,0),0)</f>
        <v>0</v>
      </c>
    </row>
    <row r="20" spans="1:11" x14ac:dyDescent="0.25">
      <c r="A20" s="9">
        <f t="shared" si="0"/>
        <v>43176</v>
      </c>
      <c r="B20" s="28">
        <f>IFERROR(+VLOOKUP("LDMIPF"&amp;A20,'Main File'!A:O,6,0),0)</f>
        <v>0</v>
      </c>
      <c r="C20" s="28">
        <f>IFERROR(+VLOOKUP("LDMIPF"&amp;A20,'Main File'!A:O,7,0),0)</f>
        <v>0</v>
      </c>
      <c r="D20" s="28">
        <f>IFERROR(+VLOOKUP("LDMIPF"&amp;A20,'Main File'!A:O,8,0),0)</f>
        <v>0</v>
      </c>
      <c r="E20" s="28">
        <f>IFERROR(+VLOOKUP("LDMIPF"&amp;A20,'Main File'!A:O,9,0),0)</f>
        <v>0</v>
      </c>
      <c r="F20" s="28">
        <f>IFERROR(+VLOOKUP("LDMIPF"&amp;A20,'Main File'!A:O,10,0),0)</f>
        <v>0</v>
      </c>
      <c r="G20" s="28">
        <f>IFERROR(+VLOOKUP("LDMIPF"&amp;A20,'Main File'!A:O,11,0),0)</f>
        <v>0</v>
      </c>
      <c r="H20" s="28">
        <f>IFERROR(+VLOOKUP("LDMIPF"&amp;A20,'Main File'!A:O,12,0),0)</f>
        <v>0</v>
      </c>
      <c r="I20" s="28">
        <f>IFERROR(+VLOOKUP("LDMIPF"&amp;A20,'Main File'!A:O,13,0),0)</f>
        <v>0</v>
      </c>
      <c r="J20" s="28">
        <f>IFERROR(+VLOOKUP("LDMIPF"&amp;A20,'Main File'!A:O,14,0),0)</f>
        <v>0</v>
      </c>
      <c r="K20" s="28">
        <f>IFERROR(+VLOOKUP("LDMIPF"&amp;A20,'Main File'!A:O,15,0),0)</f>
        <v>0</v>
      </c>
    </row>
    <row r="21" spans="1:11" x14ac:dyDescent="0.25">
      <c r="A21" s="9">
        <f t="shared" si="0"/>
        <v>43177</v>
      </c>
      <c r="B21" s="28">
        <f>IFERROR(+VLOOKUP("LDMIPF"&amp;A21,'Main File'!A:O,6,0),0)</f>
        <v>0</v>
      </c>
      <c r="C21" s="28">
        <f>IFERROR(+VLOOKUP("LDMIPF"&amp;A21,'Main File'!A:O,7,0),0)</f>
        <v>0</v>
      </c>
      <c r="D21" s="28">
        <f>IFERROR(+VLOOKUP("LDMIPF"&amp;A21,'Main File'!A:O,8,0),0)</f>
        <v>0</v>
      </c>
      <c r="E21" s="28">
        <f>IFERROR(+VLOOKUP("LDMIPF"&amp;A21,'Main File'!A:O,9,0),0)</f>
        <v>0</v>
      </c>
      <c r="F21" s="28">
        <f>IFERROR(+VLOOKUP("LDMIPF"&amp;A21,'Main File'!A:O,10,0),0)</f>
        <v>0</v>
      </c>
      <c r="G21" s="28">
        <f>IFERROR(+VLOOKUP("LDMIPF"&amp;A21,'Main File'!A:O,11,0),0)</f>
        <v>0</v>
      </c>
      <c r="H21" s="28">
        <f>IFERROR(+VLOOKUP("LDMIPF"&amp;A21,'Main File'!A:O,12,0),0)</f>
        <v>0</v>
      </c>
      <c r="I21" s="28">
        <f>IFERROR(+VLOOKUP("LDMIPF"&amp;A21,'Main File'!A:O,13,0),0)</f>
        <v>0</v>
      </c>
      <c r="J21" s="28">
        <f>IFERROR(+VLOOKUP("LDMIPF"&amp;A21,'Main File'!A:O,14,0),0)</f>
        <v>0</v>
      </c>
      <c r="K21" s="28">
        <f>IFERROR(+VLOOKUP("LDMIPF"&amp;A21,'Main File'!A:O,15,0),0)</f>
        <v>0</v>
      </c>
    </row>
    <row r="22" spans="1:11" x14ac:dyDescent="0.25">
      <c r="A22" s="9">
        <f t="shared" si="0"/>
        <v>43178</v>
      </c>
      <c r="B22" s="28">
        <f>IFERROR(+VLOOKUP("LDMIPF"&amp;A22,'Main File'!A:O,6,0),0)</f>
        <v>0</v>
      </c>
      <c r="C22" s="28">
        <f>IFERROR(+VLOOKUP("LDMIPF"&amp;A22,'Main File'!A:O,7,0),0)</f>
        <v>0</v>
      </c>
      <c r="D22" s="28">
        <f>IFERROR(+VLOOKUP("LDMIPF"&amp;A22,'Main File'!A:O,8,0),0)</f>
        <v>0</v>
      </c>
      <c r="E22" s="28">
        <f>IFERROR(+VLOOKUP("LDMIPF"&amp;A22,'Main File'!A:O,9,0),0)</f>
        <v>0</v>
      </c>
      <c r="F22" s="28">
        <f>IFERROR(+VLOOKUP("LDMIPF"&amp;A22,'Main File'!A:O,10,0),0)</f>
        <v>0</v>
      </c>
      <c r="G22" s="28">
        <f>IFERROR(+VLOOKUP("LDMIPF"&amp;A22,'Main File'!A:O,11,0),0)</f>
        <v>0</v>
      </c>
      <c r="H22" s="28">
        <f>IFERROR(+VLOOKUP("LDMIPF"&amp;A22,'Main File'!A:O,12,0),0)</f>
        <v>0</v>
      </c>
      <c r="I22" s="28">
        <f>IFERROR(+VLOOKUP("LDMIPF"&amp;A22,'Main File'!A:O,13,0),0)</f>
        <v>0</v>
      </c>
      <c r="J22" s="28">
        <f>IFERROR(+VLOOKUP("LDMIPF"&amp;A22,'Main File'!A:O,14,0),0)</f>
        <v>0</v>
      </c>
      <c r="K22" s="28">
        <f>IFERROR(+VLOOKUP("LDMIPF"&amp;A22,'Main File'!A:O,15,0),0)</f>
        <v>0</v>
      </c>
    </row>
    <row r="23" spans="1:11" x14ac:dyDescent="0.25">
      <c r="A23" s="9">
        <f t="shared" si="0"/>
        <v>43179</v>
      </c>
      <c r="B23" s="28">
        <f>IFERROR(+VLOOKUP("LDMIPF"&amp;A23,'Main File'!A:O,6,0),0)</f>
        <v>0</v>
      </c>
      <c r="C23" s="28">
        <f>IFERROR(+VLOOKUP("LDMIPF"&amp;A23,'Main File'!A:O,7,0),0)</f>
        <v>0</v>
      </c>
      <c r="D23" s="28">
        <f>IFERROR(+VLOOKUP("LDMIPF"&amp;A23,'Main File'!A:O,8,0),0)</f>
        <v>0</v>
      </c>
      <c r="E23" s="28">
        <f>IFERROR(+VLOOKUP("LDMIPF"&amp;A23,'Main File'!A:O,9,0),0)</f>
        <v>0</v>
      </c>
      <c r="F23" s="28">
        <f>IFERROR(+VLOOKUP("LDMIPF"&amp;A23,'Main File'!A:O,10,0),0)</f>
        <v>0</v>
      </c>
      <c r="G23" s="28">
        <f>IFERROR(+VLOOKUP("LDMIPF"&amp;A23,'Main File'!A:O,11,0),0)</f>
        <v>0</v>
      </c>
      <c r="H23" s="28">
        <f>IFERROR(+VLOOKUP("LDMIPF"&amp;A23,'Main File'!A:O,12,0),0)</f>
        <v>0</v>
      </c>
      <c r="I23" s="28">
        <f>IFERROR(+VLOOKUP("LDMIPF"&amp;A23,'Main File'!A:O,13,0),0)</f>
        <v>0</v>
      </c>
      <c r="J23" s="28">
        <f>IFERROR(+VLOOKUP("LDMIPF"&amp;A23,'Main File'!A:O,14,0),0)</f>
        <v>0</v>
      </c>
      <c r="K23" s="28">
        <f>IFERROR(+VLOOKUP("LDMIPF"&amp;A23,'Main File'!A:O,15,0),0)</f>
        <v>0</v>
      </c>
    </row>
    <row r="24" spans="1:11" x14ac:dyDescent="0.25">
      <c r="A24" s="9">
        <f t="shared" si="0"/>
        <v>43180</v>
      </c>
      <c r="B24" s="28">
        <f>IFERROR(+VLOOKUP("LDMIPF"&amp;A24,'Main File'!A:O,6,0),0)</f>
        <v>0</v>
      </c>
      <c r="C24" s="28">
        <f>IFERROR(+VLOOKUP("LDMIPF"&amp;A24,'Main File'!A:O,7,0),0)</f>
        <v>0</v>
      </c>
      <c r="D24" s="28">
        <f>IFERROR(+VLOOKUP("LDMIPF"&amp;A24,'Main File'!A:O,8,0),0)</f>
        <v>0</v>
      </c>
      <c r="E24" s="28">
        <f>IFERROR(+VLOOKUP("LDMIPF"&amp;A24,'Main File'!A:O,9,0),0)</f>
        <v>0</v>
      </c>
      <c r="F24" s="28">
        <f>IFERROR(+VLOOKUP("LDMIPF"&amp;A24,'Main File'!A:O,10,0),0)</f>
        <v>0</v>
      </c>
      <c r="G24" s="28">
        <f>IFERROR(+VLOOKUP("LDMIPF"&amp;A24,'Main File'!A:O,11,0),0)</f>
        <v>0</v>
      </c>
      <c r="H24" s="28">
        <f>IFERROR(+VLOOKUP("LDMIPF"&amp;A24,'Main File'!A:O,12,0),0)</f>
        <v>0</v>
      </c>
      <c r="I24" s="28">
        <f>IFERROR(+VLOOKUP("LDMIPF"&amp;A24,'Main File'!A:O,13,0),0)</f>
        <v>0</v>
      </c>
      <c r="J24" s="28">
        <f>IFERROR(+VLOOKUP("LDMIPF"&amp;A24,'Main File'!A:O,14,0),0)</f>
        <v>0</v>
      </c>
      <c r="K24" s="28">
        <f>IFERROR(+VLOOKUP("LDMIPF"&amp;A24,'Main File'!A:O,15,0),0)</f>
        <v>0</v>
      </c>
    </row>
    <row r="25" spans="1:11" x14ac:dyDescent="0.25">
      <c r="A25" s="9">
        <f t="shared" si="0"/>
        <v>43181</v>
      </c>
      <c r="B25" s="28">
        <f>IFERROR(+VLOOKUP("LDMIPF"&amp;A25,'Main File'!A:O,6,0),0)</f>
        <v>0</v>
      </c>
      <c r="C25" s="28">
        <f>IFERROR(+VLOOKUP("LDMIPF"&amp;A25,'Main File'!A:O,7,0),0)</f>
        <v>0</v>
      </c>
      <c r="D25" s="28">
        <f>IFERROR(+VLOOKUP("LDMIPF"&amp;A25,'Main File'!A:O,8,0),0)</f>
        <v>0</v>
      </c>
      <c r="E25" s="28">
        <f>IFERROR(+VLOOKUP("LDMIPF"&amp;A25,'Main File'!A:O,9,0),0)</f>
        <v>0</v>
      </c>
      <c r="F25" s="28">
        <f>IFERROR(+VLOOKUP("LDMIPF"&amp;A25,'Main File'!A:O,10,0),0)</f>
        <v>0</v>
      </c>
      <c r="G25" s="28">
        <f>IFERROR(+VLOOKUP("LDMIPF"&amp;A25,'Main File'!A:O,11,0),0)</f>
        <v>0</v>
      </c>
      <c r="H25" s="28">
        <f>IFERROR(+VLOOKUP("LDMIPF"&amp;A25,'Main File'!A:O,12,0),0)</f>
        <v>0</v>
      </c>
      <c r="I25" s="28">
        <f>IFERROR(+VLOOKUP("LDMIPF"&amp;A25,'Main File'!A:O,13,0),0)</f>
        <v>0</v>
      </c>
      <c r="J25" s="28">
        <f>IFERROR(+VLOOKUP("LDMIPF"&amp;A25,'Main File'!A:O,14,0),0)</f>
        <v>0</v>
      </c>
      <c r="K25" s="28">
        <f>IFERROR(+VLOOKUP("LDMIPF"&amp;A25,'Main File'!A:O,15,0),0)</f>
        <v>0</v>
      </c>
    </row>
    <row r="26" spans="1:11" x14ac:dyDescent="0.25">
      <c r="A26" s="9">
        <f t="shared" si="0"/>
        <v>43182</v>
      </c>
      <c r="B26" s="28">
        <f>IFERROR(+VLOOKUP("LDMIPF"&amp;A26,'Main File'!A:O,6,0),0)</f>
        <v>0</v>
      </c>
      <c r="C26" s="28">
        <f>IFERROR(+VLOOKUP("LDMIPF"&amp;A26,'Main File'!A:O,7,0),0)</f>
        <v>0</v>
      </c>
      <c r="D26" s="28">
        <f>IFERROR(+VLOOKUP("LDMIPF"&amp;A26,'Main File'!A:O,8,0),0)</f>
        <v>0</v>
      </c>
      <c r="E26" s="28">
        <f>IFERROR(+VLOOKUP("LDMIPF"&amp;A26,'Main File'!A:O,9,0),0)</f>
        <v>0</v>
      </c>
      <c r="F26" s="28">
        <f>IFERROR(+VLOOKUP("LDMIPF"&amp;A26,'Main File'!A:O,10,0),0)</f>
        <v>0</v>
      </c>
      <c r="G26" s="28">
        <f>IFERROR(+VLOOKUP("LDMIPF"&amp;A26,'Main File'!A:O,11,0),0)</f>
        <v>0</v>
      </c>
      <c r="H26" s="28">
        <f>IFERROR(+VLOOKUP("LDMIPF"&amp;A26,'Main File'!A:O,12,0),0)</f>
        <v>0</v>
      </c>
      <c r="I26" s="28">
        <f>IFERROR(+VLOOKUP("LDMIPF"&amp;A26,'Main File'!A:O,13,0),0)</f>
        <v>0</v>
      </c>
      <c r="J26" s="28">
        <f>IFERROR(+VLOOKUP("LDMIPF"&amp;A26,'Main File'!A:O,14,0),0)</f>
        <v>0</v>
      </c>
      <c r="K26" s="28">
        <f>IFERROR(+VLOOKUP("LDMIPF"&amp;A26,'Main File'!A:O,15,0),0)</f>
        <v>0</v>
      </c>
    </row>
    <row r="27" spans="1:11" x14ac:dyDescent="0.25">
      <c r="A27" s="9">
        <f t="shared" si="0"/>
        <v>43183</v>
      </c>
      <c r="B27" s="28">
        <f>IFERROR(+VLOOKUP("LDMIPF"&amp;A27,'Main File'!A:O,6,0),0)</f>
        <v>0</v>
      </c>
      <c r="C27" s="28">
        <f>IFERROR(+VLOOKUP("LDMIPF"&amp;A27,'Main File'!A:O,7,0),0)</f>
        <v>0</v>
      </c>
      <c r="D27" s="28">
        <f>IFERROR(+VLOOKUP("LDMIPF"&amp;A27,'Main File'!A:O,8,0),0)</f>
        <v>0</v>
      </c>
      <c r="E27" s="28">
        <f>IFERROR(+VLOOKUP("LDMIPF"&amp;A27,'Main File'!A:O,9,0),0)</f>
        <v>0</v>
      </c>
      <c r="F27" s="28">
        <f>IFERROR(+VLOOKUP("LDMIPF"&amp;A27,'Main File'!A:O,10,0),0)</f>
        <v>0</v>
      </c>
      <c r="G27" s="28">
        <f>IFERROR(+VLOOKUP("LDMIPF"&amp;A27,'Main File'!A:O,11,0),0)</f>
        <v>0</v>
      </c>
      <c r="H27" s="28">
        <f>IFERROR(+VLOOKUP("LDMIPF"&amp;A27,'Main File'!A:O,12,0),0)</f>
        <v>0</v>
      </c>
      <c r="I27" s="28">
        <f>IFERROR(+VLOOKUP("LDMIPF"&amp;A27,'Main File'!A:O,13,0),0)</f>
        <v>0</v>
      </c>
      <c r="J27" s="28">
        <f>IFERROR(+VLOOKUP("LDMIPF"&amp;A27,'Main File'!A:O,14,0),0)</f>
        <v>0</v>
      </c>
      <c r="K27" s="28">
        <f>IFERROR(+VLOOKUP("LDMIPF"&amp;A27,'Main File'!A:O,15,0),0)</f>
        <v>0</v>
      </c>
    </row>
    <row r="28" spans="1:11" x14ac:dyDescent="0.25">
      <c r="A28" s="9">
        <f t="shared" si="0"/>
        <v>43184</v>
      </c>
      <c r="B28" s="28">
        <f>IFERROR(+VLOOKUP("LDMIPF"&amp;A28,'Main File'!A:O,6,0),0)</f>
        <v>0</v>
      </c>
      <c r="C28" s="28">
        <f>IFERROR(+VLOOKUP("LDMIPF"&amp;A28,'Main File'!A:O,7,0),0)</f>
        <v>0</v>
      </c>
      <c r="D28" s="28">
        <f>IFERROR(+VLOOKUP("LDMIPF"&amp;A28,'Main File'!A:O,8,0),0)</f>
        <v>0</v>
      </c>
      <c r="E28" s="28">
        <f>IFERROR(+VLOOKUP("LDMIPF"&amp;A28,'Main File'!A:O,9,0),0)</f>
        <v>0</v>
      </c>
      <c r="F28" s="28">
        <f>IFERROR(+VLOOKUP("LDMIPF"&amp;A28,'Main File'!A:O,10,0),0)</f>
        <v>0</v>
      </c>
      <c r="G28" s="28">
        <f>IFERROR(+VLOOKUP("LDMIPF"&amp;A28,'Main File'!A:O,11,0),0)</f>
        <v>0</v>
      </c>
      <c r="H28" s="28">
        <f>IFERROR(+VLOOKUP("LDMIPF"&amp;A28,'Main File'!A:O,12,0),0)</f>
        <v>0</v>
      </c>
      <c r="I28" s="28">
        <f>IFERROR(+VLOOKUP("LDMIPF"&amp;A28,'Main File'!A:O,13,0),0)</f>
        <v>0</v>
      </c>
      <c r="J28" s="28">
        <f>IFERROR(+VLOOKUP("LDMIPF"&amp;A28,'Main File'!A:O,14,0),0)</f>
        <v>0</v>
      </c>
      <c r="K28" s="28">
        <f>IFERROR(+VLOOKUP("LDMIPF"&amp;A28,'Main File'!A:O,15,0),0)</f>
        <v>0</v>
      </c>
    </row>
    <row r="29" spans="1:11" x14ac:dyDescent="0.25">
      <c r="A29" s="9">
        <f t="shared" si="0"/>
        <v>43185</v>
      </c>
      <c r="B29" s="28">
        <f>IFERROR(+VLOOKUP("LDMIPF"&amp;A29,'Main File'!A:O,6,0),0)</f>
        <v>0</v>
      </c>
      <c r="C29" s="28">
        <f>IFERROR(+VLOOKUP("LDMIPF"&amp;A29,'Main File'!A:O,7,0),0)</f>
        <v>0</v>
      </c>
      <c r="D29" s="28">
        <f>IFERROR(+VLOOKUP("LDMIPF"&amp;A29,'Main File'!A:O,8,0),0)</f>
        <v>0</v>
      </c>
      <c r="E29" s="28">
        <f>IFERROR(+VLOOKUP("LDMIPF"&amp;A29,'Main File'!A:O,9,0),0)</f>
        <v>0</v>
      </c>
      <c r="F29" s="28">
        <f>IFERROR(+VLOOKUP("LDMIPF"&amp;A29,'Main File'!A:O,10,0),0)</f>
        <v>0</v>
      </c>
      <c r="G29" s="28">
        <f>IFERROR(+VLOOKUP("LDMIPF"&amp;A29,'Main File'!A:O,11,0),0)</f>
        <v>0</v>
      </c>
      <c r="H29" s="28">
        <f>IFERROR(+VLOOKUP("LDMIPF"&amp;A29,'Main File'!A:O,12,0),0)</f>
        <v>0</v>
      </c>
      <c r="I29" s="28">
        <f>IFERROR(+VLOOKUP("LDMIPF"&amp;A29,'Main File'!A:O,13,0),0)</f>
        <v>0</v>
      </c>
      <c r="J29" s="28">
        <f>IFERROR(+VLOOKUP("LDMIPF"&amp;A29,'Main File'!A:O,14,0),0)</f>
        <v>0</v>
      </c>
      <c r="K29" s="28">
        <f>IFERROR(+VLOOKUP("LDMIPF"&amp;A29,'Main File'!A:O,15,0),0)</f>
        <v>0</v>
      </c>
    </row>
    <row r="30" spans="1:11" x14ac:dyDescent="0.25">
      <c r="A30" s="9">
        <f t="shared" si="0"/>
        <v>43186</v>
      </c>
      <c r="B30" s="28">
        <f>IFERROR(+VLOOKUP("LDMIPF"&amp;A30,'Main File'!A:O,6,0),0)</f>
        <v>0</v>
      </c>
      <c r="C30" s="28">
        <f>IFERROR(+VLOOKUP("LDMIPF"&amp;A30,'Main File'!A:O,7,0),0)</f>
        <v>0</v>
      </c>
      <c r="D30" s="28">
        <f>IFERROR(+VLOOKUP("LDMIPF"&amp;A30,'Main File'!A:O,8,0),0)</f>
        <v>0</v>
      </c>
      <c r="E30" s="28">
        <f>IFERROR(+VLOOKUP("LDMIPF"&amp;A30,'Main File'!A:O,9,0),0)</f>
        <v>0</v>
      </c>
      <c r="F30" s="28">
        <f>IFERROR(+VLOOKUP("LDMIPF"&amp;A30,'Main File'!A:O,10,0),0)</f>
        <v>0</v>
      </c>
      <c r="G30" s="28">
        <f>IFERROR(+VLOOKUP("LDMIPF"&amp;A30,'Main File'!A:O,11,0),0)</f>
        <v>0</v>
      </c>
      <c r="H30" s="28">
        <f>IFERROR(+VLOOKUP("LDMIPF"&amp;A30,'Main File'!A:O,12,0),0)</f>
        <v>0</v>
      </c>
      <c r="I30" s="28">
        <f>IFERROR(+VLOOKUP("LDMIPF"&amp;A30,'Main File'!A:O,13,0),0)</f>
        <v>0</v>
      </c>
      <c r="J30" s="28">
        <f>IFERROR(+VLOOKUP("LDMIPF"&amp;A30,'Main File'!A:O,14,0),0)</f>
        <v>0</v>
      </c>
      <c r="K30" s="28">
        <f>IFERROR(+VLOOKUP("LDMIPF"&amp;A30,'Main File'!A:O,15,0),0)</f>
        <v>0</v>
      </c>
    </row>
    <row r="31" spans="1:11" x14ac:dyDescent="0.25">
      <c r="A31" s="9">
        <f t="shared" si="0"/>
        <v>43187</v>
      </c>
      <c r="B31" s="28">
        <f>IFERROR(+VLOOKUP("LDMIPF"&amp;A31,'Main File'!A:O,6,0),0)</f>
        <v>0</v>
      </c>
      <c r="C31" s="28">
        <f>IFERROR(+VLOOKUP("LDMIPF"&amp;A31,'Main File'!A:O,7,0),0)</f>
        <v>0</v>
      </c>
      <c r="D31" s="28">
        <f>IFERROR(+VLOOKUP("LDMIPF"&amp;A31,'Main File'!A:O,8,0),0)</f>
        <v>0</v>
      </c>
      <c r="E31" s="28">
        <f>IFERROR(+VLOOKUP("LDMIPF"&amp;A31,'Main File'!A:O,9,0),0)</f>
        <v>0</v>
      </c>
      <c r="F31" s="28">
        <f>IFERROR(+VLOOKUP("LDMIPF"&amp;A31,'Main File'!A:O,10,0),0)</f>
        <v>0</v>
      </c>
      <c r="G31" s="28">
        <f>IFERROR(+VLOOKUP("LDMIPF"&amp;A31,'Main File'!A:O,11,0),0)</f>
        <v>0</v>
      </c>
      <c r="H31" s="28">
        <f>IFERROR(+VLOOKUP("LDMIPF"&amp;A31,'Main File'!A:O,12,0),0)</f>
        <v>0</v>
      </c>
      <c r="I31" s="28">
        <f>IFERROR(+VLOOKUP("LDMIPF"&amp;A31,'Main File'!A:O,13,0),0)</f>
        <v>0</v>
      </c>
      <c r="J31" s="28">
        <f>IFERROR(+VLOOKUP("LDMIPF"&amp;A31,'Main File'!A:O,14,0),0)</f>
        <v>0</v>
      </c>
      <c r="K31" s="28">
        <f>IFERROR(+VLOOKUP("LDMIPF"&amp;A31,'Main File'!A:O,15,0),0)</f>
        <v>0</v>
      </c>
    </row>
    <row r="32" spans="1:11" x14ac:dyDescent="0.25">
      <c r="A32" s="9">
        <f t="shared" si="0"/>
        <v>43188</v>
      </c>
      <c r="B32" s="28">
        <f>IFERROR(+VLOOKUP("LDMIPF"&amp;A32,'Main File'!A:O,6,0),0)</f>
        <v>0</v>
      </c>
      <c r="C32" s="28">
        <f>IFERROR(+VLOOKUP("LDMIPF"&amp;A32,'Main File'!A:O,7,0),0)</f>
        <v>0</v>
      </c>
      <c r="D32" s="28">
        <f>IFERROR(+VLOOKUP("LDMIPF"&amp;A32,'Main File'!A:O,8,0),0)</f>
        <v>0</v>
      </c>
      <c r="E32" s="28">
        <f>IFERROR(+VLOOKUP("LDMIPF"&amp;A32,'Main File'!A:O,9,0),0)</f>
        <v>0</v>
      </c>
      <c r="F32" s="28">
        <f>IFERROR(+VLOOKUP("LDMIPF"&amp;A32,'Main File'!A:O,10,0),0)</f>
        <v>0</v>
      </c>
      <c r="G32" s="28">
        <f>IFERROR(+VLOOKUP("LDMIPF"&amp;A32,'Main File'!A:O,11,0),0)</f>
        <v>0</v>
      </c>
      <c r="H32" s="28">
        <f>IFERROR(+VLOOKUP("LDMIPF"&amp;A32,'Main File'!A:O,12,0),0)</f>
        <v>0</v>
      </c>
      <c r="I32" s="28">
        <f>IFERROR(+VLOOKUP("LDMIPF"&amp;A32,'Main File'!A:O,13,0),0)</f>
        <v>0</v>
      </c>
      <c r="J32" s="28">
        <f>IFERROR(+VLOOKUP("LDMIPF"&amp;A32,'Main File'!A:O,14,0),0)</f>
        <v>0</v>
      </c>
      <c r="K32" s="28">
        <f>IFERROR(+VLOOKUP("LDMIPF"&amp;A32,'Main File'!A:O,15,0),0)</f>
        <v>0</v>
      </c>
    </row>
    <row r="33" spans="1:11" x14ac:dyDescent="0.25">
      <c r="A33" s="9">
        <f t="shared" si="0"/>
        <v>43189</v>
      </c>
      <c r="B33" s="28">
        <f>IFERROR(+VLOOKUP("LDMIPF"&amp;A33,'Main File'!A:O,6,0),0)</f>
        <v>0</v>
      </c>
      <c r="C33" s="28">
        <f>IFERROR(+VLOOKUP("LDMIPF"&amp;A33,'Main File'!A:O,7,0),0)</f>
        <v>0</v>
      </c>
      <c r="D33" s="28">
        <f>IFERROR(+VLOOKUP("LDMIPF"&amp;A33,'Main File'!A:O,8,0),0)</f>
        <v>0</v>
      </c>
      <c r="E33" s="28">
        <f>IFERROR(+VLOOKUP("LDMIPF"&amp;A33,'Main File'!A:O,9,0),0)</f>
        <v>0</v>
      </c>
      <c r="F33" s="28">
        <f>IFERROR(+VLOOKUP("LDMIPF"&amp;A33,'Main File'!A:O,10,0),0)</f>
        <v>0</v>
      </c>
      <c r="G33" s="28">
        <f>IFERROR(+VLOOKUP("LDMIPF"&amp;A33,'Main File'!A:O,11,0),0)</f>
        <v>0</v>
      </c>
      <c r="H33" s="28">
        <f>IFERROR(+VLOOKUP("LDMIPF"&amp;A33,'Main File'!A:O,12,0),0)</f>
        <v>0</v>
      </c>
      <c r="I33" s="28">
        <f>IFERROR(+VLOOKUP("LDMIPF"&amp;A33,'Main File'!A:O,13,0),0)</f>
        <v>0</v>
      </c>
      <c r="J33" s="28">
        <f>IFERROR(+VLOOKUP("LDMIPF"&amp;A33,'Main File'!A:O,14,0),0)</f>
        <v>0</v>
      </c>
      <c r="K33" s="28">
        <f>IFERROR(+VLOOKUP("LDMIPF"&amp;A33,'Main File'!A:O,15,0),0)</f>
        <v>0</v>
      </c>
    </row>
    <row r="34" spans="1:11" x14ac:dyDescent="0.25">
      <c r="A34" s="9">
        <f t="shared" si="0"/>
        <v>43190</v>
      </c>
      <c r="B34" s="28">
        <f>IFERROR(+VLOOKUP("LDMIPF"&amp;A34,'Main File'!A:O,6,0),0)</f>
        <v>0</v>
      </c>
      <c r="C34" s="28">
        <f>IFERROR(+VLOOKUP("LDMIPF"&amp;A34,'Main File'!A:O,7,0),0)</f>
        <v>0</v>
      </c>
      <c r="D34" s="28">
        <f>IFERROR(+VLOOKUP("LDMIPF"&amp;A34,'Main File'!A:O,8,0),0)</f>
        <v>0</v>
      </c>
      <c r="E34" s="28">
        <f>IFERROR(+VLOOKUP("LDMIPF"&amp;A34,'Main File'!A:O,9,0),0)</f>
        <v>0</v>
      </c>
      <c r="F34" s="28">
        <f>IFERROR(+VLOOKUP("LDMIPF"&amp;A34,'Main File'!A:O,10,0),0)</f>
        <v>0</v>
      </c>
      <c r="G34" s="28">
        <f>IFERROR(+VLOOKUP("LDMIPF"&amp;A34,'Main File'!A:O,11,0),0)</f>
        <v>0</v>
      </c>
      <c r="H34" s="28">
        <f>IFERROR(+VLOOKUP("LDMIPF"&amp;A34,'Main File'!A:O,12,0),0)</f>
        <v>0</v>
      </c>
      <c r="I34" s="28">
        <f>IFERROR(+VLOOKUP("LDMIPF"&amp;A34,'Main File'!A:O,13,0),0)</f>
        <v>0</v>
      </c>
      <c r="J34" s="28">
        <f>IFERROR(+VLOOKUP("LDMIPF"&amp;A34,'Main File'!A:O,14,0),0)</f>
        <v>0</v>
      </c>
      <c r="K34" s="28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Savings Plus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IFERROR(+VLOOKUP("LDSAPF"&amp;A4,'Main File'!A:O,6,0),0)</f>
        <v>0.80001900313065499</v>
      </c>
      <c r="C4" s="28">
        <f>IFERROR(+VLOOKUP("LDSAPF"&amp;A4,'Main File'!A:O,7,0),0)</f>
        <v>0</v>
      </c>
      <c r="D4" s="28">
        <f>IFERROR(+VLOOKUP("LDSAPF"&amp;A4,'Main File'!A:O,8,0),0)</f>
        <v>0</v>
      </c>
      <c r="E4" s="28">
        <f>IFERROR(+VLOOKUP("LDSAPF"&amp;A4,'Main File'!A:O,9,0),0)</f>
        <v>3.960136340396693E-2</v>
      </c>
      <c r="F4" s="28">
        <f>IFERROR(+VLOOKUP("LDSAPF"&amp;A4,'Main File'!A:O,10,0),0)</f>
        <v>0.83962036653462191</v>
      </c>
      <c r="G4" s="28">
        <f>IFERROR(+VLOOKUP("LDSAPF"&amp;A4,'Main File'!A:O,11,0),0)</f>
        <v>0.25908329287923054</v>
      </c>
      <c r="H4" s="28">
        <f>IFERROR(+VLOOKUP("LDSAPF"&amp;A4,'Main File'!A:O,12,0),0)</f>
        <v>0</v>
      </c>
      <c r="I4" s="28">
        <f>IFERROR(+VLOOKUP("LDSAPF"&amp;A4,'Main File'!A:O,13,0),0)</f>
        <v>0</v>
      </c>
      <c r="J4" s="28">
        <f>IFERROR(+VLOOKUP("LDSAPF"&amp;A4,'Main File'!A:O,14,0),0)</f>
        <v>3.7635041442635103E-2</v>
      </c>
      <c r="K4" s="28">
        <f>IFERROR(+VLOOKUP("LDSAPF"&amp;A4,'Main File'!A:O,15,0),0)</f>
        <v>0.29671833432186567</v>
      </c>
    </row>
    <row r="5" spans="1:14" x14ac:dyDescent="0.25">
      <c r="A5" s="9">
        <v>43161</v>
      </c>
      <c r="B5" s="28">
        <f>IFERROR(+VLOOKUP("LDSAPF"&amp;A5,'Main File'!A:O,6,0),0)</f>
        <v>0.80000939904830959</v>
      </c>
      <c r="C5" s="28">
        <f>IFERROR(+VLOOKUP("LDSAPF"&amp;A5,'Main File'!A:O,7,0),0)</f>
        <v>0</v>
      </c>
      <c r="D5" s="28">
        <f>IFERROR(+VLOOKUP("LDSAPF"&amp;A5,'Main File'!A:O,8,0),0)</f>
        <v>0</v>
      </c>
      <c r="E5" s="28">
        <f>IFERROR(+VLOOKUP("LDSAPF"&amp;A5,'Main File'!A:O,9,0),0)</f>
        <v>3.960098104846544E-2</v>
      </c>
      <c r="F5" s="28">
        <f>IFERROR(+VLOOKUP("LDSAPF"&amp;A5,'Main File'!A:O,10,0),0)</f>
        <v>0.83961038009677502</v>
      </c>
      <c r="G5" s="28">
        <f>IFERROR(+VLOOKUP("LDSAPF"&amp;A5,'Main File'!A:O,11,0),0)</f>
        <v>0.2590834470624106</v>
      </c>
      <c r="H5" s="28">
        <f>IFERROR(+VLOOKUP("LDSAPF"&amp;A5,'Main File'!A:O,12,0),0)</f>
        <v>0</v>
      </c>
      <c r="I5" s="28">
        <f>IFERROR(+VLOOKUP("LDSAPF"&amp;A5,'Main File'!A:O,13,0),0)</f>
        <v>0</v>
      </c>
      <c r="J5" s="28">
        <f>IFERROR(+VLOOKUP("LDSAPF"&amp;A5,'Main File'!A:O,14,0),0)</f>
        <v>3.7635121060402857E-2</v>
      </c>
      <c r="K5" s="28">
        <f>IFERROR(+VLOOKUP("LDSAPF"&amp;A5,'Main File'!A:O,15,0),0)</f>
        <v>0.29671856812281344</v>
      </c>
    </row>
    <row r="6" spans="1:14" x14ac:dyDescent="0.25">
      <c r="A6" s="9">
        <f>+A5+1</f>
        <v>43162</v>
      </c>
      <c r="B6" s="28">
        <f>IFERROR(+VLOOKUP("LDSAPF"&amp;A6,'Main File'!A:O,6,0),0)</f>
        <v>0.80000931918464069</v>
      </c>
      <c r="C6" s="28">
        <f>IFERROR(+VLOOKUP("LDSAPF"&amp;A6,'Main File'!A:O,7,0),0)</f>
        <v>0</v>
      </c>
      <c r="D6" s="28">
        <f>IFERROR(+VLOOKUP("LDSAPF"&amp;A6,'Main File'!A:O,8,0),0)</f>
        <v>0</v>
      </c>
      <c r="E6" s="28">
        <f>IFERROR(+VLOOKUP("LDSAPF"&amp;A6,'Main File'!A:O,9,0),0)</f>
        <v>3.9600976863702245E-2</v>
      </c>
      <c r="F6" s="28">
        <f>IFERROR(+VLOOKUP("LDSAPF"&amp;A6,'Main File'!A:O,10,0),0)</f>
        <v>0.83961029604834292</v>
      </c>
      <c r="G6" s="28">
        <f>IFERROR(+VLOOKUP("LDSAPF"&amp;A6,'Main File'!A:O,11,0),0)</f>
        <v>0.25908567746221645</v>
      </c>
      <c r="H6" s="28">
        <f>IFERROR(+VLOOKUP("LDSAPF"&amp;A6,'Main File'!A:O,12,0),0)</f>
        <v>0</v>
      </c>
      <c r="I6" s="28">
        <f>IFERROR(+VLOOKUP("LDSAPF"&amp;A6,'Main File'!A:O,13,0),0)</f>
        <v>0</v>
      </c>
      <c r="J6" s="28">
        <f>IFERROR(+VLOOKUP("LDSAPF"&amp;A6,'Main File'!A:O,14,0),0)</f>
        <v>3.7635518105230262E-2</v>
      </c>
      <c r="K6" s="28">
        <f>IFERROR(+VLOOKUP("LDSAPF"&amp;A6,'Main File'!A:O,15,0),0)</f>
        <v>0.29672119556744669</v>
      </c>
    </row>
    <row r="7" spans="1:14" x14ac:dyDescent="0.25">
      <c r="A7" s="9">
        <f t="shared" ref="A7:A34" si="0">+A6+1</f>
        <v>43163</v>
      </c>
      <c r="B7" s="28">
        <f>IFERROR(+VLOOKUP("LDSAPF"&amp;A7,'Main File'!A:O,6,0),0)</f>
        <v>0.80000939459935416</v>
      </c>
      <c r="C7" s="28">
        <f>IFERROR(+VLOOKUP("LDSAPF"&amp;A7,'Main File'!A:O,7,0),0)</f>
        <v>0</v>
      </c>
      <c r="D7" s="28">
        <f>IFERROR(+VLOOKUP("LDSAPF"&amp;A7,'Main File'!A:O,8,0),0)</f>
        <v>0</v>
      </c>
      <c r="E7" s="28">
        <f>IFERROR(+VLOOKUP("LDSAPF"&amp;A7,'Main File'!A:O,9,0),0)</f>
        <v>3.9600882325640789E-2</v>
      </c>
      <c r="F7" s="28">
        <f>IFERROR(+VLOOKUP("LDSAPF"&amp;A7,'Main File'!A:O,10,0),0)</f>
        <v>0.8396102769249949</v>
      </c>
      <c r="G7" s="28">
        <f>IFERROR(+VLOOKUP("LDSAPF"&amp;A7,'Main File'!A:O,11,0),0)</f>
        <v>0.25908789795162906</v>
      </c>
      <c r="H7" s="28">
        <f>IFERROR(+VLOOKUP("LDSAPF"&amp;A7,'Main File'!A:O,12,0),0)</f>
        <v>0</v>
      </c>
      <c r="I7" s="28">
        <f>IFERROR(+VLOOKUP("LDSAPF"&amp;A7,'Main File'!A:O,13,0),0)</f>
        <v>0</v>
      </c>
      <c r="J7" s="28">
        <f>IFERROR(+VLOOKUP("LDSAPF"&amp;A7,'Main File'!A:O,14,0),0)</f>
        <v>3.7636014703873566E-2</v>
      </c>
      <c r="K7" s="28">
        <f>IFERROR(+VLOOKUP("LDSAPF"&amp;A7,'Main File'!A:O,15,0),0)</f>
        <v>0.29672391265550263</v>
      </c>
    </row>
    <row r="8" spans="1:14" x14ac:dyDescent="0.25">
      <c r="A8" s="9">
        <f t="shared" si="0"/>
        <v>43164</v>
      </c>
      <c r="B8" s="28">
        <f>IFERROR(+VLOOKUP("LDSAPF"&amp;A8,'Main File'!A:O,6,0),0)</f>
        <v>0.80006850651730466</v>
      </c>
      <c r="C8" s="28">
        <f>IFERROR(+VLOOKUP("LDSAPF"&amp;A8,'Main File'!A:O,7,0),0)</f>
        <v>0</v>
      </c>
      <c r="D8" s="28">
        <f>IFERROR(+VLOOKUP("LDSAPF"&amp;A8,'Main File'!A:O,8,0),0)</f>
        <v>0</v>
      </c>
      <c r="E8" s="28">
        <f>IFERROR(+VLOOKUP("LDSAPF"&amp;A8,'Main File'!A:O,9,0),0)</f>
        <v>3.960377723608275E-2</v>
      </c>
      <c r="F8" s="28">
        <f>IFERROR(+VLOOKUP("LDSAPF"&amp;A8,'Main File'!A:O,10,0),0)</f>
        <v>0.83967228375338743</v>
      </c>
      <c r="G8" s="28">
        <f>IFERROR(+VLOOKUP("LDSAPF"&amp;A8,'Main File'!A:O,11,0),0)</f>
        <v>0.25910659753624643</v>
      </c>
      <c r="H8" s="28">
        <f>IFERROR(+VLOOKUP("LDSAPF"&amp;A8,'Main File'!A:O,12,0),0)</f>
        <v>0</v>
      </c>
      <c r="I8" s="28">
        <f>IFERROR(+VLOOKUP("LDSAPF"&amp;A8,'Main File'!A:O,13,0),0)</f>
        <v>0</v>
      </c>
      <c r="J8" s="28">
        <f>IFERROR(+VLOOKUP("LDSAPF"&amp;A8,'Main File'!A:O,14,0),0)</f>
        <v>3.7638796763858652E-2</v>
      </c>
      <c r="K8" s="28">
        <f>IFERROR(+VLOOKUP("LDSAPF"&amp;A8,'Main File'!A:O,15,0),0)</f>
        <v>0.2967453943001051</v>
      </c>
    </row>
    <row r="9" spans="1:14" x14ac:dyDescent="0.25">
      <c r="A9" s="9">
        <f t="shared" si="0"/>
        <v>43165</v>
      </c>
      <c r="B9" s="28">
        <f>IFERROR(+VLOOKUP("LDSAPF"&amp;A9,'Main File'!A:O,6,0),0)</f>
        <v>0.80005528963752237</v>
      </c>
      <c r="C9" s="28">
        <f>IFERROR(+VLOOKUP("LDSAPF"&amp;A9,'Main File'!A:O,7,0),0)</f>
        <v>0</v>
      </c>
      <c r="D9" s="28">
        <f>IFERROR(+VLOOKUP("LDSAPF"&amp;A9,'Main File'!A:O,8,0),0)</f>
        <v>0</v>
      </c>
      <c r="E9" s="28">
        <f>IFERROR(+VLOOKUP("LDSAPF"&amp;A9,'Main File'!A:O,9,0),0)</f>
        <v>3.9603191829221847E-2</v>
      </c>
      <c r="F9" s="28">
        <f>IFERROR(+VLOOKUP("LDSAPF"&amp;A9,'Main File'!A:O,10,0),0)</f>
        <v>0.83965848146674427</v>
      </c>
      <c r="G9" s="28">
        <f>IFERROR(+VLOOKUP("LDSAPF"&amp;A9,'Main File'!A:O,11,0),0)</f>
        <v>0.2592419110521707</v>
      </c>
      <c r="H9" s="28">
        <f>IFERROR(+VLOOKUP("LDSAPF"&amp;A9,'Main File'!A:O,12,0),0)</f>
        <v>0</v>
      </c>
      <c r="I9" s="28">
        <f>IFERROR(+VLOOKUP("LDSAPF"&amp;A9,'Main File'!A:O,13,0),0)</f>
        <v>0</v>
      </c>
      <c r="J9" s="28">
        <f>IFERROR(+VLOOKUP("LDSAPF"&amp;A9,'Main File'!A:O,14,0),0)</f>
        <v>3.7663307576324488E-2</v>
      </c>
      <c r="K9" s="28">
        <f>IFERROR(+VLOOKUP("LDSAPF"&amp;A9,'Main File'!A:O,15,0),0)</f>
        <v>0.29690521862849517</v>
      </c>
    </row>
    <row r="10" spans="1:14" x14ac:dyDescent="0.25">
      <c r="A10" s="9">
        <f t="shared" si="0"/>
        <v>43166</v>
      </c>
      <c r="B10" s="28">
        <f>IFERROR(+VLOOKUP("LDSAPF"&amp;A10,'Main File'!A:O,6,0),0)</f>
        <v>0.8000732395504272</v>
      </c>
      <c r="C10" s="28">
        <f>IFERROR(+VLOOKUP("LDSAPF"&amp;A10,'Main File'!A:O,7,0),0)</f>
        <v>0</v>
      </c>
      <c r="D10" s="28">
        <f>IFERROR(+VLOOKUP("LDSAPF"&amp;A10,'Main File'!A:O,8,0),0)</f>
        <v>0</v>
      </c>
      <c r="E10" s="28">
        <f>IFERROR(+VLOOKUP("LDSAPF"&amp;A10,'Main File'!A:O,9,0),0)</f>
        <v>3.9604143289954222E-2</v>
      </c>
      <c r="F10" s="28">
        <f>IFERROR(+VLOOKUP("LDSAPF"&amp;A10,'Main File'!A:O,10,0),0)</f>
        <v>0.8396773828403814</v>
      </c>
      <c r="G10" s="28">
        <f>IFERROR(+VLOOKUP("LDSAPF"&amp;A10,'Main File'!A:O,11,0),0)</f>
        <v>0.25909024938027486</v>
      </c>
      <c r="H10" s="28">
        <f>IFERROR(+VLOOKUP("LDSAPF"&amp;A10,'Main File'!A:O,12,0),0)</f>
        <v>0</v>
      </c>
      <c r="I10" s="28">
        <f>IFERROR(+VLOOKUP("LDSAPF"&amp;A10,'Main File'!A:O,13,0),0)</f>
        <v>0</v>
      </c>
      <c r="J10" s="28">
        <f>IFERROR(+VLOOKUP("LDSAPF"&amp;A10,'Main File'!A:O,14,0),0)</f>
        <v>3.7635783511967044E-2</v>
      </c>
      <c r="K10" s="28">
        <f>IFERROR(+VLOOKUP("LDSAPF"&amp;A10,'Main File'!A:O,15,0),0)</f>
        <v>0.29672603289224192</v>
      </c>
    </row>
    <row r="11" spans="1:14" x14ac:dyDescent="0.25">
      <c r="A11" s="9">
        <f t="shared" si="0"/>
        <v>43167</v>
      </c>
      <c r="B11" s="28">
        <f>IFERROR(+VLOOKUP("LDSAPF"&amp;A11,'Main File'!A:O,6,0),0)</f>
        <v>0.80004063316453555</v>
      </c>
      <c r="C11" s="28">
        <f>IFERROR(+VLOOKUP("LDSAPF"&amp;A11,'Main File'!A:O,7,0),0)</f>
        <v>0</v>
      </c>
      <c r="D11" s="28">
        <f>IFERROR(+VLOOKUP("LDSAPF"&amp;A11,'Main File'!A:O,8,0),0)</f>
        <v>0</v>
      </c>
      <c r="E11" s="28">
        <f>IFERROR(+VLOOKUP("LDSAPF"&amp;A11,'Main File'!A:O,9,0),0)</f>
        <v>3.9602554316840732E-2</v>
      </c>
      <c r="F11" s="28">
        <f>IFERROR(+VLOOKUP("LDSAPF"&amp;A11,'Main File'!A:O,10,0),0)</f>
        <v>0.83964318748137634</v>
      </c>
      <c r="G11" s="28">
        <f>IFERROR(+VLOOKUP("LDSAPF"&amp;A11,'Main File'!A:O,11,0),0)</f>
        <v>0.25895406869588961</v>
      </c>
      <c r="H11" s="28">
        <f>IFERROR(+VLOOKUP("LDSAPF"&amp;A11,'Main File'!A:O,12,0),0)</f>
        <v>0</v>
      </c>
      <c r="I11" s="28">
        <f>IFERROR(+VLOOKUP("LDSAPF"&amp;A11,'Main File'!A:O,13,0),0)</f>
        <v>0</v>
      </c>
      <c r="J11" s="28">
        <f>IFERROR(+VLOOKUP("LDSAPF"&amp;A11,'Main File'!A:O,14,0),0)</f>
        <v>3.7611552677008192E-2</v>
      </c>
      <c r="K11" s="28">
        <f>IFERROR(+VLOOKUP("LDSAPF"&amp;A11,'Main File'!A:O,15,0),0)</f>
        <v>0.29656562137289777</v>
      </c>
    </row>
    <row r="12" spans="1:14" x14ac:dyDescent="0.25">
      <c r="A12" s="9">
        <f t="shared" si="0"/>
        <v>43168</v>
      </c>
      <c r="B12" s="28">
        <f>IFERROR(+VLOOKUP("LDSAPF"&amp;A12,'Main File'!A:O,6,0),0)</f>
        <v>0.80002971073190632</v>
      </c>
      <c r="C12" s="28">
        <f>IFERROR(+VLOOKUP("LDSAPF"&amp;A12,'Main File'!A:O,7,0),0)</f>
        <v>0</v>
      </c>
      <c r="D12" s="28">
        <f>IFERROR(+VLOOKUP("LDSAPF"&amp;A12,'Main File'!A:O,8,0),0)</f>
        <v>0</v>
      </c>
      <c r="E12" s="28">
        <f>IFERROR(+VLOOKUP("LDSAPF"&amp;A12,'Main File'!A:O,9,0),0)</f>
        <v>3.9601922299137497E-2</v>
      </c>
      <c r="F12" s="28">
        <f>IFERROR(+VLOOKUP("LDSAPF"&amp;A12,'Main File'!A:O,10,0),0)</f>
        <v>0.83963163303104382</v>
      </c>
      <c r="G12" s="28">
        <f>IFERROR(+VLOOKUP("LDSAPF"&amp;A12,'Main File'!A:O,11,0),0)</f>
        <v>0.25895403515278936</v>
      </c>
      <c r="H12" s="28">
        <f>IFERROR(+VLOOKUP("LDSAPF"&amp;A12,'Main File'!A:O,12,0),0)</f>
        <v>0</v>
      </c>
      <c r="I12" s="28">
        <f>IFERROR(+VLOOKUP("LDSAPF"&amp;A12,'Main File'!A:O,13,0),0)</f>
        <v>0</v>
      </c>
      <c r="J12" s="28">
        <f>IFERROR(+VLOOKUP("LDSAPF"&amp;A12,'Main File'!A:O,14,0),0)</f>
        <v>3.761161315704218E-2</v>
      </c>
      <c r="K12" s="28">
        <f>IFERROR(+VLOOKUP("LDSAPF"&amp;A12,'Main File'!A:O,15,0),0)</f>
        <v>0.29656564830983156</v>
      </c>
    </row>
    <row r="13" spans="1:14" x14ac:dyDescent="0.25">
      <c r="A13" s="9">
        <f t="shared" si="0"/>
        <v>43169</v>
      </c>
      <c r="B13" s="28">
        <f>IFERROR(+VLOOKUP("LDSAPF"&amp;A13,'Main File'!A:O,6,0),0)</f>
        <v>0.80000934592798689</v>
      </c>
      <c r="C13" s="28">
        <f>IFERROR(+VLOOKUP("LDSAPF"&amp;A13,'Main File'!A:O,7,0),0)</f>
        <v>0</v>
      </c>
      <c r="D13" s="28">
        <f>IFERROR(+VLOOKUP("LDSAPF"&amp;A13,'Main File'!A:O,8,0),0)</f>
        <v>0</v>
      </c>
      <c r="E13" s="28">
        <f>IFERROR(+VLOOKUP("LDSAPF"&amp;A13,'Main File'!A:O,9,0),0)</f>
        <v>3.9600957019156058E-2</v>
      </c>
      <c r="F13" s="28">
        <f>IFERROR(+VLOOKUP("LDSAPF"&amp;A13,'Main File'!A:O,10,0),0)</f>
        <v>0.83961030294714289</v>
      </c>
      <c r="G13" s="28">
        <f>IFERROR(+VLOOKUP("LDSAPF"&amp;A13,'Main File'!A:O,11,0),0)</f>
        <v>0.25890751980357635</v>
      </c>
      <c r="H13" s="28">
        <f>IFERROR(+VLOOKUP("LDSAPF"&amp;A13,'Main File'!A:O,12,0),0)</f>
        <v>0</v>
      </c>
      <c r="I13" s="28">
        <f>IFERROR(+VLOOKUP("LDSAPF"&amp;A13,'Main File'!A:O,13,0),0)</f>
        <v>0</v>
      </c>
      <c r="J13" s="28">
        <f>IFERROR(+VLOOKUP("LDSAPF"&amp;A13,'Main File'!A:O,14,0),0)</f>
        <v>3.7603416817145165E-2</v>
      </c>
      <c r="K13" s="28">
        <f>IFERROR(+VLOOKUP("LDSAPF"&amp;A13,'Main File'!A:O,15,0),0)</f>
        <v>0.29651093662072153</v>
      </c>
    </row>
    <row r="14" spans="1:14" x14ac:dyDescent="0.25">
      <c r="A14" s="9">
        <f t="shared" si="0"/>
        <v>43170</v>
      </c>
      <c r="B14" s="28">
        <f>IFERROR(+VLOOKUP("LDSAPF"&amp;A14,'Main File'!A:O,6,0),0)</f>
        <v>0.80000934550209446</v>
      </c>
      <c r="C14" s="28">
        <f>IFERROR(+VLOOKUP("LDSAPF"&amp;A14,'Main File'!A:O,7,0),0)</f>
        <v>0</v>
      </c>
      <c r="D14" s="28">
        <f>IFERROR(+VLOOKUP("LDSAPF"&amp;A14,'Main File'!A:O,8,0),0)</f>
        <v>0</v>
      </c>
      <c r="E14" s="28">
        <f>IFERROR(+VLOOKUP("LDSAPF"&amp;A14,'Main File'!A:O,9,0),0)</f>
        <v>3.9600899000250524E-2</v>
      </c>
      <c r="F14" s="28">
        <f>IFERROR(+VLOOKUP("LDSAPF"&amp;A14,'Main File'!A:O,10,0),0)</f>
        <v>0.839610244502345</v>
      </c>
      <c r="G14" s="28">
        <f>IFERROR(+VLOOKUP("LDSAPF"&amp;A14,'Main File'!A:O,11,0),0)</f>
        <v>0.25890976650879266</v>
      </c>
      <c r="H14" s="28">
        <f>IFERROR(+VLOOKUP("LDSAPF"&amp;A14,'Main File'!A:O,12,0),0)</f>
        <v>0</v>
      </c>
      <c r="I14" s="28">
        <f>IFERROR(+VLOOKUP("LDSAPF"&amp;A14,'Main File'!A:O,13,0),0)</f>
        <v>0</v>
      </c>
      <c r="J14" s="28">
        <f>IFERROR(+VLOOKUP("LDSAPF"&amp;A14,'Main File'!A:O,14,0),0)</f>
        <v>3.7603849937448953E-2</v>
      </c>
      <c r="K14" s="28">
        <f>IFERROR(+VLOOKUP("LDSAPF"&amp;A14,'Main File'!A:O,15,0),0)</f>
        <v>0.29651361644624163</v>
      </c>
    </row>
    <row r="15" spans="1:14" x14ac:dyDescent="0.25">
      <c r="A15" s="9">
        <f t="shared" si="0"/>
        <v>43171</v>
      </c>
      <c r="B15" s="28">
        <f>IFERROR(+VLOOKUP("LDSAPF"&amp;A15,'Main File'!A:O,6,0),0)</f>
        <v>0</v>
      </c>
      <c r="C15" s="28">
        <f>IFERROR(+VLOOKUP("LDSAPF"&amp;A15,'Main File'!A:O,7,0),0)</f>
        <v>0</v>
      </c>
      <c r="D15" s="28">
        <f>IFERROR(+VLOOKUP("LDSAPF"&amp;A15,'Main File'!A:O,8,0),0)</f>
        <v>0</v>
      </c>
      <c r="E15" s="28">
        <f>IFERROR(+VLOOKUP("LDSAPF"&amp;A15,'Main File'!A:O,9,0),0)</f>
        <v>0</v>
      </c>
      <c r="F15" s="28">
        <f>IFERROR(+VLOOKUP("LDSAPF"&amp;A15,'Main File'!A:O,10,0),0)</f>
        <v>0</v>
      </c>
      <c r="G15" s="28">
        <f>IFERROR(+VLOOKUP("LDSAPF"&amp;A15,'Main File'!A:O,11,0),0)</f>
        <v>0</v>
      </c>
      <c r="H15" s="28">
        <f>IFERROR(+VLOOKUP("LDSAPF"&amp;A15,'Main File'!A:O,12,0),0)</f>
        <v>0</v>
      </c>
      <c r="I15" s="28">
        <f>IFERROR(+VLOOKUP("LDSAPF"&amp;A15,'Main File'!A:O,13,0),0)</f>
        <v>0</v>
      </c>
      <c r="J15" s="28">
        <f>IFERROR(+VLOOKUP("LDSAPF"&amp;A15,'Main File'!A:O,14,0),0)</f>
        <v>0</v>
      </c>
      <c r="K15" s="28">
        <f>IFERROR(+VLOOKUP("LDSAPF"&amp;A15,'Main File'!A:O,15,0),0)</f>
        <v>0</v>
      </c>
    </row>
    <row r="16" spans="1:14" x14ac:dyDescent="0.25">
      <c r="A16" s="9">
        <f t="shared" si="0"/>
        <v>43172</v>
      </c>
      <c r="B16" s="28">
        <f>IFERROR(+VLOOKUP("LDSAPF"&amp;A16,'Main File'!A:O,6,0),0)</f>
        <v>0</v>
      </c>
      <c r="C16" s="28">
        <f>IFERROR(+VLOOKUP("LDSAPF"&amp;A16,'Main File'!A:O,7,0),0)</f>
        <v>0</v>
      </c>
      <c r="D16" s="28">
        <f>IFERROR(+VLOOKUP("LDSAPF"&amp;A16,'Main File'!A:O,8,0),0)</f>
        <v>0</v>
      </c>
      <c r="E16" s="28">
        <f>IFERROR(+VLOOKUP("LDSAPF"&amp;A16,'Main File'!A:O,9,0),0)</f>
        <v>0</v>
      </c>
      <c r="F16" s="28">
        <f>IFERROR(+VLOOKUP("LDSAPF"&amp;A16,'Main File'!A:O,10,0),0)</f>
        <v>0</v>
      </c>
      <c r="G16" s="28">
        <f>IFERROR(+VLOOKUP("LDSAPF"&amp;A16,'Main File'!A:O,11,0),0)</f>
        <v>0</v>
      </c>
      <c r="H16" s="28">
        <f>IFERROR(+VLOOKUP("LDSAPF"&amp;A16,'Main File'!A:O,12,0),0)</f>
        <v>0</v>
      </c>
      <c r="I16" s="28">
        <f>IFERROR(+VLOOKUP("LDSAPF"&amp;A16,'Main File'!A:O,13,0),0)</f>
        <v>0</v>
      </c>
      <c r="J16" s="28">
        <f>IFERROR(+VLOOKUP("LDSAPF"&amp;A16,'Main File'!A:O,14,0),0)</f>
        <v>0</v>
      </c>
      <c r="K16" s="28">
        <f>IFERROR(+VLOOKUP("LDSAPF"&amp;A16,'Main File'!A:O,15,0),0)</f>
        <v>0</v>
      </c>
    </row>
    <row r="17" spans="1:11" x14ac:dyDescent="0.25">
      <c r="A17" s="9">
        <f t="shared" si="0"/>
        <v>43173</v>
      </c>
      <c r="B17" s="28">
        <f>IFERROR(+VLOOKUP("LDSAPF"&amp;A17,'Main File'!A:O,6,0),0)</f>
        <v>0</v>
      </c>
      <c r="C17" s="28">
        <f>IFERROR(+VLOOKUP("LDSAPF"&amp;A17,'Main File'!A:O,7,0),0)</f>
        <v>0</v>
      </c>
      <c r="D17" s="28">
        <f>IFERROR(+VLOOKUP("LDSAPF"&amp;A17,'Main File'!A:O,8,0),0)</f>
        <v>0</v>
      </c>
      <c r="E17" s="28">
        <f>IFERROR(+VLOOKUP("LDSAPF"&amp;A17,'Main File'!A:O,9,0),0)</f>
        <v>0</v>
      </c>
      <c r="F17" s="28">
        <f>IFERROR(+VLOOKUP("LDSAPF"&amp;A17,'Main File'!A:O,10,0),0)</f>
        <v>0</v>
      </c>
      <c r="G17" s="28">
        <f>IFERROR(+VLOOKUP("LDSAPF"&amp;A17,'Main File'!A:O,11,0),0)</f>
        <v>0</v>
      </c>
      <c r="H17" s="28">
        <f>IFERROR(+VLOOKUP("LDSAPF"&amp;A17,'Main File'!A:O,12,0),0)</f>
        <v>0</v>
      </c>
      <c r="I17" s="28">
        <f>IFERROR(+VLOOKUP("LDSAPF"&amp;A17,'Main File'!A:O,13,0),0)</f>
        <v>0</v>
      </c>
      <c r="J17" s="28">
        <f>IFERROR(+VLOOKUP("LDSAPF"&amp;A17,'Main File'!A:O,14,0),0)</f>
        <v>0</v>
      </c>
      <c r="K17" s="28">
        <f>IFERROR(+VLOOKUP("LDSAPF"&amp;A17,'Main File'!A:O,15,0),0)</f>
        <v>0</v>
      </c>
    </row>
    <row r="18" spans="1:11" x14ac:dyDescent="0.25">
      <c r="A18" s="9">
        <f t="shared" si="0"/>
        <v>43174</v>
      </c>
      <c r="B18" s="28">
        <f>IFERROR(+VLOOKUP("LDSAPF"&amp;A18,'Main File'!A:O,6,0),0)</f>
        <v>0</v>
      </c>
      <c r="C18" s="28">
        <f>IFERROR(+VLOOKUP("LDSAPF"&amp;A18,'Main File'!A:O,7,0),0)</f>
        <v>0</v>
      </c>
      <c r="D18" s="28">
        <f>IFERROR(+VLOOKUP("LDSAPF"&amp;A18,'Main File'!A:O,8,0),0)</f>
        <v>0</v>
      </c>
      <c r="E18" s="28">
        <f>IFERROR(+VLOOKUP("LDSAPF"&amp;A18,'Main File'!A:O,9,0),0)</f>
        <v>0</v>
      </c>
      <c r="F18" s="28">
        <f>IFERROR(+VLOOKUP("LDSAPF"&amp;A18,'Main File'!A:O,10,0),0)</f>
        <v>0</v>
      </c>
      <c r="G18" s="28">
        <f>IFERROR(+VLOOKUP("LDSAPF"&amp;A18,'Main File'!A:O,11,0),0)</f>
        <v>0</v>
      </c>
      <c r="H18" s="28">
        <f>IFERROR(+VLOOKUP("LDSAPF"&amp;A18,'Main File'!A:O,12,0),0)</f>
        <v>0</v>
      </c>
      <c r="I18" s="28">
        <f>IFERROR(+VLOOKUP("LDSAPF"&amp;A18,'Main File'!A:O,13,0),0)</f>
        <v>0</v>
      </c>
      <c r="J18" s="28">
        <f>IFERROR(+VLOOKUP("LDSAPF"&amp;A18,'Main File'!A:O,14,0),0)</f>
        <v>0</v>
      </c>
      <c r="K18" s="28">
        <f>IFERROR(+VLOOKUP("LDSAPF"&amp;A18,'Main File'!A:O,15,0),0)</f>
        <v>0</v>
      </c>
    </row>
    <row r="19" spans="1:11" x14ac:dyDescent="0.25">
      <c r="A19" s="9">
        <f t="shared" si="0"/>
        <v>43175</v>
      </c>
      <c r="B19" s="28">
        <f>IFERROR(+VLOOKUP("LDSAPF"&amp;A19,'Main File'!A:O,6,0),0)</f>
        <v>0</v>
      </c>
      <c r="C19" s="28">
        <f>IFERROR(+VLOOKUP("LDSAPF"&amp;A19,'Main File'!A:O,7,0),0)</f>
        <v>0</v>
      </c>
      <c r="D19" s="28">
        <f>IFERROR(+VLOOKUP("LDSAPF"&amp;A19,'Main File'!A:O,8,0),0)</f>
        <v>0</v>
      </c>
      <c r="E19" s="28">
        <f>IFERROR(+VLOOKUP("LDSAPF"&amp;A19,'Main File'!A:O,9,0),0)</f>
        <v>0</v>
      </c>
      <c r="F19" s="28">
        <f>IFERROR(+VLOOKUP("LDSAPF"&amp;A19,'Main File'!A:O,10,0),0)</f>
        <v>0</v>
      </c>
      <c r="G19" s="28">
        <f>IFERROR(+VLOOKUP("LDSAPF"&amp;A19,'Main File'!A:O,11,0),0)</f>
        <v>0</v>
      </c>
      <c r="H19" s="28">
        <f>IFERROR(+VLOOKUP("LDSAPF"&amp;A19,'Main File'!A:O,12,0),0)</f>
        <v>0</v>
      </c>
      <c r="I19" s="28">
        <f>IFERROR(+VLOOKUP("LDSAPF"&amp;A19,'Main File'!A:O,13,0),0)</f>
        <v>0</v>
      </c>
      <c r="J19" s="28">
        <f>IFERROR(+VLOOKUP("LDSAPF"&amp;A19,'Main File'!A:O,14,0),0)</f>
        <v>0</v>
      </c>
      <c r="K19" s="28">
        <f>IFERROR(+VLOOKUP("LDSAPF"&amp;A19,'Main File'!A:O,15,0),0)</f>
        <v>0</v>
      </c>
    </row>
    <row r="20" spans="1:11" x14ac:dyDescent="0.25">
      <c r="A20" s="9">
        <f t="shared" si="0"/>
        <v>43176</v>
      </c>
      <c r="B20" s="28">
        <f>IFERROR(+VLOOKUP("LDSAPF"&amp;A20,'Main File'!A:O,6,0),0)</f>
        <v>0</v>
      </c>
      <c r="C20" s="28">
        <f>IFERROR(+VLOOKUP("LDSAPF"&amp;A20,'Main File'!A:O,7,0),0)</f>
        <v>0</v>
      </c>
      <c r="D20" s="28">
        <f>IFERROR(+VLOOKUP("LDSAPF"&amp;A20,'Main File'!A:O,8,0),0)</f>
        <v>0</v>
      </c>
      <c r="E20" s="28">
        <f>IFERROR(+VLOOKUP("LDSAPF"&amp;A20,'Main File'!A:O,9,0),0)</f>
        <v>0</v>
      </c>
      <c r="F20" s="28">
        <f>IFERROR(+VLOOKUP("LDSAPF"&amp;A20,'Main File'!A:O,10,0),0)</f>
        <v>0</v>
      </c>
      <c r="G20" s="28">
        <f>IFERROR(+VLOOKUP("LDSAPF"&amp;A20,'Main File'!A:O,11,0),0)</f>
        <v>0</v>
      </c>
      <c r="H20" s="28">
        <f>IFERROR(+VLOOKUP("LDSAPF"&amp;A20,'Main File'!A:O,12,0),0)</f>
        <v>0</v>
      </c>
      <c r="I20" s="28">
        <f>IFERROR(+VLOOKUP("LDSAPF"&amp;A20,'Main File'!A:O,13,0),0)</f>
        <v>0</v>
      </c>
      <c r="J20" s="28">
        <f>IFERROR(+VLOOKUP("LDSAPF"&amp;A20,'Main File'!A:O,14,0),0)</f>
        <v>0</v>
      </c>
      <c r="K20" s="28">
        <f>IFERROR(+VLOOKUP("LDSAPF"&amp;A20,'Main File'!A:O,15,0),0)</f>
        <v>0</v>
      </c>
    </row>
    <row r="21" spans="1:11" x14ac:dyDescent="0.25">
      <c r="A21" s="9">
        <f t="shared" si="0"/>
        <v>43177</v>
      </c>
      <c r="B21" s="28">
        <f>IFERROR(+VLOOKUP("LDSAPF"&amp;A21,'Main File'!A:O,6,0),0)</f>
        <v>0</v>
      </c>
      <c r="C21" s="28">
        <f>IFERROR(+VLOOKUP("LDSAPF"&amp;A21,'Main File'!A:O,7,0),0)</f>
        <v>0</v>
      </c>
      <c r="D21" s="28">
        <f>IFERROR(+VLOOKUP("LDSAPF"&amp;A21,'Main File'!A:O,8,0),0)</f>
        <v>0</v>
      </c>
      <c r="E21" s="28">
        <f>IFERROR(+VLOOKUP("LDSAPF"&amp;A21,'Main File'!A:O,9,0),0)</f>
        <v>0</v>
      </c>
      <c r="F21" s="28">
        <f>IFERROR(+VLOOKUP("LDSAPF"&amp;A21,'Main File'!A:O,10,0),0)</f>
        <v>0</v>
      </c>
      <c r="G21" s="28">
        <f>IFERROR(+VLOOKUP("LDSAPF"&amp;A21,'Main File'!A:O,11,0),0)</f>
        <v>0</v>
      </c>
      <c r="H21" s="28">
        <f>IFERROR(+VLOOKUP("LDSAPF"&amp;A21,'Main File'!A:O,12,0),0)</f>
        <v>0</v>
      </c>
      <c r="I21" s="28">
        <f>IFERROR(+VLOOKUP("LDSAPF"&amp;A21,'Main File'!A:O,13,0),0)</f>
        <v>0</v>
      </c>
      <c r="J21" s="28">
        <f>IFERROR(+VLOOKUP("LDSAPF"&amp;A21,'Main File'!A:O,14,0),0)</f>
        <v>0</v>
      </c>
      <c r="K21" s="28">
        <f>IFERROR(+VLOOKUP("LDSAPF"&amp;A21,'Main File'!A:O,15,0),0)</f>
        <v>0</v>
      </c>
    </row>
    <row r="22" spans="1:11" x14ac:dyDescent="0.25">
      <c r="A22" s="9">
        <f t="shared" si="0"/>
        <v>43178</v>
      </c>
      <c r="B22" s="28">
        <f>IFERROR(+VLOOKUP("LDSAPF"&amp;A22,'Main File'!A:O,6,0),0)</f>
        <v>0</v>
      </c>
      <c r="C22" s="28">
        <f>IFERROR(+VLOOKUP("LDSAPF"&amp;A22,'Main File'!A:O,7,0),0)</f>
        <v>0</v>
      </c>
      <c r="D22" s="28">
        <f>IFERROR(+VLOOKUP("LDSAPF"&amp;A22,'Main File'!A:O,8,0),0)</f>
        <v>0</v>
      </c>
      <c r="E22" s="28">
        <f>IFERROR(+VLOOKUP("LDSAPF"&amp;A22,'Main File'!A:O,9,0),0)</f>
        <v>0</v>
      </c>
      <c r="F22" s="28">
        <f>IFERROR(+VLOOKUP("LDSAPF"&amp;A22,'Main File'!A:O,10,0),0)</f>
        <v>0</v>
      </c>
      <c r="G22" s="28">
        <f>IFERROR(+VLOOKUP("LDSAPF"&amp;A22,'Main File'!A:O,11,0),0)</f>
        <v>0</v>
      </c>
      <c r="H22" s="28">
        <f>IFERROR(+VLOOKUP("LDSAPF"&amp;A22,'Main File'!A:O,12,0),0)</f>
        <v>0</v>
      </c>
      <c r="I22" s="28">
        <f>IFERROR(+VLOOKUP("LDSAPF"&amp;A22,'Main File'!A:O,13,0),0)</f>
        <v>0</v>
      </c>
      <c r="J22" s="28">
        <f>IFERROR(+VLOOKUP("LDSAPF"&amp;A22,'Main File'!A:O,14,0),0)</f>
        <v>0</v>
      </c>
      <c r="K22" s="28">
        <f>IFERROR(+VLOOKUP("LDSAPF"&amp;A22,'Main File'!A:O,15,0),0)</f>
        <v>0</v>
      </c>
    </row>
    <row r="23" spans="1:11" x14ac:dyDescent="0.25">
      <c r="A23" s="9">
        <f t="shared" si="0"/>
        <v>43179</v>
      </c>
      <c r="B23" s="28">
        <f>IFERROR(+VLOOKUP("LDSAPF"&amp;A23,'Main File'!A:O,6,0),0)</f>
        <v>0</v>
      </c>
      <c r="C23" s="28">
        <f>IFERROR(+VLOOKUP("LDSAPF"&amp;A23,'Main File'!A:O,7,0),0)</f>
        <v>0</v>
      </c>
      <c r="D23" s="28">
        <f>IFERROR(+VLOOKUP("LDSAPF"&amp;A23,'Main File'!A:O,8,0),0)</f>
        <v>0</v>
      </c>
      <c r="E23" s="28">
        <f>IFERROR(+VLOOKUP("LDSAPF"&amp;A23,'Main File'!A:O,9,0),0)</f>
        <v>0</v>
      </c>
      <c r="F23" s="28">
        <f>IFERROR(+VLOOKUP("LDSAPF"&amp;A23,'Main File'!A:O,10,0),0)</f>
        <v>0</v>
      </c>
      <c r="G23" s="28">
        <f>IFERROR(+VLOOKUP("LDSAPF"&amp;A23,'Main File'!A:O,11,0),0)</f>
        <v>0</v>
      </c>
      <c r="H23" s="28">
        <f>IFERROR(+VLOOKUP("LDSAPF"&amp;A23,'Main File'!A:O,12,0),0)</f>
        <v>0</v>
      </c>
      <c r="I23" s="28">
        <f>IFERROR(+VLOOKUP("LDSAPF"&amp;A23,'Main File'!A:O,13,0),0)</f>
        <v>0</v>
      </c>
      <c r="J23" s="28">
        <f>IFERROR(+VLOOKUP("LDSAPF"&amp;A23,'Main File'!A:O,14,0),0)</f>
        <v>0</v>
      </c>
      <c r="K23" s="28">
        <f>IFERROR(+VLOOKUP("LDSAPF"&amp;A23,'Main File'!A:O,15,0),0)</f>
        <v>0</v>
      </c>
    </row>
    <row r="24" spans="1:11" x14ac:dyDescent="0.25">
      <c r="A24" s="9">
        <f t="shared" si="0"/>
        <v>43180</v>
      </c>
      <c r="B24" s="28">
        <f>IFERROR(+VLOOKUP("LDSAPF"&amp;A24,'Main File'!A:O,6,0),0)</f>
        <v>0</v>
      </c>
      <c r="C24" s="28">
        <f>IFERROR(+VLOOKUP("LDSAPF"&amp;A24,'Main File'!A:O,7,0),0)</f>
        <v>0</v>
      </c>
      <c r="D24" s="28">
        <f>IFERROR(+VLOOKUP("LDSAPF"&amp;A24,'Main File'!A:O,8,0),0)</f>
        <v>0</v>
      </c>
      <c r="E24" s="28">
        <f>IFERROR(+VLOOKUP("LDSAPF"&amp;A24,'Main File'!A:O,9,0),0)</f>
        <v>0</v>
      </c>
      <c r="F24" s="28">
        <f>IFERROR(+VLOOKUP("LDSAPF"&amp;A24,'Main File'!A:O,10,0),0)</f>
        <v>0</v>
      </c>
      <c r="G24" s="28">
        <f>IFERROR(+VLOOKUP("LDSAPF"&amp;A24,'Main File'!A:O,11,0),0)</f>
        <v>0</v>
      </c>
      <c r="H24" s="28">
        <f>IFERROR(+VLOOKUP("LDSAPF"&amp;A24,'Main File'!A:O,12,0),0)</f>
        <v>0</v>
      </c>
      <c r="I24" s="28">
        <f>IFERROR(+VLOOKUP("LDSAPF"&amp;A24,'Main File'!A:O,13,0),0)</f>
        <v>0</v>
      </c>
      <c r="J24" s="28">
        <f>IFERROR(+VLOOKUP("LDSAPF"&amp;A24,'Main File'!A:O,14,0),0)</f>
        <v>0</v>
      </c>
      <c r="K24" s="28">
        <f>IFERROR(+VLOOKUP("LDSAPF"&amp;A24,'Main File'!A:O,15,0),0)</f>
        <v>0</v>
      </c>
    </row>
    <row r="25" spans="1:11" x14ac:dyDescent="0.25">
      <c r="A25" s="9">
        <f t="shared" si="0"/>
        <v>43181</v>
      </c>
      <c r="B25" s="28">
        <f>IFERROR(+VLOOKUP("LDSAPF"&amp;A25,'Main File'!A:O,6,0),0)</f>
        <v>0</v>
      </c>
      <c r="C25" s="28">
        <f>IFERROR(+VLOOKUP("LDSAPF"&amp;A25,'Main File'!A:O,7,0),0)</f>
        <v>0</v>
      </c>
      <c r="D25" s="28">
        <f>IFERROR(+VLOOKUP("LDSAPF"&amp;A25,'Main File'!A:O,8,0),0)</f>
        <v>0</v>
      </c>
      <c r="E25" s="28">
        <f>IFERROR(+VLOOKUP("LDSAPF"&amp;A25,'Main File'!A:O,9,0),0)</f>
        <v>0</v>
      </c>
      <c r="F25" s="28">
        <f>IFERROR(+VLOOKUP("LDSAPF"&amp;A25,'Main File'!A:O,10,0),0)</f>
        <v>0</v>
      </c>
      <c r="G25" s="28">
        <f>IFERROR(+VLOOKUP("LDSAPF"&amp;A25,'Main File'!A:O,11,0),0)</f>
        <v>0</v>
      </c>
      <c r="H25" s="28">
        <f>IFERROR(+VLOOKUP("LDSAPF"&amp;A25,'Main File'!A:O,12,0),0)</f>
        <v>0</v>
      </c>
      <c r="I25" s="28">
        <f>IFERROR(+VLOOKUP("LDSAPF"&amp;A25,'Main File'!A:O,13,0),0)</f>
        <v>0</v>
      </c>
      <c r="J25" s="28">
        <f>IFERROR(+VLOOKUP("LDSAPF"&amp;A25,'Main File'!A:O,14,0),0)</f>
        <v>0</v>
      </c>
      <c r="K25" s="28">
        <f>IFERROR(+VLOOKUP("LDSAPF"&amp;A25,'Main File'!A:O,15,0),0)</f>
        <v>0</v>
      </c>
    </row>
    <row r="26" spans="1:11" x14ac:dyDescent="0.25">
      <c r="A26" s="9">
        <f t="shared" si="0"/>
        <v>43182</v>
      </c>
      <c r="B26" s="28">
        <f>IFERROR(+VLOOKUP("LDSAPF"&amp;A26,'Main File'!A:O,6,0),0)</f>
        <v>0</v>
      </c>
      <c r="C26" s="28">
        <f>IFERROR(+VLOOKUP("LDSAPF"&amp;A26,'Main File'!A:O,7,0),0)</f>
        <v>0</v>
      </c>
      <c r="D26" s="28">
        <f>IFERROR(+VLOOKUP("LDSAPF"&amp;A26,'Main File'!A:O,8,0),0)</f>
        <v>0</v>
      </c>
      <c r="E26" s="28">
        <f>IFERROR(+VLOOKUP("LDSAPF"&amp;A26,'Main File'!A:O,9,0),0)</f>
        <v>0</v>
      </c>
      <c r="F26" s="28">
        <f>IFERROR(+VLOOKUP("LDSAPF"&amp;A26,'Main File'!A:O,10,0),0)</f>
        <v>0</v>
      </c>
      <c r="G26" s="28">
        <f>IFERROR(+VLOOKUP("LDSAPF"&amp;A26,'Main File'!A:O,11,0),0)</f>
        <v>0</v>
      </c>
      <c r="H26" s="28">
        <f>IFERROR(+VLOOKUP("LDSAPF"&amp;A26,'Main File'!A:O,12,0),0)</f>
        <v>0</v>
      </c>
      <c r="I26" s="28">
        <f>IFERROR(+VLOOKUP("LDSAPF"&amp;A26,'Main File'!A:O,13,0),0)</f>
        <v>0</v>
      </c>
      <c r="J26" s="28">
        <f>IFERROR(+VLOOKUP("LDSAPF"&amp;A26,'Main File'!A:O,14,0),0)</f>
        <v>0</v>
      </c>
      <c r="K26" s="28">
        <f>IFERROR(+VLOOKUP("LDSAPF"&amp;A26,'Main File'!A:O,15,0),0)</f>
        <v>0</v>
      </c>
    </row>
    <row r="27" spans="1:11" x14ac:dyDescent="0.25">
      <c r="A27" s="9">
        <f t="shared" si="0"/>
        <v>43183</v>
      </c>
      <c r="B27" s="28">
        <f>IFERROR(+VLOOKUP("LDSAPF"&amp;A27,'Main File'!A:O,6,0),0)</f>
        <v>0</v>
      </c>
      <c r="C27" s="28">
        <f>IFERROR(+VLOOKUP("LDSAPF"&amp;A27,'Main File'!A:O,7,0),0)</f>
        <v>0</v>
      </c>
      <c r="D27" s="28">
        <f>IFERROR(+VLOOKUP("LDSAPF"&amp;A27,'Main File'!A:O,8,0),0)</f>
        <v>0</v>
      </c>
      <c r="E27" s="28">
        <f>IFERROR(+VLOOKUP("LDSAPF"&amp;A27,'Main File'!A:O,9,0),0)</f>
        <v>0</v>
      </c>
      <c r="F27" s="28">
        <f>IFERROR(+VLOOKUP("LDSAPF"&amp;A27,'Main File'!A:O,10,0),0)</f>
        <v>0</v>
      </c>
      <c r="G27" s="28">
        <f>IFERROR(+VLOOKUP("LDSAPF"&amp;A27,'Main File'!A:O,11,0),0)</f>
        <v>0</v>
      </c>
      <c r="H27" s="28">
        <f>IFERROR(+VLOOKUP("LDSAPF"&amp;A27,'Main File'!A:O,12,0),0)</f>
        <v>0</v>
      </c>
      <c r="I27" s="28">
        <f>IFERROR(+VLOOKUP("LDSAPF"&amp;A27,'Main File'!A:O,13,0),0)</f>
        <v>0</v>
      </c>
      <c r="J27" s="28">
        <f>IFERROR(+VLOOKUP("LDSAPF"&amp;A27,'Main File'!A:O,14,0),0)</f>
        <v>0</v>
      </c>
      <c r="K27" s="28">
        <f>IFERROR(+VLOOKUP("LDSAPF"&amp;A27,'Main File'!A:O,15,0),0)</f>
        <v>0</v>
      </c>
    </row>
    <row r="28" spans="1:11" x14ac:dyDescent="0.25">
      <c r="A28" s="9">
        <f t="shared" si="0"/>
        <v>43184</v>
      </c>
      <c r="B28" s="28">
        <f>IFERROR(+VLOOKUP("LDSAPF"&amp;A28,'Main File'!A:O,6,0),0)</f>
        <v>0</v>
      </c>
      <c r="C28" s="28">
        <f>IFERROR(+VLOOKUP("LDSAPF"&amp;A28,'Main File'!A:O,7,0),0)</f>
        <v>0</v>
      </c>
      <c r="D28" s="28">
        <f>IFERROR(+VLOOKUP("LDSAPF"&amp;A28,'Main File'!A:O,8,0),0)</f>
        <v>0</v>
      </c>
      <c r="E28" s="28">
        <f>IFERROR(+VLOOKUP("LDSAPF"&amp;A28,'Main File'!A:O,9,0),0)</f>
        <v>0</v>
      </c>
      <c r="F28" s="28">
        <f>IFERROR(+VLOOKUP("LDSAPF"&amp;A28,'Main File'!A:O,10,0),0)</f>
        <v>0</v>
      </c>
      <c r="G28" s="28">
        <f>IFERROR(+VLOOKUP("LDSAPF"&amp;A28,'Main File'!A:O,11,0),0)</f>
        <v>0</v>
      </c>
      <c r="H28" s="28">
        <f>IFERROR(+VLOOKUP("LDSAPF"&amp;A28,'Main File'!A:O,12,0),0)</f>
        <v>0</v>
      </c>
      <c r="I28" s="28">
        <f>IFERROR(+VLOOKUP("LDSAPF"&amp;A28,'Main File'!A:O,13,0),0)</f>
        <v>0</v>
      </c>
      <c r="J28" s="28">
        <f>IFERROR(+VLOOKUP("LDSAPF"&amp;A28,'Main File'!A:O,14,0),0)</f>
        <v>0</v>
      </c>
      <c r="K28" s="28">
        <f>IFERROR(+VLOOKUP("LDSAPF"&amp;A28,'Main File'!A:O,15,0),0)</f>
        <v>0</v>
      </c>
    </row>
    <row r="29" spans="1:11" x14ac:dyDescent="0.25">
      <c r="A29" s="9">
        <f t="shared" si="0"/>
        <v>43185</v>
      </c>
      <c r="B29" s="28">
        <f>IFERROR(+VLOOKUP("LDSAPF"&amp;A29,'Main File'!A:O,6,0),0)</f>
        <v>0</v>
      </c>
      <c r="C29" s="28">
        <f>IFERROR(+VLOOKUP("LDSAPF"&amp;A29,'Main File'!A:O,7,0),0)</f>
        <v>0</v>
      </c>
      <c r="D29" s="28">
        <f>IFERROR(+VLOOKUP("LDSAPF"&amp;A29,'Main File'!A:O,8,0),0)</f>
        <v>0</v>
      </c>
      <c r="E29" s="28">
        <f>IFERROR(+VLOOKUP("LDSAPF"&amp;A29,'Main File'!A:O,9,0),0)</f>
        <v>0</v>
      </c>
      <c r="F29" s="28">
        <f>IFERROR(+VLOOKUP("LDSAPF"&amp;A29,'Main File'!A:O,10,0),0)</f>
        <v>0</v>
      </c>
      <c r="G29" s="28">
        <f>IFERROR(+VLOOKUP("LDSAPF"&amp;A29,'Main File'!A:O,11,0),0)</f>
        <v>0</v>
      </c>
      <c r="H29" s="28">
        <f>IFERROR(+VLOOKUP("LDSAPF"&amp;A29,'Main File'!A:O,12,0),0)</f>
        <v>0</v>
      </c>
      <c r="I29" s="28">
        <f>IFERROR(+VLOOKUP("LDSAPF"&amp;A29,'Main File'!A:O,13,0),0)</f>
        <v>0</v>
      </c>
      <c r="J29" s="28">
        <f>IFERROR(+VLOOKUP("LDSAPF"&amp;A29,'Main File'!A:O,14,0),0)</f>
        <v>0</v>
      </c>
      <c r="K29" s="28">
        <f>IFERROR(+VLOOKUP("LDSAPF"&amp;A29,'Main File'!A:O,15,0),0)</f>
        <v>0</v>
      </c>
    </row>
    <row r="30" spans="1:11" x14ac:dyDescent="0.25">
      <c r="A30" s="9">
        <f t="shared" si="0"/>
        <v>43186</v>
      </c>
      <c r="B30" s="28">
        <f>IFERROR(+VLOOKUP("LDSAPF"&amp;A30,'Main File'!A:O,6,0),0)</f>
        <v>0</v>
      </c>
      <c r="C30" s="28">
        <f>IFERROR(+VLOOKUP("LDSAPF"&amp;A30,'Main File'!A:O,7,0),0)</f>
        <v>0</v>
      </c>
      <c r="D30" s="28">
        <f>IFERROR(+VLOOKUP("LDSAPF"&amp;A30,'Main File'!A:O,8,0),0)</f>
        <v>0</v>
      </c>
      <c r="E30" s="28">
        <f>IFERROR(+VLOOKUP("LDSAPF"&amp;A30,'Main File'!A:O,9,0),0)</f>
        <v>0</v>
      </c>
      <c r="F30" s="28">
        <f>IFERROR(+VLOOKUP("LDSAPF"&amp;A30,'Main File'!A:O,10,0),0)</f>
        <v>0</v>
      </c>
      <c r="G30" s="28">
        <f>IFERROR(+VLOOKUP("LDSAPF"&amp;A30,'Main File'!A:O,11,0),0)</f>
        <v>0</v>
      </c>
      <c r="H30" s="28">
        <f>IFERROR(+VLOOKUP("LDSAPF"&amp;A30,'Main File'!A:O,12,0),0)</f>
        <v>0</v>
      </c>
      <c r="I30" s="28">
        <f>IFERROR(+VLOOKUP("LDSAPF"&amp;A30,'Main File'!A:O,13,0),0)</f>
        <v>0</v>
      </c>
      <c r="J30" s="28">
        <f>IFERROR(+VLOOKUP("LDSAPF"&amp;A30,'Main File'!A:O,14,0),0)</f>
        <v>0</v>
      </c>
      <c r="K30" s="28">
        <f>IFERROR(+VLOOKUP("LDSAPF"&amp;A30,'Main File'!A:O,15,0),0)</f>
        <v>0</v>
      </c>
    </row>
    <row r="31" spans="1:11" x14ac:dyDescent="0.25">
      <c r="A31" s="9">
        <f t="shared" si="0"/>
        <v>43187</v>
      </c>
      <c r="B31" s="28">
        <f>IFERROR(+VLOOKUP("LDSAPF"&amp;A31,'Main File'!A:O,6,0),0)</f>
        <v>0</v>
      </c>
      <c r="C31" s="28">
        <f>IFERROR(+VLOOKUP("LDSAPF"&amp;A31,'Main File'!A:O,7,0),0)</f>
        <v>0</v>
      </c>
      <c r="D31" s="28">
        <f>IFERROR(+VLOOKUP("LDSAPF"&amp;A31,'Main File'!A:O,8,0),0)</f>
        <v>0</v>
      </c>
      <c r="E31" s="28">
        <f>IFERROR(+VLOOKUP("LDSAPF"&amp;A31,'Main File'!A:O,9,0),0)</f>
        <v>0</v>
      </c>
      <c r="F31" s="28">
        <f>IFERROR(+VLOOKUP("LDSAPF"&amp;A31,'Main File'!A:O,10,0),0)</f>
        <v>0</v>
      </c>
      <c r="G31" s="28">
        <f>IFERROR(+VLOOKUP("LDSAPF"&amp;A31,'Main File'!A:O,11,0),0)</f>
        <v>0</v>
      </c>
      <c r="H31" s="28">
        <f>IFERROR(+VLOOKUP("LDSAPF"&amp;A31,'Main File'!A:O,12,0),0)</f>
        <v>0</v>
      </c>
      <c r="I31" s="28">
        <f>IFERROR(+VLOOKUP("LDSAPF"&amp;A31,'Main File'!A:O,13,0),0)</f>
        <v>0</v>
      </c>
      <c r="J31" s="28">
        <f>IFERROR(+VLOOKUP("LDSAPF"&amp;A31,'Main File'!A:O,14,0),0)</f>
        <v>0</v>
      </c>
      <c r="K31" s="28">
        <f>IFERROR(+VLOOKUP("LDSAPF"&amp;A31,'Main File'!A:O,15,0),0)</f>
        <v>0</v>
      </c>
    </row>
    <row r="32" spans="1:11" x14ac:dyDescent="0.25">
      <c r="A32" s="9">
        <f t="shared" si="0"/>
        <v>43188</v>
      </c>
      <c r="B32" s="28">
        <f>IFERROR(+VLOOKUP("LDSAPF"&amp;A32,'Main File'!A:O,6,0),0)</f>
        <v>0</v>
      </c>
      <c r="C32" s="28">
        <f>IFERROR(+VLOOKUP("LDSAPF"&amp;A32,'Main File'!A:O,7,0),0)</f>
        <v>0</v>
      </c>
      <c r="D32" s="28">
        <f>IFERROR(+VLOOKUP("LDSAPF"&amp;A32,'Main File'!A:O,8,0),0)</f>
        <v>0</v>
      </c>
      <c r="E32" s="28">
        <f>IFERROR(+VLOOKUP("LDSAPF"&amp;A32,'Main File'!A:O,9,0),0)</f>
        <v>0</v>
      </c>
      <c r="F32" s="28">
        <f>IFERROR(+VLOOKUP("LDSAPF"&amp;A32,'Main File'!A:O,10,0),0)</f>
        <v>0</v>
      </c>
      <c r="G32" s="28">
        <f>IFERROR(+VLOOKUP("LDSAPF"&amp;A32,'Main File'!A:O,11,0),0)</f>
        <v>0</v>
      </c>
      <c r="H32" s="28">
        <f>IFERROR(+VLOOKUP("LDSAPF"&amp;A32,'Main File'!A:O,12,0),0)</f>
        <v>0</v>
      </c>
      <c r="I32" s="28">
        <f>IFERROR(+VLOOKUP("LDSAPF"&amp;A32,'Main File'!A:O,13,0),0)</f>
        <v>0</v>
      </c>
      <c r="J32" s="28">
        <f>IFERROR(+VLOOKUP("LDSAPF"&amp;A32,'Main File'!A:O,14,0),0)</f>
        <v>0</v>
      </c>
      <c r="K32" s="28">
        <f>IFERROR(+VLOOKUP("LDSAPF"&amp;A32,'Main File'!A:O,15,0),0)</f>
        <v>0</v>
      </c>
    </row>
    <row r="33" spans="1:11" x14ac:dyDescent="0.25">
      <c r="A33" s="9">
        <f t="shared" si="0"/>
        <v>43189</v>
      </c>
      <c r="B33" s="28">
        <f>IFERROR(+VLOOKUP("LDSAPF"&amp;A33,'Main File'!A:O,6,0),0)</f>
        <v>0</v>
      </c>
      <c r="C33" s="28">
        <f>IFERROR(+VLOOKUP("LDSAPF"&amp;A33,'Main File'!A:O,7,0),0)</f>
        <v>0</v>
      </c>
      <c r="D33" s="28">
        <f>IFERROR(+VLOOKUP("LDSAPF"&amp;A33,'Main File'!A:O,8,0),0)</f>
        <v>0</v>
      </c>
      <c r="E33" s="28">
        <f>IFERROR(+VLOOKUP("LDSAPF"&amp;A33,'Main File'!A:O,9,0),0)</f>
        <v>0</v>
      </c>
      <c r="F33" s="28">
        <f>IFERROR(+VLOOKUP("LDSAPF"&amp;A33,'Main File'!A:O,10,0),0)</f>
        <v>0</v>
      </c>
      <c r="G33" s="28">
        <f>IFERROR(+VLOOKUP("LDSAPF"&amp;A33,'Main File'!A:O,11,0),0)</f>
        <v>0</v>
      </c>
      <c r="H33" s="28">
        <f>IFERROR(+VLOOKUP("LDSAPF"&amp;A33,'Main File'!A:O,12,0),0)</f>
        <v>0</v>
      </c>
      <c r="I33" s="28">
        <f>IFERROR(+VLOOKUP("LDSAPF"&amp;A33,'Main File'!A:O,13,0),0)</f>
        <v>0</v>
      </c>
      <c r="J33" s="28">
        <f>IFERROR(+VLOOKUP("LDSAPF"&amp;A33,'Main File'!A:O,14,0),0)</f>
        <v>0</v>
      </c>
      <c r="K33" s="28">
        <f>IFERROR(+VLOOKUP("LDSAPF"&amp;A33,'Main File'!A:O,15,0),0)</f>
        <v>0</v>
      </c>
    </row>
    <row r="34" spans="1:11" x14ac:dyDescent="0.25">
      <c r="A34" s="9">
        <f t="shared" si="0"/>
        <v>43190</v>
      </c>
      <c r="B34" s="28">
        <f>IFERROR(+VLOOKUP("LDSAPF"&amp;A34,'Main File'!A:O,6,0),0)</f>
        <v>0</v>
      </c>
      <c r="C34" s="28">
        <f>IFERROR(+VLOOKUP("LDSAPF"&amp;A34,'Main File'!A:O,7,0),0)</f>
        <v>0</v>
      </c>
      <c r="D34" s="28">
        <f>IFERROR(+VLOOKUP("LDSAPF"&amp;A34,'Main File'!A:O,8,0),0)</f>
        <v>0</v>
      </c>
      <c r="E34" s="28">
        <f>IFERROR(+VLOOKUP("LDSAPF"&amp;A34,'Main File'!A:O,9,0),0)</f>
        <v>0</v>
      </c>
      <c r="F34" s="28">
        <f>IFERROR(+VLOOKUP("LDSAPF"&amp;A34,'Main File'!A:O,10,0),0)</f>
        <v>0</v>
      </c>
      <c r="G34" s="28">
        <f>IFERROR(+VLOOKUP("LDSAPF"&amp;A34,'Main File'!A:O,11,0),0)</f>
        <v>0</v>
      </c>
      <c r="H34" s="28">
        <f>IFERROR(+VLOOKUP("LDSAPF"&amp;A34,'Main File'!A:O,12,0),0)</f>
        <v>0</v>
      </c>
      <c r="I34" s="28">
        <f>IFERROR(+VLOOKUP("LDSAPF"&amp;A34,'Main File'!A:O,13,0),0)</f>
        <v>0</v>
      </c>
      <c r="J34" s="28">
        <f>IFERROR(+VLOOKUP("LDSAPF"&amp;A34,'Main File'!A:O,14,0),0)</f>
        <v>0</v>
      </c>
      <c r="K34" s="28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Balanced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IFERROR(+VLOOKUP("LEBALF"&amp;A4,'Main File'!A:O,6,0),0)</f>
        <v>2.3248293820709205</v>
      </c>
      <c r="C4" s="28">
        <f>IFERROR(+VLOOKUP("LEBALF"&amp;A4,'Main File'!A:O,7,0),0)</f>
        <v>0.30002173184157505</v>
      </c>
      <c r="D4" s="28">
        <f>IFERROR(+VLOOKUP("LEBALF"&amp;A4,'Main File'!A:O,8,0),0)</f>
        <v>0.2</v>
      </c>
      <c r="E4" s="28">
        <f>IFERROR(+VLOOKUP("LEBALF"&amp;A4,'Main File'!A:O,9,0),0)</f>
        <v>5.8458687616023929E-2</v>
      </c>
      <c r="F4" s="28">
        <f>IFERROR(+VLOOKUP("LEBALF"&amp;A4,'Main File'!A:O,10,0),0)</f>
        <v>2.8833098015285197</v>
      </c>
      <c r="G4" s="28">
        <f>IFERROR(+VLOOKUP("LEBALF"&amp;A4,'Main File'!A:O,11,0),0)</f>
        <v>0.32284773972003217</v>
      </c>
      <c r="H4" s="28">
        <f>IFERROR(+VLOOKUP("LEBALF"&amp;A4,'Main File'!A:O,12,0),0)</f>
        <v>0</v>
      </c>
      <c r="I4" s="28">
        <f>IFERROR(+VLOOKUP("LEBALF"&amp;A4,'Main File'!A:O,13,0),0)</f>
        <v>0.2</v>
      </c>
      <c r="J4" s="28">
        <f>IFERROR(+VLOOKUP("LEBALF"&amp;A4,'Main File'!A:O,14,0),0)</f>
        <v>5.8111847975671357E-2</v>
      </c>
      <c r="K4" s="28">
        <f>IFERROR(+VLOOKUP("LEBALF"&amp;A4,'Main File'!A:O,15,0),0)</f>
        <v>0.58095958769570355</v>
      </c>
    </row>
    <row r="5" spans="1:14" x14ac:dyDescent="0.25">
      <c r="A5" s="9">
        <v>43161</v>
      </c>
      <c r="B5" s="28">
        <f>IFERROR(+VLOOKUP("LEBALF"&amp;A5,'Main File'!A:O,6,0),0)</f>
        <v>2.324579038067172</v>
      </c>
      <c r="C5" s="28">
        <f>IFERROR(+VLOOKUP("LEBALF"&amp;A5,'Main File'!A:O,7,0),0)</f>
        <v>0.30002175691074867</v>
      </c>
      <c r="D5" s="28">
        <f>IFERROR(+VLOOKUP("LEBALF"&amp;A5,'Main File'!A:O,8,0),0)</f>
        <v>0.2</v>
      </c>
      <c r="E5" s="28">
        <f>IFERROR(+VLOOKUP("LEBALF"&amp;A5,'Main File'!A:O,9,0),0)</f>
        <v>5.8413457588194363E-2</v>
      </c>
      <c r="F5" s="28">
        <f>IFERROR(+VLOOKUP("LEBALF"&amp;A5,'Main File'!A:O,10,0),0)</f>
        <v>2.8830142525661153</v>
      </c>
      <c r="G5" s="28">
        <f>IFERROR(+VLOOKUP("LEBALF"&amp;A5,'Main File'!A:O,11,0),0)</f>
        <v>0.3226110781325468</v>
      </c>
      <c r="H5" s="28">
        <f>IFERROR(+VLOOKUP("LEBALF"&amp;A5,'Main File'!A:O,12,0),0)</f>
        <v>0</v>
      </c>
      <c r="I5" s="28">
        <f>IFERROR(+VLOOKUP("LEBALF"&amp;A5,'Main File'!A:O,13,0),0)</f>
        <v>0.2</v>
      </c>
      <c r="J5" s="28">
        <f>IFERROR(+VLOOKUP("LEBALF"&amp;A5,'Main File'!A:O,14,0),0)</f>
        <v>5.8070180580079393E-2</v>
      </c>
      <c r="K5" s="28">
        <f>IFERROR(+VLOOKUP("LEBALF"&amp;A5,'Main File'!A:O,15,0),0)</f>
        <v>0.58068125871262621</v>
      </c>
    </row>
    <row r="6" spans="1:14" x14ac:dyDescent="0.25">
      <c r="A6" s="9">
        <f>+A5+1</f>
        <v>43162</v>
      </c>
      <c r="B6" s="28">
        <f>IFERROR(+VLOOKUP("LEBALF"&amp;A6,'Main File'!A:O,6,0),0)</f>
        <v>2.3245792365649063</v>
      </c>
      <c r="C6" s="28">
        <f>IFERROR(+VLOOKUP("LEBALF"&amp;A6,'Main File'!A:O,7,0),0)</f>
        <v>0.30002168566521953</v>
      </c>
      <c r="D6" s="28">
        <f>IFERROR(+VLOOKUP("LEBALF"&amp;A6,'Main File'!A:O,8,0),0)</f>
        <v>0.2</v>
      </c>
      <c r="E6" s="28">
        <f>IFERROR(+VLOOKUP("LEBALF"&amp;A6,'Main File'!A:O,9,0),0)</f>
        <v>5.8413649725855138E-2</v>
      </c>
      <c r="F6" s="28">
        <f>IFERROR(+VLOOKUP("LEBALF"&amp;A6,'Main File'!A:O,10,0),0)</f>
        <v>2.883014571955981</v>
      </c>
      <c r="G6" s="28">
        <f>IFERROR(+VLOOKUP("LEBALF"&amp;A6,'Main File'!A:O,11,0),0)</f>
        <v>0.32261211556115416</v>
      </c>
      <c r="H6" s="28">
        <f>IFERROR(+VLOOKUP("LEBALF"&amp;A6,'Main File'!A:O,12,0),0)</f>
        <v>0</v>
      </c>
      <c r="I6" s="28">
        <f>IFERROR(+VLOOKUP("LEBALF"&amp;A6,'Main File'!A:O,13,0),0)</f>
        <v>0.2</v>
      </c>
      <c r="J6" s="28">
        <f>IFERROR(+VLOOKUP("LEBALF"&amp;A6,'Main File'!A:O,14,0),0)</f>
        <v>5.8070219646970976E-2</v>
      </c>
      <c r="K6" s="28">
        <f>IFERROR(+VLOOKUP("LEBALF"&amp;A6,'Main File'!A:O,15,0),0)</f>
        <v>0.58068233520812518</v>
      </c>
    </row>
    <row r="7" spans="1:14" x14ac:dyDescent="0.25">
      <c r="A7" s="9">
        <f t="shared" ref="A7:A34" si="0">+A6+1</f>
        <v>43163</v>
      </c>
      <c r="B7" s="28">
        <f>IFERROR(+VLOOKUP("LEBALF"&amp;A7,'Main File'!A:O,6,0),0)</f>
        <v>2.3245798446558377</v>
      </c>
      <c r="C7" s="28">
        <f>IFERROR(+VLOOKUP("LEBALF"&amp;A7,'Main File'!A:O,7,0),0)</f>
        <v>0.30002164772577589</v>
      </c>
      <c r="D7" s="28">
        <f>IFERROR(+VLOOKUP("LEBALF"&amp;A7,'Main File'!A:O,8,0),0)</f>
        <v>0.2</v>
      </c>
      <c r="E7" s="28">
        <f>IFERROR(+VLOOKUP("LEBALF"&amp;A7,'Main File'!A:O,9,0),0)</f>
        <v>5.8413589740170094E-2</v>
      </c>
      <c r="F7" s="28">
        <f>IFERROR(+VLOOKUP("LEBALF"&amp;A7,'Main File'!A:O,10,0),0)</f>
        <v>2.8830150821217839</v>
      </c>
      <c r="G7" s="28">
        <f>IFERROR(+VLOOKUP("LEBALF"&amp;A7,'Main File'!A:O,11,0),0)</f>
        <v>0.32261115538534751</v>
      </c>
      <c r="H7" s="28">
        <f>IFERROR(+VLOOKUP("LEBALF"&amp;A7,'Main File'!A:O,12,0),0)</f>
        <v>0</v>
      </c>
      <c r="I7" s="28">
        <f>IFERROR(+VLOOKUP("LEBALF"&amp;A7,'Main File'!A:O,13,0),0)</f>
        <v>0.2</v>
      </c>
      <c r="J7" s="28">
        <f>IFERROR(+VLOOKUP("LEBALF"&amp;A7,'Main File'!A:O,14,0),0)</f>
        <v>5.8070265044908254E-2</v>
      </c>
      <c r="K7" s="28">
        <f>IFERROR(+VLOOKUP("LEBALF"&amp;A7,'Main File'!A:O,15,0),0)</f>
        <v>0.58068142043025572</v>
      </c>
    </row>
    <row r="8" spans="1:14" x14ac:dyDescent="0.25">
      <c r="A8" s="9">
        <f t="shared" si="0"/>
        <v>43164</v>
      </c>
      <c r="B8" s="28">
        <f>IFERROR(+VLOOKUP("LEBALF"&amp;A8,'Main File'!A:O,6,0),0)</f>
        <v>2.3248493758170063</v>
      </c>
      <c r="C8" s="28">
        <f>IFERROR(+VLOOKUP("LEBALF"&amp;A8,'Main File'!A:O,7,0),0)</f>
        <v>0.30002164529448788</v>
      </c>
      <c r="D8" s="28">
        <f>IFERROR(+VLOOKUP("LEBALF"&amp;A8,'Main File'!A:O,8,0),0)</f>
        <v>0.2</v>
      </c>
      <c r="E8" s="28">
        <f>IFERROR(+VLOOKUP("LEBALF"&amp;A8,'Main File'!A:O,9,0),0)</f>
        <v>5.8462406353317543E-2</v>
      </c>
      <c r="F8" s="28">
        <f>IFERROR(+VLOOKUP("LEBALF"&amp;A8,'Main File'!A:O,10,0),0)</f>
        <v>2.8833334274648119</v>
      </c>
      <c r="G8" s="28">
        <f>IFERROR(+VLOOKUP("LEBALF"&amp;A8,'Main File'!A:O,11,0),0)</f>
        <v>0.3228746980046901</v>
      </c>
      <c r="H8" s="28">
        <f>IFERROR(+VLOOKUP("LEBALF"&amp;A8,'Main File'!A:O,12,0),0)</f>
        <v>0</v>
      </c>
      <c r="I8" s="28">
        <f>IFERROR(+VLOOKUP("LEBALF"&amp;A8,'Main File'!A:O,13,0),0)</f>
        <v>0.2</v>
      </c>
      <c r="J8" s="28">
        <f>IFERROR(+VLOOKUP("LEBALF"&amp;A8,'Main File'!A:O,14,0),0)</f>
        <v>5.8117121921702528E-2</v>
      </c>
      <c r="K8" s="28">
        <f>IFERROR(+VLOOKUP("LEBALF"&amp;A8,'Main File'!A:O,15,0),0)</f>
        <v>0.58099181992639259</v>
      </c>
    </row>
    <row r="9" spans="1:14" x14ac:dyDescent="0.25">
      <c r="A9" s="9">
        <f t="shared" si="0"/>
        <v>43165</v>
      </c>
      <c r="B9" s="28">
        <f>IFERROR(+VLOOKUP("LEBALF"&amp;A9,'Main File'!A:O,6,0),0)</f>
        <v>2.3256369262941003</v>
      </c>
      <c r="C9" s="28">
        <f>IFERROR(+VLOOKUP("LEBALF"&amp;A9,'Main File'!A:O,7,0),0)</f>
        <v>0.30002166426120003</v>
      </c>
      <c r="D9" s="28">
        <f>IFERROR(+VLOOKUP("LEBALF"&amp;A9,'Main File'!A:O,8,0),0)</f>
        <v>0.2</v>
      </c>
      <c r="E9" s="28">
        <f>IFERROR(+VLOOKUP("LEBALF"&amp;A9,'Main File'!A:O,9,0),0)</f>
        <v>5.8603769302125568E-2</v>
      </c>
      <c r="F9" s="28">
        <f>IFERROR(+VLOOKUP("LEBALF"&amp;A9,'Main File'!A:O,10,0),0)</f>
        <v>2.8842623598574262</v>
      </c>
      <c r="G9" s="28">
        <f>IFERROR(+VLOOKUP("LEBALF"&amp;A9,'Main File'!A:O,11,0),0)</f>
        <v>0.3236430120438834</v>
      </c>
      <c r="H9" s="28">
        <f>IFERROR(+VLOOKUP("LEBALF"&amp;A9,'Main File'!A:O,12,0),0)</f>
        <v>0</v>
      </c>
      <c r="I9" s="28">
        <f>IFERROR(+VLOOKUP("LEBALF"&amp;A9,'Main File'!A:O,13,0),0)</f>
        <v>0.2</v>
      </c>
      <c r="J9" s="28">
        <f>IFERROR(+VLOOKUP("LEBALF"&amp;A9,'Main File'!A:O,14,0),0)</f>
        <v>5.8256594972026829E-2</v>
      </c>
      <c r="K9" s="28">
        <f>IFERROR(+VLOOKUP("LEBALF"&amp;A9,'Main File'!A:O,15,0),0)</f>
        <v>0.58189960701591026</v>
      </c>
    </row>
    <row r="10" spans="1:14" x14ac:dyDescent="0.25">
      <c r="A10" s="9">
        <f t="shared" si="0"/>
        <v>43166</v>
      </c>
      <c r="B10" s="28">
        <f>IFERROR(+VLOOKUP("LEBALF"&amp;A10,'Main File'!A:O,6,0),0)</f>
        <v>2.3264648877246672</v>
      </c>
      <c r="C10" s="28">
        <f>IFERROR(+VLOOKUP("LEBALF"&amp;A10,'Main File'!A:O,7,0),0)</f>
        <v>0.30002167701805776</v>
      </c>
      <c r="D10" s="28">
        <f>IFERROR(+VLOOKUP("LEBALF"&amp;A10,'Main File'!A:O,8,0),0)</f>
        <v>0.2</v>
      </c>
      <c r="E10" s="28">
        <f>IFERROR(+VLOOKUP("LEBALF"&amp;A10,'Main File'!A:O,9,0),0)</f>
        <v>5.8752661742285814E-2</v>
      </c>
      <c r="F10" s="28">
        <f>IFERROR(+VLOOKUP("LEBALF"&amp;A10,'Main File'!A:O,10,0),0)</f>
        <v>2.8852392264850111</v>
      </c>
      <c r="G10" s="28">
        <f>IFERROR(+VLOOKUP("LEBALF"&amp;A10,'Main File'!A:O,11,0),0)</f>
        <v>0.32446965691999735</v>
      </c>
      <c r="H10" s="28">
        <f>IFERROR(+VLOOKUP("LEBALF"&amp;A10,'Main File'!A:O,12,0),0)</f>
        <v>0</v>
      </c>
      <c r="I10" s="28">
        <f>IFERROR(+VLOOKUP("LEBALF"&amp;A10,'Main File'!A:O,13,0),0)</f>
        <v>0.2</v>
      </c>
      <c r="J10" s="28">
        <f>IFERROR(+VLOOKUP("LEBALF"&amp;A10,'Main File'!A:O,14,0),0)</f>
        <v>5.8406769703891893E-2</v>
      </c>
      <c r="K10" s="28">
        <f>IFERROR(+VLOOKUP("LEBALF"&amp;A10,'Main File'!A:O,15,0),0)</f>
        <v>0.58287642662388928</v>
      </c>
    </row>
    <row r="11" spans="1:14" x14ac:dyDescent="0.25">
      <c r="A11" s="9">
        <f t="shared" si="0"/>
        <v>43167</v>
      </c>
      <c r="B11" s="28">
        <f>IFERROR(+VLOOKUP("LEBALF"&amp;A11,'Main File'!A:O,6,0),0)</f>
        <v>2.326073665286021</v>
      </c>
      <c r="C11" s="28">
        <f>IFERROR(+VLOOKUP("LEBALF"&amp;A11,'Main File'!A:O,7,0),0)</f>
        <v>0.30002172832632967</v>
      </c>
      <c r="D11" s="28">
        <f>IFERROR(+VLOOKUP("LEBALF"&amp;A11,'Main File'!A:O,8,0),0)</f>
        <v>0.2</v>
      </c>
      <c r="E11" s="28">
        <f>IFERROR(+VLOOKUP("LEBALF"&amp;A11,'Main File'!A:O,9,0),0)</f>
        <v>5.8682452044952572E-2</v>
      </c>
      <c r="F11" s="28">
        <f>IFERROR(+VLOOKUP("LEBALF"&amp;A11,'Main File'!A:O,10,0),0)</f>
        <v>2.8847778456573034</v>
      </c>
      <c r="G11" s="28">
        <f>IFERROR(+VLOOKUP("LEBALF"&amp;A11,'Main File'!A:O,11,0),0)</f>
        <v>0.32410712339122066</v>
      </c>
      <c r="H11" s="28">
        <f>IFERROR(+VLOOKUP("LEBALF"&amp;A11,'Main File'!A:O,12,0),0)</f>
        <v>0</v>
      </c>
      <c r="I11" s="28">
        <f>IFERROR(+VLOOKUP("LEBALF"&amp;A11,'Main File'!A:O,13,0),0)</f>
        <v>0.2</v>
      </c>
      <c r="J11" s="28">
        <f>IFERROR(+VLOOKUP("LEBALF"&amp;A11,'Main File'!A:O,14,0),0)</f>
        <v>5.8339448428886213E-2</v>
      </c>
      <c r="K11" s="28">
        <f>IFERROR(+VLOOKUP("LEBALF"&amp;A11,'Main File'!A:O,15,0),0)</f>
        <v>0.58244657182010684</v>
      </c>
    </row>
    <row r="12" spans="1:14" x14ac:dyDescent="0.25">
      <c r="A12" s="9">
        <f t="shared" si="0"/>
        <v>43168</v>
      </c>
      <c r="B12" s="28">
        <f>IFERROR(+VLOOKUP("LEBALF"&amp;A12,'Main File'!A:O,6,0),0)</f>
        <v>2.326150123679112</v>
      </c>
      <c r="C12" s="28">
        <f>IFERROR(+VLOOKUP("LEBALF"&amp;A12,'Main File'!A:O,7,0),0)</f>
        <v>0.30002172797190513</v>
      </c>
      <c r="D12" s="28">
        <f>IFERROR(+VLOOKUP("LEBALF"&amp;A12,'Main File'!A:O,8,0),0)</f>
        <v>0.2</v>
      </c>
      <c r="E12" s="28">
        <f>IFERROR(+VLOOKUP("LEBALF"&amp;A12,'Main File'!A:O,9,0),0)</f>
        <v>5.8696376560932517E-2</v>
      </c>
      <c r="F12" s="28">
        <f>IFERROR(+VLOOKUP("LEBALF"&amp;A12,'Main File'!A:O,10,0),0)</f>
        <v>2.8848682282119498</v>
      </c>
      <c r="G12" s="28">
        <f>IFERROR(+VLOOKUP("LEBALF"&amp;A12,'Main File'!A:O,11,0),0)</f>
        <v>0.32417423309100052</v>
      </c>
      <c r="H12" s="28">
        <f>IFERROR(+VLOOKUP("LEBALF"&amp;A12,'Main File'!A:O,12,0),0)</f>
        <v>0</v>
      </c>
      <c r="I12" s="28">
        <f>IFERROR(+VLOOKUP("LEBALF"&amp;A12,'Main File'!A:O,13,0),0)</f>
        <v>0.2</v>
      </c>
      <c r="J12" s="28">
        <f>IFERROR(+VLOOKUP("LEBALF"&amp;A12,'Main File'!A:O,14,0),0)</f>
        <v>5.8350888775458742E-2</v>
      </c>
      <c r="K12" s="28">
        <f>IFERROR(+VLOOKUP("LEBALF"&amp;A12,'Main File'!A:O,15,0),0)</f>
        <v>0.58252512186645933</v>
      </c>
    </row>
    <row r="13" spans="1:14" x14ac:dyDescent="0.25">
      <c r="A13" s="9">
        <f t="shared" si="0"/>
        <v>43169</v>
      </c>
      <c r="B13" s="28">
        <f>IFERROR(+VLOOKUP("LEBALF"&amp;A13,'Main File'!A:O,6,0),0)</f>
        <v>2.3260799236534568</v>
      </c>
      <c r="C13" s="28">
        <f>IFERROR(+VLOOKUP("LEBALF"&amp;A13,'Main File'!A:O,7,0),0)</f>
        <v>0.30002175291583888</v>
      </c>
      <c r="D13" s="28">
        <f>IFERROR(+VLOOKUP("LEBALF"&amp;A13,'Main File'!A:O,8,0),0)</f>
        <v>0.2</v>
      </c>
      <c r="E13" s="28">
        <f>IFERROR(+VLOOKUP("LEBALF"&amp;A13,'Main File'!A:O,9,0),0)</f>
        <v>5.8683468612248886E-2</v>
      </c>
      <c r="F13" s="28">
        <f>IFERROR(+VLOOKUP("LEBALF"&amp;A13,'Main File'!A:O,10,0),0)</f>
        <v>2.8847851451815449</v>
      </c>
      <c r="G13" s="28">
        <f>IFERROR(+VLOOKUP("LEBALF"&amp;A13,'Main File'!A:O,11,0),0)</f>
        <v>0.32410711376109019</v>
      </c>
      <c r="H13" s="28">
        <f>IFERROR(+VLOOKUP("LEBALF"&amp;A13,'Main File'!A:O,12,0),0)</f>
        <v>0</v>
      </c>
      <c r="I13" s="28">
        <f>IFERROR(+VLOOKUP("LEBALF"&amp;A13,'Main File'!A:O,13,0),0)</f>
        <v>0.2</v>
      </c>
      <c r="J13" s="28">
        <f>IFERROR(+VLOOKUP("LEBALF"&amp;A13,'Main File'!A:O,14,0),0)</f>
        <v>5.8340400667612195E-2</v>
      </c>
      <c r="K13" s="28">
        <f>IFERROR(+VLOOKUP("LEBALF"&amp;A13,'Main File'!A:O,15,0),0)</f>
        <v>0.58244751442870235</v>
      </c>
    </row>
    <row r="14" spans="1:14" x14ac:dyDescent="0.25">
      <c r="A14" s="9">
        <f t="shared" si="0"/>
        <v>43170</v>
      </c>
      <c r="B14" s="28">
        <f>IFERROR(+VLOOKUP("LEBALF"&amp;A14,'Main File'!A:O,6,0),0)</f>
        <v>2.3260803608365634</v>
      </c>
      <c r="C14" s="28">
        <f>IFERROR(+VLOOKUP("LEBALF"&amp;A14,'Main File'!A:O,7,0),0)</f>
        <v>0.30002167140829855</v>
      </c>
      <c r="D14" s="28">
        <f>IFERROR(+VLOOKUP("LEBALF"&amp;A14,'Main File'!A:O,8,0),0)</f>
        <v>0.2</v>
      </c>
      <c r="E14" s="28">
        <f>IFERROR(+VLOOKUP("LEBALF"&amp;A14,'Main File'!A:O,9,0),0)</f>
        <v>5.8683879150671574E-2</v>
      </c>
      <c r="F14" s="28">
        <f>IFERROR(+VLOOKUP("LEBALF"&amp;A14,'Main File'!A:O,10,0),0)</f>
        <v>2.8847859113955336</v>
      </c>
      <c r="G14" s="28">
        <f>IFERROR(+VLOOKUP("LEBALF"&amp;A14,'Main File'!A:O,11,0),0)</f>
        <v>0.32410634061918081</v>
      </c>
      <c r="H14" s="28">
        <f>IFERROR(+VLOOKUP("LEBALF"&amp;A14,'Main File'!A:O,12,0),0)</f>
        <v>0</v>
      </c>
      <c r="I14" s="28">
        <f>IFERROR(+VLOOKUP("LEBALF"&amp;A14,'Main File'!A:O,13,0),0)</f>
        <v>0.2</v>
      </c>
      <c r="J14" s="28">
        <f>IFERROR(+VLOOKUP("LEBALF"&amp;A14,'Main File'!A:O,14,0),0)</f>
        <v>5.8339059499764534E-2</v>
      </c>
      <c r="K14" s="28">
        <f>IFERROR(+VLOOKUP("LEBALF"&amp;A14,'Main File'!A:O,15,0),0)</f>
        <v>0.58244540011894541</v>
      </c>
    </row>
    <row r="15" spans="1:14" x14ac:dyDescent="0.25">
      <c r="A15" s="9">
        <f t="shared" si="0"/>
        <v>43171</v>
      </c>
      <c r="B15" s="28">
        <f>IFERROR(+VLOOKUP("LEBALF"&amp;A15,'Main File'!A:O,6,0),0)</f>
        <v>0</v>
      </c>
      <c r="C15" s="28">
        <f>IFERROR(+VLOOKUP("LEBALF"&amp;A15,'Main File'!A:O,7,0),0)</f>
        <v>0</v>
      </c>
      <c r="D15" s="28">
        <f>IFERROR(+VLOOKUP("LEBALF"&amp;A15,'Main File'!A:O,8,0),0)</f>
        <v>0</v>
      </c>
      <c r="E15" s="28">
        <f>IFERROR(+VLOOKUP("LEBALF"&amp;A15,'Main File'!A:O,9,0),0)</f>
        <v>0</v>
      </c>
      <c r="F15" s="28">
        <f>IFERROR(+VLOOKUP("LEBALF"&amp;A15,'Main File'!A:O,10,0),0)</f>
        <v>0</v>
      </c>
      <c r="G15" s="28">
        <f>IFERROR(+VLOOKUP("LEBALF"&amp;A15,'Main File'!A:O,11,0),0)</f>
        <v>0</v>
      </c>
      <c r="H15" s="28">
        <f>IFERROR(+VLOOKUP("LEBALF"&amp;A15,'Main File'!A:O,12,0),0)</f>
        <v>0</v>
      </c>
      <c r="I15" s="28">
        <f>IFERROR(+VLOOKUP("LEBALF"&amp;A15,'Main File'!A:O,13,0),0)</f>
        <v>0</v>
      </c>
      <c r="J15" s="28">
        <f>IFERROR(+VLOOKUP("LEBALF"&amp;A15,'Main File'!A:O,14,0),0)</f>
        <v>0</v>
      </c>
      <c r="K15" s="28">
        <f>IFERROR(+VLOOKUP("LEBALF"&amp;A15,'Main File'!A:O,15,0),0)</f>
        <v>0</v>
      </c>
    </row>
    <row r="16" spans="1:14" x14ac:dyDescent="0.25">
      <c r="A16" s="9">
        <f t="shared" si="0"/>
        <v>43172</v>
      </c>
      <c r="B16" s="28">
        <f>IFERROR(+VLOOKUP("LEBALF"&amp;A16,'Main File'!A:O,6,0),0)</f>
        <v>0</v>
      </c>
      <c r="C16" s="28">
        <f>IFERROR(+VLOOKUP("LEBALF"&amp;A16,'Main File'!A:O,7,0),0)</f>
        <v>0</v>
      </c>
      <c r="D16" s="28">
        <f>IFERROR(+VLOOKUP("LEBALF"&amp;A16,'Main File'!A:O,8,0),0)</f>
        <v>0</v>
      </c>
      <c r="E16" s="28">
        <f>IFERROR(+VLOOKUP("LEBALF"&amp;A16,'Main File'!A:O,9,0),0)</f>
        <v>0</v>
      </c>
      <c r="F16" s="28">
        <f>IFERROR(+VLOOKUP("LEBALF"&amp;A16,'Main File'!A:O,10,0),0)</f>
        <v>0</v>
      </c>
      <c r="G16" s="28">
        <f>IFERROR(+VLOOKUP("LEBALF"&amp;A16,'Main File'!A:O,11,0),0)</f>
        <v>0</v>
      </c>
      <c r="H16" s="28">
        <f>IFERROR(+VLOOKUP("LEBALF"&amp;A16,'Main File'!A:O,12,0),0)</f>
        <v>0</v>
      </c>
      <c r="I16" s="28">
        <f>IFERROR(+VLOOKUP("LEBALF"&amp;A16,'Main File'!A:O,13,0),0)</f>
        <v>0</v>
      </c>
      <c r="J16" s="28">
        <f>IFERROR(+VLOOKUP("LEBALF"&amp;A16,'Main File'!A:O,14,0),0)</f>
        <v>0</v>
      </c>
      <c r="K16" s="28">
        <f>IFERROR(+VLOOKUP("LEBALF"&amp;A16,'Main File'!A:O,15,0),0)</f>
        <v>0</v>
      </c>
    </row>
    <row r="17" spans="1:11" x14ac:dyDescent="0.25">
      <c r="A17" s="9">
        <f t="shared" si="0"/>
        <v>43173</v>
      </c>
      <c r="B17" s="28">
        <f>IFERROR(+VLOOKUP("LEBALF"&amp;A17,'Main File'!A:O,6,0),0)</f>
        <v>0</v>
      </c>
      <c r="C17" s="28">
        <f>IFERROR(+VLOOKUP("LEBALF"&amp;A17,'Main File'!A:O,7,0),0)</f>
        <v>0</v>
      </c>
      <c r="D17" s="28">
        <f>IFERROR(+VLOOKUP("LEBALF"&amp;A17,'Main File'!A:O,8,0),0)</f>
        <v>0</v>
      </c>
      <c r="E17" s="28">
        <f>IFERROR(+VLOOKUP("LEBALF"&amp;A17,'Main File'!A:O,9,0),0)</f>
        <v>0</v>
      </c>
      <c r="F17" s="28">
        <f>IFERROR(+VLOOKUP("LEBALF"&amp;A17,'Main File'!A:O,10,0),0)</f>
        <v>0</v>
      </c>
      <c r="G17" s="28">
        <f>IFERROR(+VLOOKUP("LEBALF"&amp;A17,'Main File'!A:O,11,0),0)</f>
        <v>0</v>
      </c>
      <c r="H17" s="28">
        <f>IFERROR(+VLOOKUP("LEBALF"&amp;A17,'Main File'!A:O,12,0),0)</f>
        <v>0</v>
      </c>
      <c r="I17" s="28">
        <f>IFERROR(+VLOOKUP("LEBALF"&amp;A17,'Main File'!A:O,13,0),0)</f>
        <v>0</v>
      </c>
      <c r="J17" s="28">
        <f>IFERROR(+VLOOKUP("LEBALF"&amp;A17,'Main File'!A:O,14,0),0)</f>
        <v>0</v>
      </c>
      <c r="K17" s="28">
        <f>IFERROR(+VLOOKUP("LEBALF"&amp;A17,'Main File'!A:O,15,0),0)</f>
        <v>0</v>
      </c>
    </row>
    <row r="18" spans="1:11" x14ac:dyDescent="0.25">
      <c r="A18" s="9">
        <f t="shared" si="0"/>
        <v>43174</v>
      </c>
      <c r="B18" s="28">
        <f>IFERROR(+VLOOKUP("LEBALF"&amp;A18,'Main File'!A:O,6,0),0)</f>
        <v>0</v>
      </c>
      <c r="C18" s="28">
        <f>IFERROR(+VLOOKUP("LEBALF"&amp;A18,'Main File'!A:O,7,0),0)</f>
        <v>0</v>
      </c>
      <c r="D18" s="28">
        <f>IFERROR(+VLOOKUP("LEBALF"&amp;A18,'Main File'!A:O,8,0),0)</f>
        <v>0</v>
      </c>
      <c r="E18" s="28">
        <f>IFERROR(+VLOOKUP("LEBALF"&amp;A18,'Main File'!A:O,9,0),0)</f>
        <v>0</v>
      </c>
      <c r="F18" s="28">
        <f>IFERROR(+VLOOKUP("LEBALF"&amp;A18,'Main File'!A:O,10,0),0)</f>
        <v>0</v>
      </c>
      <c r="G18" s="28">
        <f>IFERROR(+VLOOKUP("LEBALF"&amp;A18,'Main File'!A:O,11,0),0)</f>
        <v>0</v>
      </c>
      <c r="H18" s="28">
        <f>IFERROR(+VLOOKUP("LEBALF"&amp;A18,'Main File'!A:O,12,0),0)</f>
        <v>0</v>
      </c>
      <c r="I18" s="28">
        <f>IFERROR(+VLOOKUP("LEBALF"&amp;A18,'Main File'!A:O,13,0),0)</f>
        <v>0</v>
      </c>
      <c r="J18" s="28">
        <f>IFERROR(+VLOOKUP("LEBALF"&amp;A18,'Main File'!A:O,14,0),0)</f>
        <v>0</v>
      </c>
      <c r="K18" s="28">
        <f>IFERROR(+VLOOKUP("LEBALF"&amp;A18,'Main File'!A:O,15,0),0)</f>
        <v>0</v>
      </c>
    </row>
    <row r="19" spans="1:11" x14ac:dyDescent="0.25">
      <c r="A19" s="9">
        <f t="shared" si="0"/>
        <v>43175</v>
      </c>
      <c r="B19" s="28">
        <f>IFERROR(+VLOOKUP("LEBALF"&amp;A19,'Main File'!A:O,6,0),0)</f>
        <v>0</v>
      </c>
      <c r="C19" s="28">
        <f>IFERROR(+VLOOKUP("LEBALF"&amp;A19,'Main File'!A:O,7,0),0)</f>
        <v>0</v>
      </c>
      <c r="D19" s="28">
        <f>IFERROR(+VLOOKUP("LEBALF"&amp;A19,'Main File'!A:O,8,0),0)</f>
        <v>0</v>
      </c>
      <c r="E19" s="28">
        <f>IFERROR(+VLOOKUP("LEBALF"&amp;A19,'Main File'!A:O,9,0),0)</f>
        <v>0</v>
      </c>
      <c r="F19" s="28">
        <f>IFERROR(+VLOOKUP("LEBALF"&amp;A19,'Main File'!A:O,10,0),0)</f>
        <v>0</v>
      </c>
      <c r="G19" s="28">
        <f>IFERROR(+VLOOKUP("LEBALF"&amp;A19,'Main File'!A:O,11,0),0)</f>
        <v>0</v>
      </c>
      <c r="H19" s="28">
        <f>IFERROR(+VLOOKUP("LEBALF"&amp;A19,'Main File'!A:O,12,0),0)</f>
        <v>0</v>
      </c>
      <c r="I19" s="28">
        <f>IFERROR(+VLOOKUP("LEBALF"&amp;A19,'Main File'!A:O,13,0),0)</f>
        <v>0</v>
      </c>
      <c r="J19" s="28">
        <f>IFERROR(+VLOOKUP("LEBALF"&amp;A19,'Main File'!A:O,14,0),0)</f>
        <v>0</v>
      </c>
      <c r="K19" s="28">
        <f>IFERROR(+VLOOKUP("LEBALF"&amp;A19,'Main File'!A:O,15,0),0)</f>
        <v>0</v>
      </c>
    </row>
    <row r="20" spans="1:11" x14ac:dyDescent="0.25">
      <c r="A20" s="9">
        <f t="shared" si="0"/>
        <v>43176</v>
      </c>
      <c r="B20" s="28">
        <f>IFERROR(+VLOOKUP("LEBALF"&amp;A20,'Main File'!A:O,6,0),0)</f>
        <v>0</v>
      </c>
      <c r="C20" s="28">
        <f>IFERROR(+VLOOKUP("LEBALF"&amp;A20,'Main File'!A:O,7,0),0)</f>
        <v>0</v>
      </c>
      <c r="D20" s="28">
        <f>IFERROR(+VLOOKUP("LEBALF"&amp;A20,'Main File'!A:O,8,0),0)</f>
        <v>0</v>
      </c>
      <c r="E20" s="28">
        <f>IFERROR(+VLOOKUP("LEBALF"&amp;A20,'Main File'!A:O,9,0),0)</f>
        <v>0</v>
      </c>
      <c r="F20" s="28">
        <f>IFERROR(+VLOOKUP("LEBALF"&amp;A20,'Main File'!A:O,10,0),0)</f>
        <v>0</v>
      </c>
      <c r="G20" s="28">
        <f>IFERROR(+VLOOKUP("LEBALF"&amp;A20,'Main File'!A:O,11,0),0)</f>
        <v>0</v>
      </c>
      <c r="H20" s="28">
        <f>IFERROR(+VLOOKUP("LEBALF"&amp;A20,'Main File'!A:O,12,0),0)</f>
        <v>0</v>
      </c>
      <c r="I20" s="28">
        <f>IFERROR(+VLOOKUP("LEBALF"&amp;A20,'Main File'!A:O,13,0),0)</f>
        <v>0</v>
      </c>
      <c r="J20" s="28">
        <f>IFERROR(+VLOOKUP("LEBALF"&amp;A20,'Main File'!A:O,14,0),0)</f>
        <v>0</v>
      </c>
      <c r="K20" s="28">
        <f>IFERROR(+VLOOKUP("LEBALF"&amp;A20,'Main File'!A:O,15,0),0)</f>
        <v>0</v>
      </c>
    </row>
    <row r="21" spans="1:11" x14ac:dyDescent="0.25">
      <c r="A21" s="9">
        <f t="shared" si="0"/>
        <v>43177</v>
      </c>
      <c r="B21" s="28">
        <f>IFERROR(+VLOOKUP("LEBALF"&amp;A21,'Main File'!A:O,6,0),0)</f>
        <v>0</v>
      </c>
      <c r="C21" s="28">
        <f>IFERROR(+VLOOKUP("LEBALF"&amp;A21,'Main File'!A:O,7,0),0)</f>
        <v>0</v>
      </c>
      <c r="D21" s="28">
        <f>IFERROR(+VLOOKUP("LEBALF"&amp;A21,'Main File'!A:O,8,0),0)</f>
        <v>0</v>
      </c>
      <c r="E21" s="28">
        <f>IFERROR(+VLOOKUP("LEBALF"&amp;A21,'Main File'!A:O,9,0),0)</f>
        <v>0</v>
      </c>
      <c r="F21" s="28">
        <f>IFERROR(+VLOOKUP("LEBALF"&amp;A21,'Main File'!A:O,10,0),0)</f>
        <v>0</v>
      </c>
      <c r="G21" s="28">
        <f>IFERROR(+VLOOKUP("LEBALF"&amp;A21,'Main File'!A:O,11,0),0)</f>
        <v>0</v>
      </c>
      <c r="H21" s="28">
        <f>IFERROR(+VLOOKUP("LEBALF"&amp;A21,'Main File'!A:O,12,0),0)</f>
        <v>0</v>
      </c>
      <c r="I21" s="28">
        <f>IFERROR(+VLOOKUP("LEBALF"&amp;A21,'Main File'!A:O,13,0),0)</f>
        <v>0</v>
      </c>
      <c r="J21" s="28">
        <f>IFERROR(+VLOOKUP("LEBALF"&amp;A21,'Main File'!A:O,14,0),0)</f>
        <v>0</v>
      </c>
      <c r="K21" s="28">
        <f>IFERROR(+VLOOKUP("LEBALF"&amp;A21,'Main File'!A:O,15,0),0)</f>
        <v>0</v>
      </c>
    </row>
    <row r="22" spans="1:11" x14ac:dyDescent="0.25">
      <c r="A22" s="9">
        <f t="shared" si="0"/>
        <v>43178</v>
      </c>
      <c r="B22" s="28">
        <f>IFERROR(+VLOOKUP("LEBALF"&amp;A22,'Main File'!A:O,6,0),0)</f>
        <v>0</v>
      </c>
      <c r="C22" s="28">
        <f>IFERROR(+VLOOKUP("LEBALF"&amp;A22,'Main File'!A:O,7,0),0)</f>
        <v>0</v>
      </c>
      <c r="D22" s="28">
        <f>IFERROR(+VLOOKUP("LEBALF"&amp;A22,'Main File'!A:O,8,0),0)</f>
        <v>0</v>
      </c>
      <c r="E22" s="28">
        <f>IFERROR(+VLOOKUP("LEBALF"&amp;A22,'Main File'!A:O,9,0),0)</f>
        <v>0</v>
      </c>
      <c r="F22" s="28">
        <f>IFERROR(+VLOOKUP("LEBALF"&amp;A22,'Main File'!A:O,10,0),0)</f>
        <v>0</v>
      </c>
      <c r="G22" s="28">
        <f>IFERROR(+VLOOKUP("LEBALF"&amp;A22,'Main File'!A:O,11,0),0)</f>
        <v>0</v>
      </c>
      <c r="H22" s="28">
        <f>IFERROR(+VLOOKUP("LEBALF"&amp;A22,'Main File'!A:O,12,0),0)</f>
        <v>0</v>
      </c>
      <c r="I22" s="28">
        <f>IFERROR(+VLOOKUP("LEBALF"&amp;A22,'Main File'!A:O,13,0),0)</f>
        <v>0</v>
      </c>
      <c r="J22" s="28">
        <f>IFERROR(+VLOOKUP("LEBALF"&amp;A22,'Main File'!A:O,14,0),0)</f>
        <v>0</v>
      </c>
      <c r="K22" s="28">
        <f>IFERROR(+VLOOKUP("LEBALF"&amp;A22,'Main File'!A:O,15,0),0)</f>
        <v>0</v>
      </c>
    </row>
    <row r="23" spans="1:11" x14ac:dyDescent="0.25">
      <c r="A23" s="9">
        <f t="shared" si="0"/>
        <v>43179</v>
      </c>
      <c r="B23" s="28">
        <f>IFERROR(+VLOOKUP("LEBALF"&amp;A23,'Main File'!A:O,6,0),0)</f>
        <v>0</v>
      </c>
      <c r="C23" s="28">
        <f>IFERROR(+VLOOKUP("LEBALF"&amp;A23,'Main File'!A:O,7,0),0)</f>
        <v>0</v>
      </c>
      <c r="D23" s="28">
        <f>IFERROR(+VLOOKUP("LEBALF"&amp;A23,'Main File'!A:O,8,0),0)</f>
        <v>0</v>
      </c>
      <c r="E23" s="28">
        <f>IFERROR(+VLOOKUP("LEBALF"&amp;A23,'Main File'!A:O,9,0),0)</f>
        <v>0</v>
      </c>
      <c r="F23" s="28">
        <f>IFERROR(+VLOOKUP("LEBALF"&amp;A23,'Main File'!A:O,10,0),0)</f>
        <v>0</v>
      </c>
      <c r="G23" s="28">
        <f>IFERROR(+VLOOKUP("LEBALF"&amp;A23,'Main File'!A:O,11,0),0)</f>
        <v>0</v>
      </c>
      <c r="H23" s="28">
        <f>IFERROR(+VLOOKUP("LEBALF"&amp;A23,'Main File'!A:O,12,0),0)</f>
        <v>0</v>
      </c>
      <c r="I23" s="28">
        <f>IFERROR(+VLOOKUP("LEBALF"&amp;A23,'Main File'!A:O,13,0),0)</f>
        <v>0</v>
      </c>
      <c r="J23" s="28">
        <f>IFERROR(+VLOOKUP("LEBALF"&amp;A23,'Main File'!A:O,14,0),0)</f>
        <v>0</v>
      </c>
      <c r="K23" s="28">
        <f>IFERROR(+VLOOKUP("LEBALF"&amp;A23,'Main File'!A:O,15,0),0)</f>
        <v>0</v>
      </c>
    </row>
    <row r="24" spans="1:11" x14ac:dyDescent="0.25">
      <c r="A24" s="9">
        <f t="shared" si="0"/>
        <v>43180</v>
      </c>
      <c r="B24" s="28">
        <f>IFERROR(+VLOOKUP("LEBALF"&amp;A24,'Main File'!A:O,6,0),0)</f>
        <v>0</v>
      </c>
      <c r="C24" s="28">
        <f>IFERROR(+VLOOKUP("LEBALF"&amp;A24,'Main File'!A:O,7,0),0)</f>
        <v>0</v>
      </c>
      <c r="D24" s="28">
        <f>IFERROR(+VLOOKUP("LEBALF"&amp;A24,'Main File'!A:O,8,0),0)</f>
        <v>0</v>
      </c>
      <c r="E24" s="28">
        <f>IFERROR(+VLOOKUP("LEBALF"&amp;A24,'Main File'!A:O,9,0),0)</f>
        <v>0</v>
      </c>
      <c r="F24" s="28">
        <f>IFERROR(+VLOOKUP("LEBALF"&amp;A24,'Main File'!A:O,10,0),0)</f>
        <v>0</v>
      </c>
      <c r="G24" s="28">
        <f>IFERROR(+VLOOKUP("LEBALF"&amp;A24,'Main File'!A:O,11,0),0)</f>
        <v>0</v>
      </c>
      <c r="H24" s="28">
        <f>IFERROR(+VLOOKUP("LEBALF"&amp;A24,'Main File'!A:O,12,0),0)</f>
        <v>0</v>
      </c>
      <c r="I24" s="28">
        <f>IFERROR(+VLOOKUP("LEBALF"&amp;A24,'Main File'!A:O,13,0),0)</f>
        <v>0</v>
      </c>
      <c r="J24" s="28">
        <f>IFERROR(+VLOOKUP("LEBALF"&amp;A24,'Main File'!A:O,14,0),0)</f>
        <v>0</v>
      </c>
      <c r="K24" s="28">
        <f>IFERROR(+VLOOKUP("LEBALF"&amp;A24,'Main File'!A:O,15,0),0)</f>
        <v>0</v>
      </c>
    </row>
    <row r="25" spans="1:11" x14ac:dyDescent="0.25">
      <c r="A25" s="9">
        <f t="shared" si="0"/>
        <v>43181</v>
      </c>
      <c r="B25" s="28">
        <f>IFERROR(+VLOOKUP("LEBALF"&amp;A25,'Main File'!A:O,6,0),0)</f>
        <v>0</v>
      </c>
      <c r="C25" s="28">
        <f>IFERROR(+VLOOKUP("LEBALF"&amp;A25,'Main File'!A:O,7,0),0)</f>
        <v>0</v>
      </c>
      <c r="D25" s="28">
        <f>IFERROR(+VLOOKUP("LEBALF"&amp;A25,'Main File'!A:O,8,0),0)</f>
        <v>0</v>
      </c>
      <c r="E25" s="28">
        <f>IFERROR(+VLOOKUP("LEBALF"&amp;A25,'Main File'!A:O,9,0),0)</f>
        <v>0</v>
      </c>
      <c r="F25" s="28">
        <f>IFERROR(+VLOOKUP("LEBALF"&amp;A25,'Main File'!A:O,10,0),0)</f>
        <v>0</v>
      </c>
      <c r="G25" s="28">
        <f>IFERROR(+VLOOKUP("LEBALF"&amp;A25,'Main File'!A:O,11,0),0)</f>
        <v>0</v>
      </c>
      <c r="H25" s="28">
        <f>IFERROR(+VLOOKUP("LEBALF"&amp;A25,'Main File'!A:O,12,0),0)</f>
        <v>0</v>
      </c>
      <c r="I25" s="28">
        <f>IFERROR(+VLOOKUP("LEBALF"&amp;A25,'Main File'!A:O,13,0),0)</f>
        <v>0</v>
      </c>
      <c r="J25" s="28">
        <f>IFERROR(+VLOOKUP("LEBALF"&amp;A25,'Main File'!A:O,14,0),0)</f>
        <v>0</v>
      </c>
      <c r="K25" s="28">
        <f>IFERROR(+VLOOKUP("LEBALF"&amp;A25,'Main File'!A:O,15,0),0)</f>
        <v>0</v>
      </c>
    </row>
    <row r="26" spans="1:11" x14ac:dyDescent="0.25">
      <c r="A26" s="9">
        <f t="shared" si="0"/>
        <v>43182</v>
      </c>
      <c r="B26" s="28">
        <f>IFERROR(+VLOOKUP("LEBALF"&amp;A26,'Main File'!A:O,6,0),0)</f>
        <v>0</v>
      </c>
      <c r="C26" s="28">
        <f>IFERROR(+VLOOKUP("LEBALF"&amp;A26,'Main File'!A:O,7,0),0)</f>
        <v>0</v>
      </c>
      <c r="D26" s="28">
        <f>IFERROR(+VLOOKUP("LEBALF"&amp;A26,'Main File'!A:O,8,0),0)</f>
        <v>0</v>
      </c>
      <c r="E26" s="28">
        <f>IFERROR(+VLOOKUP("LEBALF"&amp;A26,'Main File'!A:O,9,0),0)</f>
        <v>0</v>
      </c>
      <c r="F26" s="28">
        <f>IFERROR(+VLOOKUP("LEBALF"&amp;A26,'Main File'!A:O,10,0),0)</f>
        <v>0</v>
      </c>
      <c r="G26" s="28">
        <f>IFERROR(+VLOOKUP("LEBALF"&amp;A26,'Main File'!A:O,11,0),0)</f>
        <v>0</v>
      </c>
      <c r="H26" s="28">
        <f>IFERROR(+VLOOKUP("LEBALF"&amp;A26,'Main File'!A:O,12,0),0)</f>
        <v>0</v>
      </c>
      <c r="I26" s="28">
        <f>IFERROR(+VLOOKUP("LEBALF"&amp;A26,'Main File'!A:O,13,0),0)</f>
        <v>0</v>
      </c>
      <c r="J26" s="28">
        <f>IFERROR(+VLOOKUP("LEBALF"&amp;A26,'Main File'!A:O,14,0),0)</f>
        <v>0</v>
      </c>
      <c r="K26" s="28">
        <f>IFERROR(+VLOOKUP("LEBALF"&amp;A26,'Main File'!A:O,15,0),0)</f>
        <v>0</v>
      </c>
    </row>
    <row r="27" spans="1:11" x14ac:dyDescent="0.25">
      <c r="A27" s="9">
        <f t="shared" si="0"/>
        <v>43183</v>
      </c>
      <c r="B27" s="28">
        <f>IFERROR(+VLOOKUP("LEBALF"&amp;A27,'Main File'!A:O,6,0),0)</f>
        <v>0</v>
      </c>
      <c r="C27" s="28">
        <f>IFERROR(+VLOOKUP("LEBALF"&amp;A27,'Main File'!A:O,7,0),0)</f>
        <v>0</v>
      </c>
      <c r="D27" s="28">
        <f>IFERROR(+VLOOKUP("LEBALF"&amp;A27,'Main File'!A:O,8,0),0)</f>
        <v>0</v>
      </c>
      <c r="E27" s="28">
        <f>IFERROR(+VLOOKUP("LEBALF"&amp;A27,'Main File'!A:O,9,0),0)</f>
        <v>0</v>
      </c>
      <c r="F27" s="28">
        <f>IFERROR(+VLOOKUP("LEBALF"&amp;A27,'Main File'!A:O,10,0),0)</f>
        <v>0</v>
      </c>
      <c r="G27" s="28">
        <f>IFERROR(+VLOOKUP("LEBALF"&amp;A27,'Main File'!A:O,11,0),0)</f>
        <v>0</v>
      </c>
      <c r="H27" s="28">
        <f>IFERROR(+VLOOKUP("LEBALF"&amp;A27,'Main File'!A:O,12,0),0)</f>
        <v>0</v>
      </c>
      <c r="I27" s="28">
        <f>IFERROR(+VLOOKUP("LEBALF"&amp;A27,'Main File'!A:O,13,0),0)</f>
        <v>0</v>
      </c>
      <c r="J27" s="28">
        <f>IFERROR(+VLOOKUP("LEBALF"&amp;A27,'Main File'!A:O,14,0),0)</f>
        <v>0</v>
      </c>
      <c r="K27" s="28">
        <f>IFERROR(+VLOOKUP("LEBALF"&amp;A27,'Main File'!A:O,15,0),0)</f>
        <v>0</v>
      </c>
    </row>
    <row r="28" spans="1:11" x14ac:dyDescent="0.25">
      <c r="A28" s="9">
        <f t="shared" si="0"/>
        <v>43184</v>
      </c>
      <c r="B28" s="28">
        <f>IFERROR(+VLOOKUP("LEBALF"&amp;A28,'Main File'!A:O,6,0),0)</f>
        <v>0</v>
      </c>
      <c r="C28" s="28">
        <f>IFERROR(+VLOOKUP("LEBALF"&amp;A28,'Main File'!A:O,7,0),0)</f>
        <v>0</v>
      </c>
      <c r="D28" s="28">
        <f>IFERROR(+VLOOKUP("LEBALF"&amp;A28,'Main File'!A:O,8,0),0)</f>
        <v>0</v>
      </c>
      <c r="E28" s="28">
        <f>IFERROR(+VLOOKUP("LEBALF"&amp;A28,'Main File'!A:O,9,0),0)</f>
        <v>0</v>
      </c>
      <c r="F28" s="28">
        <f>IFERROR(+VLOOKUP("LEBALF"&amp;A28,'Main File'!A:O,10,0),0)</f>
        <v>0</v>
      </c>
      <c r="G28" s="28">
        <f>IFERROR(+VLOOKUP("LEBALF"&amp;A28,'Main File'!A:O,11,0),0)</f>
        <v>0</v>
      </c>
      <c r="H28" s="28">
        <f>IFERROR(+VLOOKUP("LEBALF"&amp;A28,'Main File'!A:O,12,0),0)</f>
        <v>0</v>
      </c>
      <c r="I28" s="28">
        <f>IFERROR(+VLOOKUP("LEBALF"&amp;A28,'Main File'!A:O,13,0),0)</f>
        <v>0</v>
      </c>
      <c r="J28" s="28">
        <f>IFERROR(+VLOOKUP("LEBALF"&amp;A28,'Main File'!A:O,14,0),0)</f>
        <v>0</v>
      </c>
      <c r="K28" s="28">
        <f>IFERROR(+VLOOKUP("LEBALF"&amp;A28,'Main File'!A:O,15,0),0)</f>
        <v>0</v>
      </c>
    </row>
    <row r="29" spans="1:11" x14ac:dyDescent="0.25">
      <c r="A29" s="9">
        <f t="shared" si="0"/>
        <v>43185</v>
      </c>
      <c r="B29" s="28">
        <f>IFERROR(+VLOOKUP("LEBALF"&amp;A29,'Main File'!A:O,6,0),0)</f>
        <v>0</v>
      </c>
      <c r="C29" s="28">
        <f>IFERROR(+VLOOKUP("LEBALF"&amp;A29,'Main File'!A:O,7,0),0)</f>
        <v>0</v>
      </c>
      <c r="D29" s="28">
        <f>IFERROR(+VLOOKUP("LEBALF"&amp;A29,'Main File'!A:O,8,0),0)</f>
        <v>0</v>
      </c>
      <c r="E29" s="28">
        <f>IFERROR(+VLOOKUP("LEBALF"&amp;A29,'Main File'!A:O,9,0),0)</f>
        <v>0</v>
      </c>
      <c r="F29" s="28">
        <f>IFERROR(+VLOOKUP("LEBALF"&amp;A29,'Main File'!A:O,10,0),0)</f>
        <v>0</v>
      </c>
      <c r="G29" s="28">
        <f>IFERROR(+VLOOKUP("LEBALF"&amp;A29,'Main File'!A:O,11,0),0)</f>
        <v>0</v>
      </c>
      <c r="H29" s="28">
        <f>IFERROR(+VLOOKUP("LEBALF"&amp;A29,'Main File'!A:O,12,0),0)</f>
        <v>0</v>
      </c>
      <c r="I29" s="28">
        <f>IFERROR(+VLOOKUP("LEBALF"&amp;A29,'Main File'!A:O,13,0),0)</f>
        <v>0</v>
      </c>
      <c r="J29" s="28">
        <f>IFERROR(+VLOOKUP("LEBALF"&amp;A29,'Main File'!A:O,14,0),0)</f>
        <v>0</v>
      </c>
      <c r="K29" s="28">
        <f>IFERROR(+VLOOKUP("LEBALF"&amp;A29,'Main File'!A:O,15,0),0)</f>
        <v>0</v>
      </c>
    </row>
    <row r="30" spans="1:11" x14ac:dyDescent="0.25">
      <c r="A30" s="9">
        <f t="shared" si="0"/>
        <v>43186</v>
      </c>
      <c r="B30" s="28">
        <f>IFERROR(+VLOOKUP("LEBALF"&amp;A30,'Main File'!A:O,6,0),0)</f>
        <v>0</v>
      </c>
      <c r="C30" s="28">
        <f>IFERROR(+VLOOKUP("LEBALF"&amp;A30,'Main File'!A:O,7,0),0)</f>
        <v>0</v>
      </c>
      <c r="D30" s="28">
        <f>IFERROR(+VLOOKUP("LEBALF"&amp;A30,'Main File'!A:O,8,0),0)</f>
        <v>0</v>
      </c>
      <c r="E30" s="28">
        <f>IFERROR(+VLOOKUP("LEBALF"&amp;A30,'Main File'!A:O,9,0),0)</f>
        <v>0</v>
      </c>
      <c r="F30" s="28">
        <f>IFERROR(+VLOOKUP("LEBALF"&amp;A30,'Main File'!A:O,10,0),0)</f>
        <v>0</v>
      </c>
      <c r="G30" s="28">
        <f>IFERROR(+VLOOKUP("LEBALF"&amp;A30,'Main File'!A:O,11,0),0)</f>
        <v>0</v>
      </c>
      <c r="H30" s="28">
        <f>IFERROR(+VLOOKUP("LEBALF"&amp;A30,'Main File'!A:O,12,0),0)</f>
        <v>0</v>
      </c>
      <c r="I30" s="28">
        <f>IFERROR(+VLOOKUP("LEBALF"&amp;A30,'Main File'!A:O,13,0),0)</f>
        <v>0</v>
      </c>
      <c r="J30" s="28">
        <f>IFERROR(+VLOOKUP("LEBALF"&amp;A30,'Main File'!A:O,14,0),0)</f>
        <v>0</v>
      </c>
      <c r="K30" s="28">
        <f>IFERROR(+VLOOKUP("LEBALF"&amp;A30,'Main File'!A:O,15,0),0)</f>
        <v>0</v>
      </c>
    </row>
    <row r="31" spans="1:11" x14ac:dyDescent="0.25">
      <c r="A31" s="9">
        <f t="shared" si="0"/>
        <v>43187</v>
      </c>
      <c r="B31" s="28">
        <f>IFERROR(+VLOOKUP("LEBALF"&amp;A31,'Main File'!A:O,6,0),0)</f>
        <v>0</v>
      </c>
      <c r="C31" s="28">
        <f>IFERROR(+VLOOKUP("LEBALF"&amp;A31,'Main File'!A:O,7,0),0)</f>
        <v>0</v>
      </c>
      <c r="D31" s="28">
        <f>IFERROR(+VLOOKUP("LEBALF"&amp;A31,'Main File'!A:O,8,0),0)</f>
        <v>0</v>
      </c>
      <c r="E31" s="28">
        <f>IFERROR(+VLOOKUP("LEBALF"&amp;A31,'Main File'!A:O,9,0),0)</f>
        <v>0</v>
      </c>
      <c r="F31" s="28">
        <f>IFERROR(+VLOOKUP("LEBALF"&amp;A31,'Main File'!A:O,10,0),0)</f>
        <v>0</v>
      </c>
      <c r="G31" s="28">
        <f>IFERROR(+VLOOKUP("LEBALF"&amp;A31,'Main File'!A:O,11,0),0)</f>
        <v>0</v>
      </c>
      <c r="H31" s="28">
        <f>IFERROR(+VLOOKUP("LEBALF"&amp;A31,'Main File'!A:O,12,0),0)</f>
        <v>0</v>
      </c>
      <c r="I31" s="28">
        <f>IFERROR(+VLOOKUP("LEBALF"&amp;A31,'Main File'!A:O,13,0),0)</f>
        <v>0</v>
      </c>
      <c r="J31" s="28">
        <f>IFERROR(+VLOOKUP("LEBALF"&amp;A31,'Main File'!A:O,14,0),0)</f>
        <v>0</v>
      </c>
      <c r="K31" s="28">
        <f>IFERROR(+VLOOKUP("LEBALF"&amp;A31,'Main File'!A:O,15,0),0)</f>
        <v>0</v>
      </c>
    </row>
    <row r="32" spans="1:11" x14ac:dyDescent="0.25">
      <c r="A32" s="9">
        <f t="shared" si="0"/>
        <v>43188</v>
      </c>
      <c r="B32" s="28">
        <f>IFERROR(+VLOOKUP("LEBALF"&amp;A32,'Main File'!A:O,6,0),0)</f>
        <v>0</v>
      </c>
      <c r="C32" s="28">
        <f>IFERROR(+VLOOKUP("LEBALF"&amp;A32,'Main File'!A:O,7,0),0)</f>
        <v>0</v>
      </c>
      <c r="D32" s="28">
        <f>IFERROR(+VLOOKUP("LEBALF"&amp;A32,'Main File'!A:O,8,0),0)</f>
        <v>0</v>
      </c>
      <c r="E32" s="28">
        <f>IFERROR(+VLOOKUP("LEBALF"&amp;A32,'Main File'!A:O,9,0),0)</f>
        <v>0</v>
      </c>
      <c r="F32" s="28">
        <f>IFERROR(+VLOOKUP("LEBALF"&amp;A32,'Main File'!A:O,10,0),0)</f>
        <v>0</v>
      </c>
      <c r="G32" s="28">
        <f>IFERROR(+VLOOKUP("LEBALF"&amp;A32,'Main File'!A:O,11,0),0)</f>
        <v>0</v>
      </c>
      <c r="H32" s="28">
        <f>IFERROR(+VLOOKUP("LEBALF"&amp;A32,'Main File'!A:O,12,0),0)</f>
        <v>0</v>
      </c>
      <c r="I32" s="28">
        <f>IFERROR(+VLOOKUP("LEBALF"&amp;A32,'Main File'!A:O,13,0),0)</f>
        <v>0</v>
      </c>
      <c r="J32" s="28">
        <f>IFERROR(+VLOOKUP("LEBALF"&amp;A32,'Main File'!A:O,14,0),0)</f>
        <v>0</v>
      </c>
      <c r="K32" s="28">
        <f>IFERROR(+VLOOKUP("LEBALF"&amp;A32,'Main File'!A:O,15,0),0)</f>
        <v>0</v>
      </c>
    </row>
    <row r="33" spans="1:11" x14ac:dyDescent="0.25">
      <c r="A33" s="9">
        <f t="shared" si="0"/>
        <v>43189</v>
      </c>
      <c r="B33" s="28">
        <f>IFERROR(+VLOOKUP("LEBALF"&amp;A33,'Main File'!A:O,6,0),0)</f>
        <v>0</v>
      </c>
      <c r="C33" s="28">
        <f>IFERROR(+VLOOKUP("LEBALF"&amp;A33,'Main File'!A:O,7,0),0)</f>
        <v>0</v>
      </c>
      <c r="D33" s="28">
        <f>IFERROR(+VLOOKUP("LEBALF"&amp;A33,'Main File'!A:O,8,0),0)</f>
        <v>0</v>
      </c>
      <c r="E33" s="28">
        <f>IFERROR(+VLOOKUP("LEBALF"&amp;A33,'Main File'!A:O,9,0),0)</f>
        <v>0</v>
      </c>
      <c r="F33" s="28">
        <f>IFERROR(+VLOOKUP("LEBALF"&amp;A33,'Main File'!A:O,10,0),0)</f>
        <v>0</v>
      </c>
      <c r="G33" s="28">
        <f>IFERROR(+VLOOKUP("LEBALF"&amp;A33,'Main File'!A:O,11,0),0)</f>
        <v>0</v>
      </c>
      <c r="H33" s="28">
        <f>IFERROR(+VLOOKUP("LEBALF"&amp;A33,'Main File'!A:O,12,0),0)</f>
        <v>0</v>
      </c>
      <c r="I33" s="28">
        <f>IFERROR(+VLOOKUP("LEBALF"&amp;A33,'Main File'!A:O,13,0),0)</f>
        <v>0</v>
      </c>
      <c r="J33" s="28">
        <f>IFERROR(+VLOOKUP("LEBALF"&amp;A33,'Main File'!A:O,14,0),0)</f>
        <v>0</v>
      </c>
      <c r="K33" s="28">
        <f>IFERROR(+VLOOKUP("LEBALF"&amp;A33,'Main File'!A:O,15,0),0)</f>
        <v>0</v>
      </c>
    </row>
    <row r="34" spans="1:11" x14ac:dyDescent="0.25">
      <c r="A34" s="9">
        <f t="shared" si="0"/>
        <v>43190</v>
      </c>
      <c r="B34" s="28">
        <f>IFERROR(+VLOOKUP("LEBALF"&amp;A34,'Main File'!A:O,6,0),0)</f>
        <v>0</v>
      </c>
      <c r="C34" s="28">
        <f>IFERROR(+VLOOKUP("LEBALF"&amp;A34,'Main File'!A:O,7,0),0)</f>
        <v>0</v>
      </c>
      <c r="D34" s="28">
        <f>IFERROR(+VLOOKUP("LEBALF"&amp;A34,'Main File'!A:O,8,0),0)</f>
        <v>0</v>
      </c>
      <c r="E34" s="28">
        <f>IFERROR(+VLOOKUP("LEBALF"&amp;A34,'Main File'!A:O,9,0),0)</f>
        <v>0</v>
      </c>
      <c r="F34" s="28">
        <f>IFERROR(+VLOOKUP("LEBALF"&amp;A34,'Main File'!A:O,10,0),0)</f>
        <v>0</v>
      </c>
      <c r="G34" s="28">
        <f>IFERROR(+VLOOKUP("LEBALF"&amp;A34,'Main File'!A:O,11,0),0)</f>
        <v>0</v>
      </c>
      <c r="H34" s="28">
        <f>IFERROR(+VLOOKUP("LEBALF"&amp;A34,'Main File'!A:O,12,0),0)</f>
        <v>0</v>
      </c>
      <c r="I34" s="28">
        <f>IFERROR(+VLOOKUP("LEBALF"&amp;A34,'Main File'!A:O,13,0),0)</f>
        <v>0</v>
      </c>
      <c r="J34" s="28">
        <f>IFERROR(+VLOOKUP("LEBALF"&amp;A34,'Main File'!A:O,14,0),0)</f>
        <v>0</v>
      </c>
      <c r="K34" s="28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Banking and Financial Services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IFERROR(+VLOOKUP("LEBFSF"&amp;A4,'Main File'!A:O,6,0),0)</f>
        <v>2.5001424600590103</v>
      </c>
      <c r="C4" s="28">
        <f>IFERROR(+VLOOKUP("LEBFSF"&amp;A4,'Main File'!A:O,7,0),0)</f>
        <v>0.30002473532526475</v>
      </c>
      <c r="D4" s="28">
        <f>IFERROR(+VLOOKUP("LEBFSF"&amp;A4,'Main File'!A:O,8,0),0)</f>
        <v>0.2</v>
      </c>
      <c r="E4" s="28">
        <f>IFERROR(+VLOOKUP("LEBFSF"&amp;A4,'Main File'!A:O,9,0),0)</f>
        <v>0.21961910626954254</v>
      </c>
      <c r="F4" s="28">
        <f>IFERROR(+VLOOKUP("LEBFSF"&amp;A4,'Main File'!A:O,10,0),0)</f>
        <v>3.219786301653818</v>
      </c>
      <c r="G4" s="28">
        <f>IFERROR(+VLOOKUP("LEBFSF"&amp;A4,'Main File'!A:O,11,0),0)</f>
        <v>1.0359570797907747</v>
      </c>
      <c r="H4" s="28">
        <f>IFERROR(+VLOOKUP("LEBFSF"&amp;A4,'Main File'!A:O,12,0),0)</f>
        <v>0</v>
      </c>
      <c r="I4" s="28">
        <f>IFERROR(+VLOOKUP("LEBFSF"&amp;A4,'Main File'!A:O,13,0),0)</f>
        <v>0.2</v>
      </c>
      <c r="J4" s="28">
        <f>IFERROR(+VLOOKUP("LEBFSF"&amp;A4,'Main File'!A:O,14,0),0)</f>
        <v>0.20807358245635937</v>
      </c>
      <c r="K4" s="28">
        <f>IFERROR(+VLOOKUP("LEBFSF"&amp;A4,'Main File'!A:O,15,0),0)</f>
        <v>1.4440306622471339</v>
      </c>
    </row>
    <row r="5" spans="1:14" x14ac:dyDescent="0.25">
      <c r="A5" s="9">
        <v>43161</v>
      </c>
      <c r="B5" s="28">
        <f>IFERROR(+VLOOKUP("LEBFSF"&amp;A5,'Main File'!A:O,6,0),0)</f>
        <v>2.5001438867587762</v>
      </c>
      <c r="C5" s="28">
        <f>IFERROR(+VLOOKUP("LEBFSF"&amp;A5,'Main File'!A:O,7,0),0)</f>
        <v>0.30002419643765915</v>
      </c>
      <c r="D5" s="28">
        <f>IFERROR(+VLOOKUP("LEBFSF"&amp;A5,'Main File'!A:O,8,0),0)</f>
        <v>0.2</v>
      </c>
      <c r="E5" s="28">
        <f>IFERROR(+VLOOKUP("LEBFSF"&amp;A5,'Main File'!A:O,9,0),0)</f>
        <v>0.21961964389716876</v>
      </c>
      <c r="F5" s="28">
        <f>IFERROR(+VLOOKUP("LEBFSF"&amp;A5,'Main File'!A:O,10,0),0)</f>
        <v>3.2197877270936042</v>
      </c>
      <c r="G5" s="28">
        <f>IFERROR(+VLOOKUP("LEBFSF"&amp;A5,'Main File'!A:O,11,0),0)</f>
        <v>1.0368524277571367</v>
      </c>
      <c r="H5" s="28">
        <f>IFERROR(+VLOOKUP("LEBFSF"&amp;A5,'Main File'!A:O,12,0),0)</f>
        <v>0</v>
      </c>
      <c r="I5" s="28">
        <f>IFERROR(+VLOOKUP("LEBFSF"&amp;A5,'Main File'!A:O,13,0),0)</f>
        <v>0.2</v>
      </c>
      <c r="J5" s="28">
        <f>IFERROR(+VLOOKUP("LEBFSF"&amp;A5,'Main File'!A:O,14,0),0)</f>
        <v>0.20823295669882652</v>
      </c>
      <c r="K5" s="28">
        <f>IFERROR(+VLOOKUP("LEBFSF"&amp;A5,'Main File'!A:O,15,0),0)</f>
        <v>1.4450853844559632</v>
      </c>
    </row>
    <row r="6" spans="1:14" x14ac:dyDescent="0.25">
      <c r="A6" s="9">
        <f>+A5+1</f>
        <v>43162</v>
      </c>
      <c r="B6" s="28">
        <f>IFERROR(+VLOOKUP("LEBFSF"&amp;A6,'Main File'!A:O,6,0),0)</f>
        <v>2.5001432775885299</v>
      </c>
      <c r="C6" s="28">
        <f>IFERROR(+VLOOKUP("LEBFSF"&amp;A6,'Main File'!A:O,7,0),0)</f>
        <v>0.30002450255458035</v>
      </c>
      <c r="D6" s="28">
        <f>IFERROR(+VLOOKUP("LEBFSF"&amp;A6,'Main File'!A:O,8,0),0)</f>
        <v>0.2</v>
      </c>
      <c r="E6" s="28">
        <f>IFERROR(+VLOOKUP("LEBFSF"&amp;A6,'Main File'!A:O,9,0),0)</f>
        <v>0.21961987484151027</v>
      </c>
      <c r="F6" s="28">
        <f>IFERROR(+VLOOKUP("LEBFSF"&amp;A6,'Main File'!A:O,10,0),0)</f>
        <v>3.2197876549846205</v>
      </c>
      <c r="G6" s="28">
        <f>IFERROR(+VLOOKUP("LEBFSF"&amp;A6,'Main File'!A:O,11,0),0)</f>
        <v>1.0368547185524069</v>
      </c>
      <c r="H6" s="28">
        <f>IFERROR(+VLOOKUP("LEBFSF"&amp;A6,'Main File'!A:O,12,0),0)</f>
        <v>0</v>
      </c>
      <c r="I6" s="28">
        <f>IFERROR(+VLOOKUP("LEBFSF"&amp;A6,'Main File'!A:O,13,0),0)</f>
        <v>0.2</v>
      </c>
      <c r="J6" s="28">
        <f>IFERROR(+VLOOKUP("LEBFSF"&amp;A6,'Main File'!A:O,14,0),0)</f>
        <v>0.2082306119085367</v>
      </c>
      <c r="K6" s="28">
        <f>IFERROR(+VLOOKUP("LEBFSF"&amp;A6,'Main File'!A:O,15,0),0)</f>
        <v>1.4450853304609435</v>
      </c>
    </row>
    <row r="7" spans="1:14" x14ac:dyDescent="0.25">
      <c r="A7" s="9">
        <f t="shared" ref="A7:A34" si="0">+A6+1</f>
        <v>43163</v>
      </c>
      <c r="B7" s="28">
        <f>IFERROR(+VLOOKUP("LEBFSF"&amp;A7,'Main File'!A:O,6,0),0)</f>
        <v>2.5001437695224942</v>
      </c>
      <c r="C7" s="28">
        <f>IFERROR(+VLOOKUP("LEBFSF"&amp;A7,'Main File'!A:O,7,0),0)</f>
        <v>0.30002424688325025</v>
      </c>
      <c r="D7" s="28">
        <f>IFERROR(+VLOOKUP("LEBFSF"&amp;A7,'Main File'!A:O,8,0),0)</f>
        <v>0.2</v>
      </c>
      <c r="E7" s="28">
        <f>IFERROR(+VLOOKUP("LEBFSF"&amp;A7,'Main File'!A:O,9,0),0)</f>
        <v>0.21961898474078187</v>
      </c>
      <c r="F7" s="28">
        <f>IFERROR(+VLOOKUP("LEBFSF"&amp;A7,'Main File'!A:O,10,0),0)</f>
        <v>3.2197870011465266</v>
      </c>
      <c r="G7" s="28">
        <f>IFERROR(+VLOOKUP("LEBFSF"&amp;A7,'Main File'!A:O,11,0),0)</f>
        <v>1.0368486462589015</v>
      </c>
      <c r="H7" s="28">
        <f>IFERROR(+VLOOKUP("LEBFSF"&amp;A7,'Main File'!A:O,12,0),0)</f>
        <v>0</v>
      </c>
      <c r="I7" s="28">
        <f>IFERROR(+VLOOKUP("LEBFSF"&amp;A7,'Main File'!A:O,13,0),0)</f>
        <v>0.2</v>
      </c>
      <c r="J7" s="28">
        <f>IFERROR(+VLOOKUP("LEBFSF"&amp;A7,'Main File'!A:O,14,0),0)</f>
        <v>0.20823662788667299</v>
      </c>
      <c r="K7" s="28">
        <f>IFERROR(+VLOOKUP("LEBFSF"&amp;A7,'Main File'!A:O,15,0),0)</f>
        <v>1.4450852741455744</v>
      </c>
    </row>
    <row r="8" spans="1:14" x14ac:dyDescent="0.25">
      <c r="A8" s="9">
        <f t="shared" si="0"/>
        <v>43164</v>
      </c>
      <c r="B8" s="28">
        <f>IFERROR(+VLOOKUP("LEBFSF"&amp;A8,'Main File'!A:O,6,0),0)</f>
        <v>2.5001436042983287</v>
      </c>
      <c r="C8" s="28">
        <f>IFERROR(+VLOOKUP("LEBFSF"&amp;A8,'Main File'!A:O,7,0),0)</f>
        <v>0.30002420201910612</v>
      </c>
      <c r="D8" s="28">
        <f>IFERROR(+VLOOKUP("LEBFSF"&amp;A8,'Main File'!A:O,8,0),0)</f>
        <v>0.2</v>
      </c>
      <c r="E8" s="28">
        <f>IFERROR(+VLOOKUP("LEBFSF"&amp;A8,'Main File'!A:O,9,0),0)</f>
        <v>0.21961909220800566</v>
      </c>
      <c r="F8" s="28">
        <f>IFERROR(+VLOOKUP("LEBFSF"&amp;A8,'Main File'!A:O,10,0),0)</f>
        <v>3.2197868985254403</v>
      </c>
      <c r="G8" s="28">
        <f>IFERROR(+VLOOKUP("LEBFSF"&amp;A8,'Main File'!A:O,11,0),0)</f>
        <v>1.036585225569437</v>
      </c>
      <c r="H8" s="28">
        <f>IFERROR(+VLOOKUP("LEBFSF"&amp;A8,'Main File'!A:O,12,0),0)</f>
        <v>0</v>
      </c>
      <c r="I8" s="28">
        <f>IFERROR(+VLOOKUP("LEBFSF"&amp;A8,'Main File'!A:O,13,0),0)</f>
        <v>0.2</v>
      </c>
      <c r="J8" s="28">
        <f>IFERROR(+VLOOKUP("LEBFSF"&amp;A8,'Main File'!A:O,14,0),0)</f>
        <v>0.20819256237153347</v>
      </c>
      <c r="K8" s="28">
        <f>IFERROR(+VLOOKUP("LEBFSF"&amp;A8,'Main File'!A:O,15,0),0)</f>
        <v>1.4447777879409704</v>
      </c>
    </row>
    <row r="9" spans="1:14" x14ac:dyDescent="0.25">
      <c r="A9" s="9">
        <f t="shared" si="0"/>
        <v>43165</v>
      </c>
      <c r="B9" s="28">
        <f>IFERROR(+VLOOKUP("LEBFSF"&amp;A9,'Main File'!A:O,6,0),0)</f>
        <v>2.5001432120370053</v>
      </c>
      <c r="C9" s="28">
        <f>IFERROR(+VLOOKUP("LEBFSF"&amp;A9,'Main File'!A:O,7,0),0)</f>
        <v>0.30002459002686038</v>
      </c>
      <c r="D9" s="28">
        <f>IFERROR(+VLOOKUP("LEBFSF"&amp;A9,'Main File'!A:O,8,0),0)</f>
        <v>0.2</v>
      </c>
      <c r="E9" s="28">
        <f>IFERROR(+VLOOKUP("LEBFSF"&amp;A9,'Main File'!A:O,9,0),0)</f>
        <v>0.21961904274039562</v>
      </c>
      <c r="F9" s="28">
        <f>IFERROR(+VLOOKUP("LEBFSF"&amp;A9,'Main File'!A:O,10,0),0)</f>
        <v>3.2197868448042612</v>
      </c>
      <c r="G9" s="28">
        <f>IFERROR(+VLOOKUP("LEBFSF"&amp;A9,'Main File'!A:O,11,0),0)</f>
        <v>1.0362024855782113</v>
      </c>
      <c r="H9" s="28">
        <f>IFERROR(+VLOOKUP("LEBFSF"&amp;A9,'Main File'!A:O,12,0),0)</f>
        <v>0</v>
      </c>
      <c r="I9" s="28">
        <f>IFERROR(+VLOOKUP("LEBFSF"&amp;A9,'Main File'!A:O,13,0),0)</f>
        <v>0.2</v>
      </c>
      <c r="J9" s="28">
        <f>IFERROR(+VLOOKUP("LEBFSF"&amp;A9,'Main File'!A:O,14,0),0)</f>
        <v>0.20812340818505853</v>
      </c>
      <c r="K9" s="28">
        <f>IFERROR(+VLOOKUP("LEBFSF"&amp;A9,'Main File'!A:O,15,0),0)</f>
        <v>1.4443258937632697</v>
      </c>
    </row>
    <row r="10" spans="1:14" x14ac:dyDescent="0.25">
      <c r="A10" s="9">
        <f t="shared" si="0"/>
        <v>43166</v>
      </c>
      <c r="B10" s="28">
        <f>IFERROR(+VLOOKUP("LEBFSF"&amp;A10,'Main File'!A:O,6,0),0)</f>
        <v>2.5001435664968499</v>
      </c>
      <c r="C10" s="28">
        <f>IFERROR(+VLOOKUP("LEBFSF"&amp;A10,'Main File'!A:O,7,0),0)</f>
        <v>0.30002449266854347</v>
      </c>
      <c r="D10" s="28">
        <f>IFERROR(+VLOOKUP("LEBFSF"&amp;A10,'Main File'!A:O,8,0),0)</f>
        <v>0.2</v>
      </c>
      <c r="E10" s="28">
        <f>IFERROR(+VLOOKUP("LEBFSF"&amp;A10,'Main File'!A:O,9,0),0)</f>
        <v>0.21961930638098487</v>
      </c>
      <c r="F10" s="28">
        <f>IFERROR(+VLOOKUP("LEBFSF"&amp;A10,'Main File'!A:O,10,0),0)</f>
        <v>3.2197873655463782</v>
      </c>
      <c r="G10" s="28">
        <f>IFERROR(+VLOOKUP("LEBFSF"&amp;A10,'Main File'!A:O,11,0),0)</f>
        <v>1.0361856558545883</v>
      </c>
      <c r="H10" s="28">
        <f>IFERROR(+VLOOKUP("LEBFSF"&amp;A10,'Main File'!A:O,12,0),0)</f>
        <v>0</v>
      </c>
      <c r="I10" s="28">
        <f>IFERROR(+VLOOKUP("LEBFSF"&amp;A10,'Main File'!A:O,13,0),0)</f>
        <v>0.2</v>
      </c>
      <c r="J10" s="28">
        <f>IFERROR(+VLOOKUP("LEBFSF"&amp;A10,'Main File'!A:O,14,0),0)</f>
        <v>0.20811757304992951</v>
      </c>
      <c r="K10" s="28">
        <f>IFERROR(+VLOOKUP("LEBFSF"&amp;A10,'Main File'!A:O,15,0),0)</f>
        <v>1.4443032289045177</v>
      </c>
    </row>
    <row r="11" spans="1:14" x14ac:dyDescent="0.25">
      <c r="A11" s="9">
        <f t="shared" si="0"/>
        <v>43167</v>
      </c>
      <c r="B11" s="28">
        <f>IFERROR(+VLOOKUP("LEBFSF"&amp;A11,'Main File'!A:O,6,0),0)</f>
        <v>2.5001438586279412</v>
      </c>
      <c r="C11" s="28">
        <f>IFERROR(+VLOOKUP("LEBFSF"&amp;A11,'Main File'!A:O,7,0),0)</f>
        <v>0.30002469064716331</v>
      </c>
      <c r="D11" s="28">
        <f>IFERROR(+VLOOKUP("LEBFSF"&amp;A11,'Main File'!A:O,8,0),0)</f>
        <v>0.2</v>
      </c>
      <c r="E11" s="28">
        <f>IFERROR(+VLOOKUP("LEBFSF"&amp;A11,'Main File'!A:O,9,0),0)</f>
        <v>0.21961955043016371</v>
      </c>
      <c r="F11" s="28">
        <f>IFERROR(+VLOOKUP("LEBFSF"&amp;A11,'Main File'!A:O,10,0),0)</f>
        <v>3.2197880997052688</v>
      </c>
      <c r="G11" s="28">
        <f>IFERROR(+VLOOKUP("LEBFSF"&amp;A11,'Main File'!A:O,11,0),0)</f>
        <v>1.0380692737513646</v>
      </c>
      <c r="H11" s="28">
        <f>IFERROR(+VLOOKUP("LEBFSF"&amp;A11,'Main File'!A:O,12,0),0)</f>
        <v>0</v>
      </c>
      <c r="I11" s="28">
        <f>IFERROR(+VLOOKUP("LEBFSF"&amp;A11,'Main File'!A:O,13,0),0)</f>
        <v>0.2</v>
      </c>
      <c r="J11" s="28">
        <f>IFERROR(+VLOOKUP("LEBFSF"&amp;A11,'Main File'!A:O,14,0),0)</f>
        <v>0.20846205382932517</v>
      </c>
      <c r="K11" s="28">
        <f>IFERROR(+VLOOKUP("LEBFSF"&amp;A11,'Main File'!A:O,15,0),0)</f>
        <v>1.4465313275806897</v>
      </c>
    </row>
    <row r="12" spans="1:14" x14ac:dyDescent="0.25">
      <c r="A12" s="9">
        <f t="shared" si="0"/>
        <v>43168</v>
      </c>
      <c r="B12" s="28">
        <f>IFERROR(+VLOOKUP("LEBFSF"&amp;A12,'Main File'!A:O,6,0),0)</f>
        <v>2.5001419360056754</v>
      </c>
      <c r="C12" s="28">
        <f>IFERROR(+VLOOKUP("LEBFSF"&amp;A12,'Main File'!A:O,7,0),0)</f>
        <v>0.30002419289549587</v>
      </c>
      <c r="D12" s="28">
        <f>IFERROR(+VLOOKUP("LEBFSF"&amp;A12,'Main File'!A:O,8,0),0)</f>
        <v>0.2</v>
      </c>
      <c r="E12" s="28">
        <f>IFERROR(+VLOOKUP("LEBFSF"&amp;A12,'Main File'!A:O,9,0),0)</f>
        <v>0.21961928584062176</v>
      </c>
      <c r="F12" s="28">
        <f>IFERROR(+VLOOKUP("LEBFSF"&amp;A12,'Main File'!A:O,10,0),0)</f>
        <v>3.2197854147417933</v>
      </c>
      <c r="G12" s="28">
        <f>IFERROR(+VLOOKUP("LEBFSF"&amp;A12,'Main File'!A:O,11,0),0)</f>
        <v>1.0364685764421573</v>
      </c>
      <c r="H12" s="28">
        <f>IFERROR(+VLOOKUP("LEBFSF"&amp;A12,'Main File'!A:O,12,0),0)</f>
        <v>0</v>
      </c>
      <c r="I12" s="28">
        <f>IFERROR(+VLOOKUP("LEBFSF"&amp;A12,'Main File'!A:O,13,0),0)</f>
        <v>0.2</v>
      </c>
      <c r="J12" s="28">
        <f>IFERROR(+VLOOKUP("LEBFSF"&amp;A12,'Main File'!A:O,14,0),0)</f>
        <v>0.20816833234726193</v>
      </c>
      <c r="K12" s="28">
        <f>IFERROR(+VLOOKUP("LEBFSF"&amp;A12,'Main File'!A:O,15,0),0)</f>
        <v>1.4446369087894191</v>
      </c>
    </row>
    <row r="13" spans="1:14" x14ac:dyDescent="0.25">
      <c r="A13" s="9">
        <f t="shared" si="0"/>
        <v>43169</v>
      </c>
      <c r="B13" s="28">
        <f>IFERROR(+VLOOKUP("LEBFSF"&amp;A13,'Main File'!A:O,6,0),0)</f>
        <v>2.5001428986063594</v>
      </c>
      <c r="C13" s="28">
        <f>IFERROR(+VLOOKUP("LEBFSF"&amp;A13,'Main File'!A:O,7,0),0)</f>
        <v>0.30002458003531701</v>
      </c>
      <c r="D13" s="28">
        <f>IFERROR(+VLOOKUP("LEBFSF"&amp;A13,'Main File'!A:O,8,0),0)</f>
        <v>0.2</v>
      </c>
      <c r="E13" s="28">
        <f>IFERROR(+VLOOKUP("LEBFSF"&amp;A13,'Main File'!A:O,9,0),0)</f>
        <v>0.21961786878701775</v>
      </c>
      <c r="F13" s="28">
        <f>IFERROR(+VLOOKUP("LEBFSF"&amp;A13,'Main File'!A:O,10,0),0)</f>
        <v>3.2197853474286946</v>
      </c>
      <c r="G13" s="28">
        <f>IFERROR(+VLOOKUP("LEBFSF"&amp;A13,'Main File'!A:O,11,0),0)</f>
        <v>1.0368620899407752</v>
      </c>
      <c r="H13" s="28">
        <f>IFERROR(+VLOOKUP("LEBFSF"&amp;A13,'Main File'!A:O,12,0),0)</f>
        <v>0</v>
      </c>
      <c r="I13" s="28">
        <f>IFERROR(+VLOOKUP("LEBFSF"&amp;A13,'Main File'!A:O,13,0),0)</f>
        <v>0.2</v>
      </c>
      <c r="J13" s="28">
        <f>IFERROR(+VLOOKUP("LEBFSF"&amp;A13,'Main File'!A:O,14,0),0)</f>
        <v>0.20824993184205817</v>
      </c>
      <c r="K13" s="28">
        <f>IFERROR(+VLOOKUP("LEBFSF"&amp;A13,'Main File'!A:O,15,0),0)</f>
        <v>1.4451120217828333</v>
      </c>
    </row>
    <row r="14" spans="1:14" x14ac:dyDescent="0.25">
      <c r="A14" s="9">
        <f t="shared" si="0"/>
        <v>43170</v>
      </c>
      <c r="B14" s="28">
        <f>IFERROR(+VLOOKUP("LEBFSF"&amp;A14,'Main File'!A:O,6,0),0)</f>
        <v>2.5001431913103547</v>
      </c>
      <c r="C14" s="28">
        <f>IFERROR(+VLOOKUP("LEBFSF"&amp;A14,'Main File'!A:O,7,0),0)</f>
        <v>0.30002440260072433</v>
      </c>
      <c r="D14" s="28">
        <f>IFERROR(+VLOOKUP("LEBFSF"&amp;A14,'Main File'!A:O,8,0),0)</f>
        <v>0.2</v>
      </c>
      <c r="E14" s="28">
        <f>IFERROR(+VLOOKUP("LEBFSF"&amp;A14,'Main File'!A:O,9,0),0)</f>
        <v>0.21961910077735397</v>
      </c>
      <c r="F14" s="28">
        <f>IFERROR(+VLOOKUP("LEBFSF"&amp;A14,'Main File'!A:O,10,0),0)</f>
        <v>3.219786694688433</v>
      </c>
      <c r="G14" s="28">
        <f>IFERROR(+VLOOKUP("LEBFSF"&amp;A14,'Main File'!A:O,11,0),0)</f>
        <v>1.0368609279941152</v>
      </c>
      <c r="H14" s="28">
        <f>IFERROR(+VLOOKUP("LEBFSF"&amp;A14,'Main File'!A:O,12,0),0)</f>
        <v>0</v>
      </c>
      <c r="I14" s="28">
        <f>IFERROR(+VLOOKUP("LEBFSF"&amp;A14,'Main File'!A:O,13,0),0)</f>
        <v>0.2</v>
      </c>
      <c r="J14" s="28">
        <f>IFERROR(+VLOOKUP("LEBFSF"&amp;A14,'Main File'!A:O,14,0),0)</f>
        <v>0.20824540945626382</v>
      </c>
      <c r="K14" s="28">
        <f>IFERROR(+VLOOKUP("LEBFSF"&amp;A14,'Main File'!A:O,15,0),0)</f>
        <v>1.445106337450379</v>
      </c>
    </row>
    <row r="15" spans="1:14" x14ac:dyDescent="0.25">
      <c r="A15" s="9">
        <f t="shared" si="0"/>
        <v>43171</v>
      </c>
      <c r="B15" s="28">
        <f>IFERROR(+VLOOKUP("LEBFSF"&amp;A15,'Main File'!A:O,6,0),0)</f>
        <v>0</v>
      </c>
      <c r="C15" s="28">
        <f>IFERROR(+VLOOKUP("LEBFSF"&amp;A15,'Main File'!A:O,7,0),0)</f>
        <v>0</v>
      </c>
      <c r="D15" s="28">
        <f>IFERROR(+VLOOKUP("LEBFSF"&amp;A15,'Main File'!A:O,8,0),0)</f>
        <v>0</v>
      </c>
      <c r="E15" s="28">
        <f>IFERROR(+VLOOKUP("LEBFSF"&amp;A15,'Main File'!A:O,9,0),0)</f>
        <v>0</v>
      </c>
      <c r="F15" s="28">
        <f>IFERROR(+VLOOKUP("LEBFSF"&amp;A15,'Main File'!A:O,10,0),0)</f>
        <v>0</v>
      </c>
      <c r="G15" s="28">
        <f>IFERROR(+VLOOKUP("LEBFSF"&amp;A15,'Main File'!A:O,11,0),0)</f>
        <v>0</v>
      </c>
      <c r="H15" s="28">
        <f>IFERROR(+VLOOKUP("LEBFSF"&amp;A15,'Main File'!A:O,12,0),0)</f>
        <v>0</v>
      </c>
      <c r="I15" s="28">
        <f>IFERROR(+VLOOKUP("LEBFSF"&amp;A15,'Main File'!A:O,13,0),0)</f>
        <v>0</v>
      </c>
      <c r="J15" s="28">
        <f>IFERROR(+VLOOKUP("LEBFSF"&amp;A15,'Main File'!A:O,14,0),0)</f>
        <v>0</v>
      </c>
      <c r="K15" s="28">
        <f>IFERROR(+VLOOKUP("LEBFSF"&amp;A15,'Main File'!A:O,15,0),0)</f>
        <v>0</v>
      </c>
    </row>
    <row r="16" spans="1:14" x14ac:dyDescent="0.25">
      <c r="A16" s="9">
        <f t="shared" si="0"/>
        <v>43172</v>
      </c>
      <c r="B16" s="28">
        <f>IFERROR(+VLOOKUP("LEBFSF"&amp;A16,'Main File'!A:O,6,0),0)</f>
        <v>0</v>
      </c>
      <c r="C16" s="28">
        <f>IFERROR(+VLOOKUP("LEBFSF"&amp;A16,'Main File'!A:O,7,0),0)</f>
        <v>0</v>
      </c>
      <c r="D16" s="28">
        <f>IFERROR(+VLOOKUP("LEBFSF"&amp;A16,'Main File'!A:O,8,0),0)</f>
        <v>0</v>
      </c>
      <c r="E16" s="28">
        <f>IFERROR(+VLOOKUP("LEBFSF"&amp;A16,'Main File'!A:O,9,0),0)</f>
        <v>0</v>
      </c>
      <c r="F16" s="28">
        <f>IFERROR(+VLOOKUP("LEBFSF"&amp;A16,'Main File'!A:O,10,0),0)</f>
        <v>0</v>
      </c>
      <c r="G16" s="28">
        <f>IFERROR(+VLOOKUP("LEBFSF"&amp;A16,'Main File'!A:O,11,0),0)</f>
        <v>0</v>
      </c>
      <c r="H16" s="28">
        <f>IFERROR(+VLOOKUP("LEBFSF"&amp;A16,'Main File'!A:O,12,0),0)</f>
        <v>0</v>
      </c>
      <c r="I16" s="28">
        <f>IFERROR(+VLOOKUP("LEBFSF"&amp;A16,'Main File'!A:O,13,0),0)</f>
        <v>0</v>
      </c>
      <c r="J16" s="28">
        <f>IFERROR(+VLOOKUP("LEBFSF"&amp;A16,'Main File'!A:O,14,0),0)</f>
        <v>0</v>
      </c>
      <c r="K16" s="28">
        <f>IFERROR(+VLOOKUP("LEBFSF"&amp;A16,'Main File'!A:O,15,0),0)</f>
        <v>0</v>
      </c>
    </row>
    <row r="17" spans="1:11" x14ac:dyDescent="0.25">
      <c r="A17" s="9">
        <f t="shared" si="0"/>
        <v>43173</v>
      </c>
      <c r="B17" s="28">
        <f>IFERROR(+VLOOKUP("LEBFSF"&amp;A17,'Main File'!A:O,6,0),0)</f>
        <v>0</v>
      </c>
      <c r="C17" s="28">
        <f>IFERROR(+VLOOKUP("LEBFSF"&amp;A17,'Main File'!A:O,7,0),0)</f>
        <v>0</v>
      </c>
      <c r="D17" s="28">
        <f>IFERROR(+VLOOKUP("LEBFSF"&amp;A17,'Main File'!A:O,8,0),0)</f>
        <v>0</v>
      </c>
      <c r="E17" s="28">
        <f>IFERROR(+VLOOKUP("LEBFSF"&amp;A17,'Main File'!A:O,9,0),0)</f>
        <v>0</v>
      </c>
      <c r="F17" s="28">
        <f>IFERROR(+VLOOKUP("LEBFSF"&amp;A17,'Main File'!A:O,10,0),0)</f>
        <v>0</v>
      </c>
      <c r="G17" s="28">
        <f>IFERROR(+VLOOKUP("LEBFSF"&amp;A17,'Main File'!A:O,11,0),0)</f>
        <v>0</v>
      </c>
      <c r="H17" s="28">
        <f>IFERROR(+VLOOKUP("LEBFSF"&amp;A17,'Main File'!A:O,12,0),0)</f>
        <v>0</v>
      </c>
      <c r="I17" s="28">
        <f>IFERROR(+VLOOKUP("LEBFSF"&amp;A17,'Main File'!A:O,13,0),0)</f>
        <v>0</v>
      </c>
      <c r="J17" s="28">
        <f>IFERROR(+VLOOKUP("LEBFSF"&amp;A17,'Main File'!A:O,14,0),0)</f>
        <v>0</v>
      </c>
      <c r="K17" s="28">
        <f>IFERROR(+VLOOKUP("LEBFSF"&amp;A17,'Main File'!A:O,15,0),0)</f>
        <v>0</v>
      </c>
    </row>
    <row r="18" spans="1:11" x14ac:dyDescent="0.25">
      <c r="A18" s="9">
        <f t="shared" si="0"/>
        <v>43174</v>
      </c>
      <c r="B18" s="28">
        <f>IFERROR(+VLOOKUP("LEBFSF"&amp;A18,'Main File'!A:O,6,0),0)</f>
        <v>0</v>
      </c>
      <c r="C18" s="28">
        <f>IFERROR(+VLOOKUP("LEBFSF"&amp;A18,'Main File'!A:O,7,0),0)</f>
        <v>0</v>
      </c>
      <c r="D18" s="28">
        <f>IFERROR(+VLOOKUP("LEBFSF"&amp;A18,'Main File'!A:O,8,0),0)</f>
        <v>0</v>
      </c>
      <c r="E18" s="28">
        <f>IFERROR(+VLOOKUP("LEBFSF"&amp;A18,'Main File'!A:O,9,0),0)</f>
        <v>0</v>
      </c>
      <c r="F18" s="28">
        <f>IFERROR(+VLOOKUP("LEBFSF"&amp;A18,'Main File'!A:O,10,0),0)</f>
        <v>0</v>
      </c>
      <c r="G18" s="28">
        <f>IFERROR(+VLOOKUP("LEBFSF"&amp;A18,'Main File'!A:O,11,0),0)</f>
        <v>0</v>
      </c>
      <c r="H18" s="28">
        <f>IFERROR(+VLOOKUP("LEBFSF"&amp;A18,'Main File'!A:O,12,0),0)</f>
        <v>0</v>
      </c>
      <c r="I18" s="28">
        <f>IFERROR(+VLOOKUP("LEBFSF"&amp;A18,'Main File'!A:O,13,0),0)</f>
        <v>0</v>
      </c>
      <c r="J18" s="28">
        <f>IFERROR(+VLOOKUP("LEBFSF"&amp;A18,'Main File'!A:O,14,0),0)</f>
        <v>0</v>
      </c>
      <c r="K18" s="28">
        <f>IFERROR(+VLOOKUP("LEBFSF"&amp;A18,'Main File'!A:O,15,0),0)</f>
        <v>0</v>
      </c>
    </row>
    <row r="19" spans="1:11" x14ac:dyDescent="0.25">
      <c r="A19" s="9">
        <f t="shared" si="0"/>
        <v>43175</v>
      </c>
      <c r="B19" s="28">
        <f>IFERROR(+VLOOKUP("LEBFSF"&amp;A19,'Main File'!A:O,6,0),0)</f>
        <v>0</v>
      </c>
      <c r="C19" s="28">
        <f>IFERROR(+VLOOKUP("LEBFSF"&amp;A19,'Main File'!A:O,7,0),0)</f>
        <v>0</v>
      </c>
      <c r="D19" s="28">
        <f>IFERROR(+VLOOKUP("LEBFSF"&amp;A19,'Main File'!A:O,8,0),0)</f>
        <v>0</v>
      </c>
      <c r="E19" s="28">
        <f>IFERROR(+VLOOKUP("LEBFSF"&amp;A19,'Main File'!A:O,9,0),0)</f>
        <v>0</v>
      </c>
      <c r="F19" s="28">
        <f>IFERROR(+VLOOKUP("LEBFSF"&amp;A19,'Main File'!A:O,10,0),0)</f>
        <v>0</v>
      </c>
      <c r="G19" s="28">
        <f>IFERROR(+VLOOKUP("LEBFSF"&amp;A19,'Main File'!A:O,11,0),0)</f>
        <v>0</v>
      </c>
      <c r="H19" s="28">
        <f>IFERROR(+VLOOKUP("LEBFSF"&amp;A19,'Main File'!A:O,12,0),0)</f>
        <v>0</v>
      </c>
      <c r="I19" s="28">
        <f>IFERROR(+VLOOKUP("LEBFSF"&amp;A19,'Main File'!A:O,13,0),0)</f>
        <v>0</v>
      </c>
      <c r="J19" s="28">
        <f>IFERROR(+VLOOKUP("LEBFSF"&amp;A19,'Main File'!A:O,14,0),0)</f>
        <v>0</v>
      </c>
      <c r="K19" s="28">
        <f>IFERROR(+VLOOKUP("LEBFSF"&amp;A19,'Main File'!A:O,15,0),0)</f>
        <v>0</v>
      </c>
    </row>
    <row r="20" spans="1:11" x14ac:dyDescent="0.25">
      <c r="A20" s="9">
        <f t="shared" si="0"/>
        <v>43176</v>
      </c>
      <c r="B20" s="28">
        <f>IFERROR(+VLOOKUP("LEBFSF"&amp;A20,'Main File'!A:O,6,0),0)</f>
        <v>0</v>
      </c>
      <c r="C20" s="28">
        <f>IFERROR(+VLOOKUP("LEBFSF"&amp;A20,'Main File'!A:O,7,0),0)</f>
        <v>0</v>
      </c>
      <c r="D20" s="28">
        <f>IFERROR(+VLOOKUP("LEBFSF"&amp;A20,'Main File'!A:O,8,0),0)</f>
        <v>0</v>
      </c>
      <c r="E20" s="28">
        <f>IFERROR(+VLOOKUP("LEBFSF"&amp;A20,'Main File'!A:O,9,0),0)</f>
        <v>0</v>
      </c>
      <c r="F20" s="28">
        <f>IFERROR(+VLOOKUP("LEBFSF"&amp;A20,'Main File'!A:O,10,0),0)</f>
        <v>0</v>
      </c>
      <c r="G20" s="28">
        <f>IFERROR(+VLOOKUP("LEBFSF"&amp;A20,'Main File'!A:O,11,0),0)</f>
        <v>0</v>
      </c>
      <c r="H20" s="28">
        <f>IFERROR(+VLOOKUP("LEBFSF"&amp;A20,'Main File'!A:O,12,0),0)</f>
        <v>0</v>
      </c>
      <c r="I20" s="28">
        <f>IFERROR(+VLOOKUP("LEBFSF"&amp;A20,'Main File'!A:O,13,0),0)</f>
        <v>0</v>
      </c>
      <c r="J20" s="28">
        <f>IFERROR(+VLOOKUP("LEBFSF"&amp;A20,'Main File'!A:O,14,0),0)</f>
        <v>0</v>
      </c>
      <c r="K20" s="28">
        <f>IFERROR(+VLOOKUP("LEBFSF"&amp;A20,'Main File'!A:O,15,0),0)</f>
        <v>0</v>
      </c>
    </row>
    <row r="21" spans="1:11" x14ac:dyDescent="0.25">
      <c r="A21" s="9">
        <f t="shared" si="0"/>
        <v>43177</v>
      </c>
      <c r="B21" s="28">
        <f>IFERROR(+VLOOKUP("LEBFSF"&amp;A21,'Main File'!A:O,6,0),0)</f>
        <v>0</v>
      </c>
      <c r="C21" s="28">
        <f>IFERROR(+VLOOKUP("LEBFSF"&amp;A21,'Main File'!A:O,7,0),0)</f>
        <v>0</v>
      </c>
      <c r="D21" s="28">
        <f>IFERROR(+VLOOKUP("LEBFSF"&amp;A21,'Main File'!A:O,8,0),0)</f>
        <v>0</v>
      </c>
      <c r="E21" s="28">
        <f>IFERROR(+VLOOKUP("LEBFSF"&amp;A21,'Main File'!A:O,9,0),0)</f>
        <v>0</v>
      </c>
      <c r="F21" s="28">
        <f>IFERROR(+VLOOKUP("LEBFSF"&amp;A21,'Main File'!A:O,10,0),0)</f>
        <v>0</v>
      </c>
      <c r="G21" s="28">
        <f>IFERROR(+VLOOKUP("LEBFSF"&amp;A21,'Main File'!A:O,11,0),0)</f>
        <v>0</v>
      </c>
      <c r="H21" s="28">
        <f>IFERROR(+VLOOKUP("LEBFSF"&amp;A21,'Main File'!A:O,12,0),0)</f>
        <v>0</v>
      </c>
      <c r="I21" s="28">
        <f>IFERROR(+VLOOKUP("LEBFSF"&amp;A21,'Main File'!A:O,13,0),0)</f>
        <v>0</v>
      </c>
      <c r="J21" s="28">
        <f>IFERROR(+VLOOKUP("LEBFSF"&amp;A21,'Main File'!A:O,14,0),0)</f>
        <v>0</v>
      </c>
      <c r="K21" s="28">
        <f>IFERROR(+VLOOKUP("LEBFSF"&amp;A21,'Main File'!A:O,15,0),0)</f>
        <v>0</v>
      </c>
    </row>
    <row r="22" spans="1:11" x14ac:dyDescent="0.25">
      <c r="A22" s="9">
        <f t="shared" si="0"/>
        <v>43178</v>
      </c>
      <c r="B22" s="28">
        <f>IFERROR(+VLOOKUP("LEBFSF"&amp;A22,'Main File'!A:O,6,0),0)</f>
        <v>0</v>
      </c>
      <c r="C22" s="28">
        <f>IFERROR(+VLOOKUP("LEBFSF"&amp;A22,'Main File'!A:O,7,0),0)</f>
        <v>0</v>
      </c>
      <c r="D22" s="28">
        <f>IFERROR(+VLOOKUP("LEBFSF"&amp;A22,'Main File'!A:O,8,0),0)</f>
        <v>0</v>
      </c>
      <c r="E22" s="28">
        <f>IFERROR(+VLOOKUP("LEBFSF"&amp;A22,'Main File'!A:O,9,0),0)</f>
        <v>0</v>
      </c>
      <c r="F22" s="28">
        <f>IFERROR(+VLOOKUP("LEBFSF"&amp;A22,'Main File'!A:O,10,0),0)</f>
        <v>0</v>
      </c>
      <c r="G22" s="28">
        <f>IFERROR(+VLOOKUP("LEBFSF"&amp;A22,'Main File'!A:O,11,0),0)</f>
        <v>0</v>
      </c>
      <c r="H22" s="28">
        <f>IFERROR(+VLOOKUP("LEBFSF"&amp;A22,'Main File'!A:O,12,0),0)</f>
        <v>0</v>
      </c>
      <c r="I22" s="28">
        <f>IFERROR(+VLOOKUP("LEBFSF"&amp;A22,'Main File'!A:O,13,0),0)</f>
        <v>0</v>
      </c>
      <c r="J22" s="28">
        <f>IFERROR(+VLOOKUP("LEBFSF"&amp;A22,'Main File'!A:O,14,0),0)</f>
        <v>0</v>
      </c>
      <c r="K22" s="28">
        <f>IFERROR(+VLOOKUP("LEBFSF"&amp;A22,'Main File'!A:O,15,0),0)</f>
        <v>0</v>
      </c>
    </row>
    <row r="23" spans="1:11" x14ac:dyDescent="0.25">
      <c r="A23" s="9">
        <f t="shared" si="0"/>
        <v>43179</v>
      </c>
      <c r="B23" s="28">
        <f>IFERROR(+VLOOKUP("LEBFSF"&amp;A23,'Main File'!A:O,6,0),0)</f>
        <v>0</v>
      </c>
      <c r="C23" s="28">
        <f>IFERROR(+VLOOKUP("LEBFSF"&amp;A23,'Main File'!A:O,7,0),0)</f>
        <v>0</v>
      </c>
      <c r="D23" s="28">
        <f>IFERROR(+VLOOKUP("LEBFSF"&amp;A23,'Main File'!A:O,8,0),0)</f>
        <v>0</v>
      </c>
      <c r="E23" s="28">
        <f>IFERROR(+VLOOKUP("LEBFSF"&amp;A23,'Main File'!A:O,9,0),0)</f>
        <v>0</v>
      </c>
      <c r="F23" s="28">
        <f>IFERROR(+VLOOKUP("LEBFSF"&amp;A23,'Main File'!A:O,10,0),0)</f>
        <v>0</v>
      </c>
      <c r="G23" s="28">
        <f>IFERROR(+VLOOKUP("LEBFSF"&amp;A23,'Main File'!A:O,11,0),0)</f>
        <v>0</v>
      </c>
      <c r="H23" s="28">
        <f>IFERROR(+VLOOKUP("LEBFSF"&amp;A23,'Main File'!A:O,12,0),0)</f>
        <v>0</v>
      </c>
      <c r="I23" s="28">
        <f>IFERROR(+VLOOKUP("LEBFSF"&amp;A23,'Main File'!A:O,13,0),0)</f>
        <v>0</v>
      </c>
      <c r="J23" s="28">
        <f>IFERROR(+VLOOKUP("LEBFSF"&amp;A23,'Main File'!A:O,14,0),0)</f>
        <v>0</v>
      </c>
      <c r="K23" s="28">
        <f>IFERROR(+VLOOKUP("LEBFSF"&amp;A23,'Main File'!A:O,15,0),0)</f>
        <v>0</v>
      </c>
    </row>
    <row r="24" spans="1:11" x14ac:dyDescent="0.25">
      <c r="A24" s="9">
        <f t="shared" si="0"/>
        <v>43180</v>
      </c>
      <c r="B24" s="28">
        <f>IFERROR(+VLOOKUP("LEBFSF"&amp;A24,'Main File'!A:O,6,0),0)</f>
        <v>0</v>
      </c>
      <c r="C24" s="28">
        <f>IFERROR(+VLOOKUP("LEBFSF"&amp;A24,'Main File'!A:O,7,0),0)</f>
        <v>0</v>
      </c>
      <c r="D24" s="28">
        <f>IFERROR(+VLOOKUP("LEBFSF"&amp;A24,'Main File'!A:O,8,0),0)</f>
        <v>0</v>
      </c>
      <c r="E24" s="28">
        <f>IFERROR(+VLOOKUP("LEBFSF"&amp;A24,'Main File'!A:O,9,0),0)</f>
        <v>0</v>
      </c>
      <c r="F24" s="28">
        <f>IFERROR(+VLOOKUP("LEBFSF"&amp;A24,'Main File'!A:O,10,0),0)</f>
        <v>0</v>
      </c>
      <c r="G24" s="28">
        <f>IFERROR(+VLOOKUP("LEBFSF"&amp;A24,'Main File'!A:O,11,0),0)</f>
        <v>0</v>
      </c>
      <c r="H24" s="28">
        <f>IFERROR(+VLOOKUP("LEBFSF"&amp;A24,'Main File'!A:O,12,0),0)</f>
        <v>0</v>
      </c>
      <c r="I24" s="28">
        <f>IFERROR(+VLOOKUP("LEBFSF"&amp;A24,'Main File'!A:O,13,0),0)</f>
        <v>0</v>
      </c>
      <c r="J24" s="28">
        <f>IFERROR(+VLOOKUP("LEBFSF"&amp;A24,'Main File'!A:O,14,0),0)</f>
        <v>0</v>
      </c>
      <c r="K24" s="28">
        <f>IFERROR(+VLOOKUP("LEBFSF"&amp;A24,'Main File'!A:O,15,0),0)</f>
        <v>0</v>
      </c>
    </row>
    <row r="25" spans="1:11" x14ac:dyDescent="0.25">
      <c r="A25" s="9">
        <f t="shared" si="0"/>
        <v>43181</v>
      </c>
      <c r="B25" s="28">
        <f>IFERROR(+VLOOKUP("LEBFSF"&amp;A25,'Main File'!A:O,6,0),0)</f>
        <v>0</v>
      </c>
      <c r="C25" s="28">
        <f>IFERROR(+VLOOKUP("LEBFSF"&amp;A25,'Main File'!A:O,7,0),0)</f>
        <v>0</v>
      </c>
      <c r="D25" s="28">
        <f>IFERROR(+VLOOKUP("LEBFSF"&amp;A25,'Main File'!A:O,8,0),0)</f>
        <v>0</v>
      </c>
      <c r="E25" s="28">
        <f>IFERROR(+VLOOKUP("LEBFSF"&amp;A25,'Main File'!A:O,9,0),0)</f>
        <v>0</v>
      </c>
      <c r="F25" s="28">
        <f>IFERROR(+VLOOKUP("LEBFSF"&amp;A25,'Main File'!A:O,10,0),0)</f>
        <v>0</v>
      </c>
      <c r="G25" s="28">
        <f>IFERROR(+VLOOKUP("LEBFSF"&amp;A25,'Main File'!A:O,11,0),0)</f>
        <v>0</v>
      </c>
      <c r="H25" s="28">
        <f>IFERROR(+VLOOKUP("LEBFSF"&amp;A25,'Main File'!A:O,12,0),0)</f>
        <v>0</v>
      </c>
      <c r="I25" s="28">
        <f>IFERROR(+VLOOKUP("LEBFSF"&amp;A25,'Main File'!A:O,13,0),0)</f>
        <v>0</v>
      </c>
      <c r="J25" s="28">
        <f>IFERROR(+VLOOKUP("LEBFSF"&amp;A25,'Main File'!A:O,14,0),0)</f>
        <v>0</v>
      </c>
      <c r="K25" s="28">
        <f>IFERROR(+VLOOKUP("LEBFSF"&amp;A25,'Main File'!A:O,15,0),0)</f>
        <v>0</v>
      </c>
    </row>
    <row r="26" spans="1:11" x14ac:dyDescent="0.25">
      <c r="A26" s="9">
        <f t="shared" si="0"/>
        <v>43182</v>
      </c>
      <c r="B26" s="28">
        <f>IFERROR(+VLOOKUP("LEBFSF"&amp;A26,'Main File'!A:O,6,0),0)</f>
        <v>0</v>
      </c>
      <c r="C26" s="28">
        <f>IFERROR(+VLOOKUP("LEBFSF"&amp;A26,'Main File'!A:O,7,0),0)</f>
        <v>0</v>
      </c>
      <c r="D26" s="28">
        <f>IFERROR(+VLOOKUP("LEBFSF"&amp;A26,'Main File'!A:O,8,0),0)</f>
        <v>0</v>
      </c>
      <c r="E26" s="28">
        <f>IFERROR(+VLOOKUP("LEBFSF"&amp;A26,'Main File'!A:O,9,0),0)</f>
        <v>0</v>
      </c>
      <c r="F26" s="28">
        <f>IFERROR(+VLOOKUP("LEBFSF"&amp;A26,'Main File'!A:O,10,0),0)</f>
        <v>0</v>
      </c>
      <c r="G26" s="28">
        <f>IFERROR(+VLOOKUP("LEBFSF"&amp;A26,'Main File'!A:O,11,0),0)</f>
        <v>0</v>
      </c>
      <c r="H26" s="28">
        <f>IFERROR(+VLOOKUP("LEBFSF"&amp;A26,'Main File'!A:O,12,0),0)</f>
        <v>0</v>
      </c>
      <c r="I26" s="28">
        <f>IFERROR(+VLOOKUP("LEBFSF"&amp;A26,'Main File'!A:O,13,0),0)</f>
        <v>0</v>
      </c>
      <c r="J26" s="28">
        <f>IFERROR(+VLOOKUP("LEBFSF"&amp;A26,'Main File'!A:O,14,0),0)</f>
        <v>0</v>
      </c>
      <c r="K26" s="28">
        <f>IFERROR(+VLOOKUP("LEBFSF"&amp;A26,'Main File'!A:O,15,0),0)</f>
        <v>0</v>
      </c>
    </row>
    <row r="27" spans="1:11" x14ac:dyDescent="0.25">
      <c r="A27" s="9">
        <f t="shared" si="0"/>
        <v>43183</v>
      </c>
      <c r="B27" s="28">
        <f>IFERROR(+VLOOKUP("LEBFSF"&amp;A27,'Main File'!A:O,6,0),0)</f>
        <v>0</v>
      </c>
      <c r="C27" s="28">
        <f>IFERROR(+VLOOKUP("LEBFSF"&amp;A27,'Main File'!A:O,7,0),0)</f>
        <v>0</v>
      </c>
      <c r="D27" s="28">
        <f>IFERROR(+VLOOKUP("LEBFSF"&amp;A27,'Main File'!A:O,8,0),0)</f>
        <v>0</v>
      </c>
      <c r="E27" s="28">
        <f>IFERROR(+VLOOKUP("LEBFSF"&amp;A27,'Main File'!A:O,9,0),0)</f>
        <v>0</v>
      </c>
      <c r="F27" s="28">
        <f>IFERROR(+VLOOKUP("LEBFSF"&amp;A27,'Main File'!A:O,10,0),0)</f>
        <v>0</v>
      </c>
      <c r="G27" s="28">
        <f>IFERROR(+VLOOKUP("LEBFSF"&amp;A27,'Main File'!A:O,11,0),0)</f>
        <v>0</v>
      </c>
      <c r="H27" s="28">
        <f>IFERROR(+VLOOKUP("LEBFSF"&amp;A27,'Main File'!A:O,12,0),0)</f>
        <v>0</v>
      </c>
      <c r="I27" s="28">
        <f>IFERROR(+VLOOKUP("LEBFSF"&amp;A27,'Main File'!A:O,13,0),0)</f>
        <v>0</v>
      </c>
      <c r="J27" s="28">
        <f>IFERROR(+VLOOKUP("LEBFSF"&amp;A27,'Main File'!A:O,14,0),0)</f>
        <v>0</v>
      </c>
      <c r="K27" s="28">
        <f>IFERROR(+VLOOKUP("LEBFSF"&amp;A27,'Main File'!A:O,15,0),0)</f>
        <v>0</v>
      </c>
    </row>
    <row r="28" spans="1:11" x14ac:dyDescent="0.25">
      <c r="A28" s="9">
        <f t="shared" si="0"/>
        <v>43184</v>
      </c>
      <c r="B28" s="28">
        <f>IFERROR(+VLOOKUP("LEBFSF"&amp;A28,'Main File'!A:O,6,0),0)</f>
        <v>0</v>
      </c>
      <c r="C28" s="28">
        <f>IFERROR(+VLOOKUP("LEBFSF"&amp;A28,'Main File'!A:O,7,0),0)</f>
        <v>0</v>
      </c>
      <c r="D28" s="28">
        <f>IFERROR(+VLOOKUP("LEBFSF"&amp;A28,'Main File'!A:O,8,0),0)</f>
        <v>0</v>
      </c>
      <c r="E28" s="28">
        <f>IFERROR(+VLOOKUP("LEBFSF"&amp;A28,'Main File'!A:O,9,0),0)</f>
        <v>0</v>
      </c>
      <c r="F28" s="28">
        <f>IFERROR(+VLOOKUP("LEBFSF"&amp;A28,'Main File'!A:O,10,0),0)</f>
        <v>0</v>
      </c>
      <c r="G28" s="28">
        <f>IFERROR(+VLOOKUP("LEBFSF"&amp;A28,'Main File'!A:O,11,0),0)</f>
        <v>0</v>
      </c>
      <c r="H28" s="28">
        <f>IFERROR(+VLOOKUP("LEBFSF"&amp;A28,'Main File'!A:O,12,0),0)</f>
        <v>0</v>
      </c>
      <c r="I28" s="28">
        <f>IFERROR(+VLOOKUP("LEBFSF"&amp;A28,'Main File'!A:O,13,0),0)</f>
        <v>0</v>
      </c>
      <c r="J28" s="28">
        <f>IFERROR(+VLOOKUP("LEBFSF"&amp;A28,'Main File'!A:O,14,0),0)</f>
        <v>0</v>
      </c>
      <c r="K28" s="28">
        <f>IFERROR(+VLOOKUP("LEBFSF"&amp;A28,'Main File'!A:O,15,0),0)</f>
        <v>0</v>
      </c>
    </row>
    <row r="29" spans="1:11" x14ac:dyDescent="0.25">
      <c r="A29" s="9">
        <f t="shared" si="0"/>
        <v>43185</v>
      </c>
      <c r="B29" s="28">
        <f>IFERROR(+VLOOKUP("LEBFSF"&amp;A29,'Main File'!A:O,6,0),0)</f>
        <v>0</v>
      </c>
      <c r="C29" s="28">
        <f>IFERROR(+VLOOKUP("LEBFSF"&amp;A29,'Main File'!A:O,7,0),0)</f>
        <v>0</v>
      </c>
      <c r="D29" s="28">
        <f>IFERROR(+VLOOKUP("LEBFSF"&amp;A29,'Main File'!A:O,8,0),0)</f>
        <v>0</v>
      </c>
      <c r="E29" s="28">
        <f>IFERROR(+VLOOKUP("LEBFSF"&amp;A29,'Main File'!A:O,9,0),0)</f>
        <v>0</v>
      </c>
      <c r="F29" s="28">
        <f>IFERROR(+VLOOKUP("LEBFSF"&amp;A29,'Main File'!A:O,10,0),0)</f>
        <v>0</v>
      </c>
      <c r="G29" s="28">
        <f>IFERROR(+VLOOKUP("LEBFSF"&amp;A29,'Main File'!A:O,11,0),0)</f>
        <v>0</v>
      </c>
      <c r="H29" s="28">
        <f>IFERROR(+VLOOKUP("LEBFSF"&amp;A29,'Main File'!A:O,12,0),0)</f>
        <v>0</v>
      </c>
      <c r="I29" s="28">
        <f>IFERROR(+VLOOKUP("LEBFSF"&amp;A29,'Main File'!A:O,13,0),0)</f>
        <v>0</v>
      </c>
      <c r="J29" s="28">
        <f>IFERROR(+VLOOKUP("LEBFSF"&amp;A29,'Main File'!A:O,14,0),0)</f>
        <v>0</v>
      </c>
      <c r="K29" s="28">
        <f>IFERROR(+VLOOKUP("LEBFSF"&amp;A29,'Main File'!A:O,15,0),0)</f>
        <v>0</v>
      </c>
    </row>
    <row r="30" spans="1:11" x14ac:dyDescent="0.25">
      <c r="A30" s="9">
        <f t="shared" si="0"/>
        <v>43186</v>
      </c>
      <c r="B30" s="28">
        <f>IFERROR(+VLOOKUP("LEBFSF"&amp;A30,'Main File'!A:O,6,0),0)</f>
        <v>0</v>
      </c>
      <c r="C30" s="28">
        <f>IFERROR(+VLOOKUP("LEBFSF"&amp;A30,'Main File'!A:O,7,0),0)</f>
        <v>0</v>
      </c>
      <c r="D30" s="28">
        <f>IFERROR(+VLOOKUP("LEBFSF"&amp;A30,'Main File'!A:O,8,0),0)</f>
        <v>0</v>
      </c>
      <c r="E30" s="28">
        <f>IFERROR(+VLOOKUP("LEBFSF"&amp;A30,'Main File'!A:O,9,0),0)</f>
        <v>0</v>
      </c>
      <c r="F30" s="28">
        <f>IFERROR(+VLOOKUP("LEBFSF"&amp;A30,'Main File'!A:O,10,0),0)</f>
        <v>0</v>
      </c>
      <c r="G30" s="28">
        <f>IFERROR(+VLOOKUP("LEBFSF"&amp;A30,'Main File'!A:O,11,0),0)</f>
        <v>0</v>
      </c>
      <c r="H30" s="28">
        <f>IFERROR(+VLOOKUP("LEBFSF"&amp;A30,'Main File'!A:O,12,0),0)</f>
        <v>0</v>
      </c>
      <c r="I30" s="28">
        <f>IFERROR(+VLOOKUP("LEBFSF"&amp;A30,'Main File'!A:O,13,0),0)</f>
        <v>0</v>
      </c>
      <c r="J30" s="28">
        <f>IFERROR(+VLOOKUP("LEBFSF"&amp;A30,'Main File'!A:O,14,0),0)</f>
        <v>0</v>
      </c>
      <c r="K30" s="28">
        <f>IFERROR(+VLOOKUP("LEBFSF"&amp;A30,'Main File'!A:O,15,0),0)</f>
        <v>0</v>
      </c>
    </row>
    <row r="31" spans="1:11" x14ac:dyDescent="0.25">
      <c r="A31" s="9">
        <f t="shared" si="0"/>
        <v>43187</v>
      </c>
      <c r="B31" s="28">
        <f>IFERROR(+VLOOKUP("LEBFSF"&amp;A31,'Main File'!A:O,6,0),0)</f>
        <v>0</v>
      </c>
      <c r="C31" s="28">
        <f>IFERROR(+VLOOKUP("LEBFSF"&amp;A31,'Main File'!A:O,7,0),0)</f>
        <v>0</v>
      </c>
      <c r="D31" s="28">
        <f>IFERROR(+VLOOKUP("LEBFSF"&amp;A31,'Main File'!A:O,8,0),0)</f>
        <v>0</v>
      </c>
      <c r="E31" s="28">
        <f>IFERROR(+VLOOKUP("LEBFSF"&amp;A31,'Main File'!A:O,9,0),0)</f>
        <v>0</v>
      </c>
      <c r="F31" s="28">
        <f>IFERROR(+VLOOKUP("LEBFSF"&amp;A31,'Main File'!A:O,10,0),0)</f>
        <v>0</v>
      </c>
      <c r="G31" s="28">
        <f>IFERROR(+VLOOKUP("LEBFSF"&amp;A31,'Main File'!A:O,11,0),0)</f>
        <v>0</v>
      </c>
      <c r="H31" s="28">
        <f>IFERROR(+VLOOKUP("LEBFSF"&amp;A31,'Main File'!A:O,12,0),0)</f>
        <v>0</v>
      </c>
      <c r="I31" s="28">
        <f>IFERROR(+VLOOKUP("LEBFSF"&amp;A31,'Main File'!A:O,13,0),0)</f>
        <v>0</v>
      </c>
      <c r="J31" s="28">
        <f>IFERROR(+VLOOKUP("LEBFSF"&amp;A31,'Main File'!A:O,14,0),0)</f>
        <v>0</v>
      </c>
      <c r="K31" s="28">
        <f>IFERROR(+VLOOKUP("LEBFSF"&amp;A31,'Main File'!A:O,15,0),0)</f>
        <v>0</v>
      </c>
    </row>
    <row r="32" spans="1:11" x14ac:dyDescent="0.25">
      <c r="A32" s="9">
        <f t="shared" si="0"/>
        <v>43188</v>
      </c>
      <c r="B32" s="28">
        <f>IFERROR(+VLOOKUP("LEBFSF"&amp;A32,'Main File'!A:O,6,0),0)</f>
        <v>0</v>
      </c>
      <c r="C32" s="28">
        <f>IFERROR(+VLOOKUP("LEBFSF"&amp;A32,'Main File'!A:O,7,0),0)</f>
        <v>0</v>
      </c>
      <c r="D32" s="28">
        <f>IFERROR(+VLOOKUP("LEBFSF"&amp;A32,'Main File'!A:O,8,0),0)</f>
        <v>0</v>
      </c>
      <c r="E32" s="28">
        <f>IFERROR(+VLOOKUP("LEBFSF"&amp;A32,'Main File'!A:O,9,0),0)</f>
        <v>0</v>
      </c>
      <c r="F32" s="28">
        <f>IFERROR(+VLOOKUP("LEBFSF"&amp;A32,'Main File'!A:O,10,0),0)</f>
        <v>0</v>
      </c>
      <c r="G32" s="28">
        <f>IFERROR(+VLOOKUP("LEBFSF"&amp;A32,'Main File'!A:O,11,0),0)</f>
        <v>0</v>
      </c>
      <c r="H32" s="28">
        <f>IFERROR(+VLOOKUP("LEBFSF"&amp;A32,'Main File'!A:O,12,0),0)</f>
        <v>0</v>
      </c>
      <c r="I32" s="28">
        <f>IFERROR(+VLOOKUP("LEBFSF"&amp;A32,'Main File'!A:O,13,0),0)</f>
        <v>0</v>
      </c>
      <c r="J32" s="28">
        <f>IFERROR(+VLOOKUP("LEBFSF"&amp;A32,'Main File'!A:O,14,0),0)</f>
        <v>0</v>
      </c>
      <c r="K32" s="28">
        <f>IFERROR(+VLOOKUP("LEBFSF"&amp;A32,'Main File'!A:O,15,0),0)</f>
        <v>0</v>
      </c>
    </row>
    <row r="33" spans="1:11" x14ac:dyDescent="0.25">
      <c r="A33" s="9">
        <f t="shared" si="0"/>
        <v>43189</v>
      </c>
      <c r="B33" s="28">
        <f>IFERROR(+VLOOKUP("LEBFSF"&amp;A33,'Main File'!A:O,6,0),0)</f>
        <v>0</v>
      </c>
      <c r="C33" s="28">
        <f>IFERROR(+VLOOKUP("LEBFSF"&amp;A33,'Main File'!A:O,7,0),0)</f>
        <v>0</v>
      </c>
      <c r="D33" s="28">
        <f>IFERROR(+VLOOKUP("LEBFSF"&amp;A33,'Main File'!A:O,8,0),0)</f>
        <v>0</v>
      </c>
      <c r="E33" s="28">
        <f>IFERROR(+VLOOKUP("LEBFSF"&amp;A33,'Main File'!A:O,9,0),0)</f>
        <v>0</v>
      </c>
      <c r="F33" s="28">
        <f>IFERROR(+VLOOKUP("LEBFSF"&amp;A33,'Main File'!A:O,10,0),0)</f>
        <v>0</v>
      </c>
      <c r="G33" s="28">
        <f>IFERROR(+VLOOKUP("LEBFSF"&amp;A33,'Main File'!A:O,11,0),0)</f>
        <v>0</v>
      </c>
      <c r="H33" s="28">
        <f>IFERROR(+VLOOKUP("LEBFSF"&amp;A33,'Main File'!A:O,12,0),0)</f>
        <v>0</v>
      </c>
      <c r="I33" s="28">
        <f>IFERROR(+VLOOKUP("LEBFSF"&amp;A33,'Main File'!A:O,13,0),0)</f>
        <v>0</v>
      </c>
      <c r="J33" s="28">
        <f>IFERROR(+VLOOKUP("LEBFSF"&amp;A33,'Main File'!A:O,14,0),0)</f>
        <v>0</v>
      </c>
      <c r="K33" s="28">
        <f>IFERROR(+VLOOKUP("LEBFSF"&amp;A33,'Main File'!A:O,15,0),0)</f>
        <v>0</v>
      </c>
    </row>
    <row r="34" spans="1:11" x14ac:dyDescent="0.25">
      <c r="A34" s="9">
        <f t="shared" si="0"/>
        <v>43190</v>
      </c>
      <c r="B34" s="28">
        <f>IFERROR(+VLOOKUP("LEBFSF"&amp;A34,'Main File'!A:O,6,0),0)</f>
        <v>0</v>
      </c>
      <c r="C34" s="28">
        <f>IFERROR(+VLOOKUP("LEBFSF"&amp;A34,'Main File'!A:O,7,0),0)</f>
        <v>0</v>
      </c>
      <c r="D34" s="28">
        <f>IFERROR(+VLOOKUP("LEBFSF"&amp;A34,'Main File'!A:O,8,0),0)</f>
        <v>0</v>
      </c>
      <c r="E34" s="28">
        <f>IFERROR(+VLOOKUP("LEBFSF"&amp;A34,'Main File'!A:O,9,0),0)</f>
        <v>0</v>
      </c>
      <c r="F34" s="28">
        <f>IFERROR(+VLOOKUP("LEBFSF"&amp;A34,'Main File'!A:O,10,0),0)</f>
        <v>0</v>
      </c>
      <c r="G34" s="28">
        <f>IFERROR(+VLOOKUP("LEBFSF"&amp;A34,'Main File'!A:O,11,0),0)</f>
        <v>0</v>
      </c>
      <c r="H34" s="28">
        <f>IFERROR(+VLOOKUP("LEBFSF"&amp;A34,'Main File'!A:O,12,0),0)</f>
        <v>0</v>
      </c>
      <c r="I34" s="28">
        <f>IFERROR(+VLOOKUP("LEBFSF"&amp;A34,'Main File'!A:O,13,0),0)</f>
        <v>0</v>
      </c>
      <c r="J34" s="28">
        <f>IFERROR(+VLOOKUP("LEBFSF"&amp;A34,'Main File'!A:O,14,0),0)</f>
        <v>0</v>
      </c>
      <c r="K34" s="28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Children's Gift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IFERROR(+VLOOKUP("LECHID"&amp;A4,'Main File'!A:O,6,0),0)</f>
        <v>2.4762663851989988</v>
      </c>
      <c r="C4" s="28">
        <f>IFERROR(+VLOOKUP("LECHID"&amp;A4,'Main File'!A:O,7,0),0)</f>
        <v>0</v>
      </c>
      <c r="D4" s="28">
        <f>IFERROR(+VLOOKUP("LECHID"&amp;A4,'Main File'!A:O,8,0),0)</f>
        <v>0</v>
      </c>
      <c r="E4" s="28">
        <f>IFERROR(+VLOOKUP("LECHID"&amp;A4,'Main File'!A:O,9,0),0)</f>
        <v>0.26932667473426131</v>
      </c>
      <c r="F4" s="28">
        <f>IFERROR(+VLOOKUP("LECHID"&amp;A4,'Main File'!A:O,10,0),0)</f>
        <v>2.7455930599332601</v>
      </c>
      <c r="G4" s="28">
        <f>IFERROR(+VLOOKUP("LECHID"&amp;A4,'Main File'!A:O,11,0),0)</f>
        <v>1.4780556000904359</v>
      </c>
      <c r="H4" s="28">
        <f>IFERROR(+VLOOKUP("LECHID"&amp;A4,'Main File'!A:O,12,0),0)</f>
        <v>0</v>
      </c>
      <c r="I4" s="28">
        <f>IFERROR(+VLOOKUP("LECHID"&amp;A4,'Main File'!A:O,13,0),0)</f>
        <v>0</v>
      </c>
      <c r="J4" s="28">
        <f>IFERROR(+VLOOKUP("LECHID"&amp;A4,'Main File'!A:O,14,0),0)</f>
        <v>0.25166702655453066</v>
      </c>
      <c r="K4" s="28">
        <f>IFERROR(+VLOOKUP("LECHID"&amp;A4,'Main File'!A:O,15,0),0)</f>
        <v>1.7297226266449666</v>
      </c>
    </row>
    <row r="5" spans="1:14" x14ac:dyDescent="0.25">
      <c r="A5" s="9">
        <v>43161</v>
      </c>
      <c r="B5" s="28">
        <f>IFERROR(+VLOOKUP("LECHID"&amp;A5,'Main File'!A:O,6,0),0)</f>
        <v>2.4762719662992798</v>
      </c>
      <c r="C5" s="28">
        <f>IFERROR(+VLOOKUP("LECHID"&amp;A5,'Main File'!A:O,7,0),0)</f>
        <v>0</v>
      </c>
      <c r="D5" s="28">
        <f>IFERROR(+VLOOKUP("LECHID"&amp;A5,'Main File'!A:O,8,0),0)</f>
        <v>0</v>
      </c>
      <c r="E5" s="28">
        <f>IFERROR(+VLOOKUP("LECHID"&amp;A5,'Main File'!A:O,9,0),0)</f>
        <v>0.26933011735865886</v>
      </c>
      <c r="F5" s="28">
        <f>IFERROR(+VLOOKUP("LECHID"&amp;A5,'Main File'!A:O,10,0),0)</f>
        <v>2.7456020836579387</v>
      </c>
      <c r="G5" s="28">
        <f>IFERROR(+VLOOKUP("LECHID"&amp;A5,'Main File'!A:O,11,0),0)</f>
        <v>1.4783628141014262</v>
      </c>
      <c r="H5" s="28">
        <f>IFERROR(+VLOOKUP("LECHID"&amp;A5,'Main File'!A:O,12,0),0)</f>
        <v>0</v>
      </c>
      <c r="I5" s="28">
        <f>IFERROR(+VLOOKUP("LECHID"&amp;A5,'Main File'!A:O,13,0),0)</f>
        <v>0</v>
      </c>
      <c r="J5" s="28">
        <f>IFERROR(+VLOOKUP("LECHID"&amp;A5,'Main File'!A:O,14,0),0)</f>
        <v>0.25171764751697906</v>
      </c>
      <c r="K5" s="28">
        <f>IFERROR(+VLOOKUP("LECHID"&amp;A5,'Main File'!A:O,15,0),0)</f>
        <v>1.7300804616184053</v>
      </c>
    </row>
    <row r="6" spans="1:14" x14ac:dyDescent="0.25">
      <c r="A6" s="9">
        <f>+A5+1</f>
        <v>43162</v>
      </c>
      <c r="B6" s="28">
        <f>IFERROR(+VLOOKUP("LECHID"&amp;A6,'Main File'!A:O,6,0),0)</f>
        <v>2.4762674591496086</v>
      </c>
      <c r="C6" s="28">
        <f>IFERROR(+VLOOKUP("LECHID"&amp;A6,'Main File'!A:O,7,0),0)</f>
        <v>0</v>
      </c>
      <c r="D6" s="28">
        <f>IFERROR(+VLOOKUP("LECHID"&amp;A6,'Main File'!A:O,8,0),0)</f>
        <v>0</v>
      </c>
      <c r="E6" s="28">
        <f>IFERROR(+VLOOKUP("LECHID"&amp;A6,'Main File'!A:O,9,0),0)</f>
        <v>0.26932822189076283</v>
      </c>
      <c r="F6" s="28">
        <f>IFERROR(+VLOOKUP("LECHID"&amp;A6,'Main File'!A:O,10,0),0)</f>
        <v>2.7455956810403714</v>
      </c>
      <c r="G6" s="28">
        <f>IFERROR(+VLOOKUP("LECHID"&amp;A6,'Main File'!A:O,11,0),0)</f>
        <v>1.4783603878479228</v>
      </c>
      <c r="H6" s="28">
        <f>IFERROR(+VLOOKUP("LECHID"&amp;A6,'Main File'!A:O,12,0),0)</f>
        <v>0</v>
      </c>
      <c r="I6" s="28">
        <f>IFERROR(+VLOOKUP("LECHID"&amp;A6,'Main File'!A:O,13,0),0)</f>
        <v>0</v>
      </c>
      <c r="J6" s="28">
        <f>IFERROR(+VLOOKUP("LECHID"&amp;A6,'Main File'!A:O,14,0),0)</f>
        <v>0.25171723440402849</v>
      </c>
      <c r="K6" s="28">
        <f>IFERROR(+VLOOKUP("LECHID"&amp;A6,'Main File'!A:O,15,0),0)</f>
        <v>1.7300776222519514</v>
      </c>
    </row>
    <row r="7" spans="1:14" x14ac:dyDescent="0.25">
      <c r="A7" s="9">
        <f t="shared" ref="A7:A34" si="0">+A6+1</f>
        <v>43163</v>
      </c>
      <c r="B7" s="28">
        <f>IFERROR(+VLOOKUP("LECHID"&amp;A7,'Main File'!A:O,6,0),0)</f>
        <v>2.4762607101241532</v>
      </c>
      <c r="C7" s="28">
        <f>IFERROR(+VLOOKUP("LECHID"&amp;A7,'Main File'!A:O,7,0),0)</f>
        <v>0</v>
      </c>
      <c r="D7" s="28">
        <f>IFERROR(+VLOOKUP("LECHID"&amp;A7,'Main File'!A:O,8,0),0)</f>
        <v>0</v>
      </c>
      <c r="E7" s="28">
        <f>IFERROR(+VLOOKUP("LECHID"&amp;A7,'Main File'!A:O,9,0),0)</f>
        <v>0.26933079904377805</v>
      </c>
      <c r="F7" s="28">
        <f>IFERROR(+VLOOKUP("LECHID"&amp;A7,'Main File'!A:O,10,0),0)</f>
        <v>2.745591509167931</v>
      </c>
      <c r="G7" s="28">
        <f>IFERROR(+VLOOKUP("LECHID"&amp;A7,'Main File'!A:O,11,0),0)</f>
        <v>1.4783579584390953</v>
      </c>
      <c r="H7" s="28">
        <f>IFERROR(+VLOOKUP("LECHID"&amp;A7,'Main File'!A:O,12,0),0)</f>
        <v>0</v>
      </c>
      <c r="I7" s="28">
        <f>IFERROR(+VLOOKUP("LECHID"&amp;A7,'Main File'!A:O,13,0),0)</f>
        <v>0</v>
      </c>
      <c r="J7" s="28">
        <f>IFERROR(+VLOOKUP("LECHID"&amp;A7,'Main File'!A:O,14,0),0)</f>
        <v>0.25171682075382767</v>
      </c>
      <c r="K7" s="28">
        <f>IFERROR(+VLOOKUP("LECHID"&amp;A7,'Main File'!A:O,15,0),0)</f>
        <v>1.730074779192923</v>
      </c>
    </row>
    <row r="8" spans="1:14" x14ac:dyDescent="0.25">
      <c r="A8" s="9">
        <f t="shared" si="0"/>
        <v>43164</v>
      </c>
      <c r="B8" s="28">
        <f>IFERROR(+VLOOKUP("LECHID"&amp;A8,'Main File'!A:O,6,0),0)</f>
        <v>2.4762193344037233</v>
      </c>
      <c r="C8" s="28">
        <f>IFERROR(+VLOOKUP("LECHID"&amp;A8,'Main File'!A:O,7,0),0)</f>
        <v>0</v>
      </c>
      <c r="D8" s="28">
        <f>IFERROR(+VLOOKUP("LECHID"&amp;A8,'Main File'!A:O,8,0),0)</f>
        <v>0</v>
      </c>
      <c r="E8" s="28">
        <f>IFERROR(+VLOOKUP("LECHID"&amp;A8,'Main File'!A:O,9,0),0)</f>
        <v>0.2693196541505537</v>
      </c>
      <c r="F8" s="28">
        <f>IFERROR(+VLOOKUP("LECHID"&amp;A8,'Main File'!A:O,10,0),0)</f>
        <v>2.7455389885542769</v>
      </c>
      <c r="G8" s="28">
        <f>IFERROR(+VLOOKUP("LECHID"&amp;A8,'Main File'!A:O,11,0),0)</f>
        <v>1.478185429730182</v>
      </c>
      <c r="H8" s="28">
        <f>IFERROR(+VLOOKUP("LECHID"&amp;A8,'Main File'!A:O,12,0),0)</f>
        <v>0</v>
      </c>
      <c r="I8" s="28">
        <f>IFERROR(+VLOOKUP("LECHID"&amp;A8,'Main File'!A:O,13,0),0)</f>
        <v>0</v>
      </c>
      <c r="J8" s="28">
        <f>IFERROR(+VLOOKUP("LECHID"&amp;A8,'Main File'!A:O,14,0),0)</f>
        <v>0.25170255379377865</v>
      </c>
      <c r="K8" s="28">
        <f>IFERROR(+VLOOKUP("LECHID"&amp;A8,'Main File'!A:O,15,0),0)</f>
        <v>1.7298879835239607</v>
      </c>
    </row>
    <row r="9" spans="1:14" x14ac:dyDescent="0.25">
      <c r="A9" s="9">
        <f t="shared" si="0"/>
        <v>43165</v>
      </c>
      <c r="B9" s="28">
        <f>IFERROR(+VLOOKUP("LECHID"&amp;A9,'Main File'!A:O,6,0),0)</f>
        <v>2.4758424029139676</v>
      </c>
      <c r="C9" s="28">
        <f>IFERROR(+VLOOKUP("LECHID"&amp;A9,'Main File'!A:O,7,0),0)</f>
        <v>0</v>
      </c>
      <c r="D9" s="28">
        <f>IFERROR(+VLOOKUP("LECHID"&amp;A9,'Main File'!A:O,8,0),0)</f>
        <v>0</v>
      </c>
      <c r="E9" s="28">
        <f>IFERROR(+VLOOKUP("LECHID"&amp;A9,'Main File'!A:O,9,0),0)</f>
        <v>0.26924954753881952</v>
      </c>
      <c r="F9" s="28">
        <f>IFERROR(+VLOOKUP("LECHID"&amp;A9,'Main File'!A:O,10,0),0)</f>
        <v>2.7450919504527871</v>
      </c>
      <c r="G9" s="28">
        <f>IFERROR(+VLOOKUP("LECHID"&amp;A9,'Main File'!A:O,11,0),0)</f>
        <v>1.4767807789491467</v>
      </c>
      <c r="H9" s="28">
        <f>IFERROR(+VLOOKUP("LECHID"&amp;A9,'Main File'!A:O,12,0),0)</f>
        <v>0</v>
      </c>
      <c r="I9" s="28">
        <f>IFERROR(+VLOOKUP("LECHID"&amp;A9,'Main File'!A:O,13,0),0)</f>
        <v>0</v>
      </c>
      <c r="J9" s="28">
        <f>IFERROR(+VLOOKUP("LECHID"&amp;A9,'Main File'!A:O,14,0),0)</f>
        <v>0.2514545371367104</v>
      </c>
      <c r="K9" s="28">
        <f>IFERROR(+VLOOKUP("LECHID"&amp;A9,'Main File'!A:O,15,0),0)</f>
        <v>1.7282353160858572</v>
      </c>
    </row>
    <row r="10" spans="1:14" x14ac:dyDescent="0.25">
      <c r="A10" s="9">
        <f t="shared" si="0"/>
        <v>43166</v>
      </c>
      <c r="B10" s="28">
        <f>IFERROR(+VLOOKUP("LECHID"&amp;A10,'Main File'!A:O,6,0),0)</f>
        <v>2.4754761819929327</v>
      </c>
      <c r="C10" s="28">
        <f>IFERROR(+VLOOKUP("LECHID"&amp;A10,'Main File'!A:O,7,0),0)</f>
        <v>0</v>
      </c>
      <c r="D10" s="28">
        <f>IFERROR(+VLOOKUP("LECHID"&amp;A10,'Main File'!A:O,8,0),0)</f>
        <v>0</v>
      </c>
      <c r="E10" s="28">
        <f>IFERROR(+VLOOKUP("LECHID"&amp;A10,'Main File'!A:O,9,0),0)</f>
        <v>0.26918091441534231</v>
      </c>
      <c r="F10" s="28">
        <f>IFERROR(+VLOOKUP("LECHID"&amp;A10,'Main File'!A:O,10,0),0)</f>
        <v>2.7446570964082753</v>
      </c>
      <c r="G10" s="28">
        <f>IFERROR(+VLOOKUP("LECHID"&amp;A10,'Main File'!A:O,11,0),0)</f>
        <v>1.4762879251630046</v>
      </c>
      <c r="H10" s="28">
        <f>IFERROR(+VLOOKUP("LECHID"&amp;A10,'Main File'!A:O,12,0),0)</f>
        <v>0</v>
      </c>
      <c r="I10" s="28">
        <f>IFERROR(+VLOOKUP("LECHID"&amp;A10,'Main File'!A:O,13,0),0)</f>
        <v>0</v>
      </c>
      <c r="J10" s="28">
        <f>IFERROR(+VLOOKUP("LECHID"&amp;A10,'Main File'!A:O,14,0),0)</f>
        <v>0.25140586116270336</v>
      </c>
      <c r="K10" s="28">
        <f>IFERROR(+VLOOKUP("LECHID"&amp;A10,'Main File'!A:O,15,0),0)</f>
        <v>1.727693786325708</v>
      </c>
    </row>
    <row r="11" spans="1:14" x14ac:dyDescent="0.25">
      <c r="A11" s="9">
        <f t="shared" si="0"/>
        <v>43167</v>
      </c>
      <c r="B11" s="28">
        <f>IFERROR(+VLOOKUP("LECHID"&amp;A11,'Main File'!A:O,6,0),0)</f>
        <v>2.4754598933667866</v>
      </c>
      <c r="C11" s="28">
        <f>IFERROR(+VLOOKUP("LECHID"&amp;A11,'Main File'!A:O,7,0),0)</f>
        <v>0</v>
      </c>
      <c r="D11" s="28">
        <f>IFERROR(+VLOOKUP("LECHID"&amp;A11,'Main File'!A:O,8,0),0)</f>
        <v>0</v>
      </c>
      <c r="E11" s="28">
        <f>IFERROR(+VLOOKUP("LECHID"&amp;A11,'Main File'!A:O,9,0),0)</f>
        <v>0.26918319677515351</v>
      </c>
      <c r="F11" s="28">
        <f>IFERROR(+VLOOKUP("LECHID"&amp;A11,'Main File'!A:O,10,0),0)</f>
        <v>2.7446430901419401</v>
      </c>
      <c r="G11" s="28">
        <f>IFERROR(+VLOOKUP("LECHID"&amp;A11,'Main File'!A:O,11,0),0)</f>
        <v>1.4778310210738459</v>
      </c>
      <c r="H11" s="28">
        <f>IFERROR(+VLOOKUP("LECHID"&amp;A11,'Main File'!A:O,12,0),0)</f>
        <v>0</v>
      </c>
      <c r="I11" s="28">
        <f>IFERROR(+VLOOKUP("LECHID"&amp;A11,'Main File'!A:O,13,0),0)</f>
        <v>0</v>
      </c>
      <c r="J11" s="28">
        <f>IFERROR(+VLOOKUP("LECHID"&amp;A11,'Main File'!A:O,14,0),0)</f>
        <v>0.25160864657646576</v>
      </c>
      <c r="K11" s="28">
        <f>IFERROR(+VLOOKUP("LECHID"&amp;A11,'Main File'!A:O,15,0),0)</f>
        <v>1.7294396676503117</v>
      </c>
    </row>
    <row r="12" spans="1:14" x14ac:dyDescent="0.25">
      <c r="A12" s="9">
        <f t="shared" si="0"/>
        <v>43168</v>
      </c>
      <c r="B12" s="28">
        <f>IFERROR(+VLOOKUP("LECHID"&amp;A12,'Main File'!A:O,6,0),0)</f>
        <v>2.4754739550454232</v>
      </c>
      <c r="C12" s="28">
        <f>IFERROR(+VLOOKUP("LECHID"&amp;A12,'Main File'!A:O,7,0),0)</f>
        <v>0</v>
      </c>
      <c r="D12" s="28">
        <f>IFERROR(+VLOOKUP("LECHID"&amp;A12,'Main File'!A:O,8,0),0)</f>
        <v>0</v>
      </c>
      <c r="E12" s="28">
        <f>IFERROR(+VLOOKUP("LECHID"&amp;A12,'Main File'!A:O,9,0),0)</f>
        <v>0.26918840272272943</v>
      </c>
      <c r="F12" s="28">
        <f>IFERROR(+VLOOKUP("LECHID"&amp;A12,'Main File'!A:O,10,0),0)</f>
        <v>2.7446623577681528</v>
      </c>
      <c r="G12" s="28">
        <f>IFERROR(+VLOOKUP("LECHID"&amp;A12,'Main File'!A:O,11,0),0)</f>
        <v>1.4775973758647436</v>
      </c>
      <c r="H12" s="28">
        <f>IFERROR(+VLOOKUP("LECHID"&amp;A12,'Main File'!A:O,12,0),0)</f>
        <v>0</v>
      </c>
      <c r="I12" s="28">
        <f>IFERROR(+VLOOKUP("LECHID"&amp;A12,'Main File'!A:O,13,0),0)</f>
        <v>0</v>
      </c>
      <c r="J12" s="28">
        <f>IFERROR(+VLOOKUP("LECHID"&amp;A12,'Main File'!A:O,14,0),0)</f>
        <v>0.25157222765527165</v>
      </c>
      <c r="K12" s="28">
        <f>IFERROR(+VLOOKUP("LECHID"&amp;A12,'Main File'!A:O,15,0),0)</f>
        <v>1.7291696035200153</v>
      </c>
    </row>
    <row r="13" spans="1:14" x14ac:dyDescent="0.25">
      <c r="A13" s="9">
        <f t="shared" si="0"/>
        <v>43169</v>
      </c>
      <c r="B13" s="28">
        <f>IFERROR(+VLOOKUP("LECHID"&amp;A13,'Main File'!A:O,6,0),0)</f>
        <v>2.4754619568515364</v>
      </c>
      <c r="C13" s="28">
        <f>IFERROR(+VLOOKUP("LECHID"&amp;A13,'Main File'!A:O,7,0),0)</f>
        <v>0</v>
      </c>
      <c r="D13" s="28">
        <f>IFERROR(+VLOOKUP("LECHID"&amp;A13,'Main File'!A:O,8,0),0)</f>
        <v>0</v>
      </c>
      <c r="E13" s="28">
        <f>IFERROR(+VLOOKUP("LECHID"&amp;A13,'Main File'!A:O,9,0),0)</f>
        <v>0.26918401811624026</v>
      </c>
      <c r="F13" s="28">
        <f>IFERROR(+VLOOKUP("LECHID"&amp;A13,'Main File'!A:O,10,0),0)</f>
        <v>2.7446459749677765</v>
      </c>
      <c r="G13" s="28">
        <f>IFERROR(+VLOOKUP("LECHID"&amp;A13,'Main File'!A:O,11,0),0)</f>
        <v>1.4774977466957888</v>
      </c>
      <c r="H13" s="28">
        <f>IFERROR(+VLOOKUP("LECHID"&amp;A13,'Main File'!A:O,12,0),0)</f>
        <v>0</v>
      </c>
      <c r="I13" s="28">
        <f>IFERROR(+VLOOKUP("LECHID"&amp;A13,'Main File'!A:O,13,0),0)</f>
        <v>0</v>
      </c>
      <c r="J13" s="28">
        <f>IFERROR(+VLOOKUP("LECHID"&amp;A13,'Main File'!A:O,14,0),0)</f>
        <v>0.25156886665468325</v>
      </c>
      <c r="K13" s="28">
        <f>IFERROR(+VLOOKUP("LECHID"&amp;A13,'Main File'!A:O,15,0),0)</f>
        <v>1.7290666133504722</v>
      </c>
    </row>
    <row r="14" spans="1:14" x14ac:dyDescent="0.25">
      <c r="A14" s="9">
        <f t="shared" si="0"/>
        <v>43170</v>
      </c>
      <c r="B14" s="28">
        <f>IFERROR(+VLOOKUP("LECHID"&amp;A14,'Main File'!A:O,6,0),0)</f>
        <v>2.4754551104065996</v>
      </c>
      <c r="C14" s="28">
        <f>IFERROR(+VLOOKUP("LECHID"&amp;A14,'Main File'!A:O,7,0),0)</f>
        <v>0</v>
      </c>
      <c r="D14" s="28">
        <f>IFERROR(+VLOOKUP("LECHID"&amp;A14,'Main File'!A:O,8,0),0)</f>
        <v>0</v>
      </c>
      <c r="E14" s="28">
        <f>IFERROR(+VLOOKUP("LECHID"&amp;A14,'Main File'!A:O,9,0),0)</f>
        <v>0.26918342610647822</v>
      </c>
      <c r="F14" s="28">
        <f>IFERROR(+VLOOKUP("LECHID"&amp;A14,'Main File'!A:O,10,0),0)</f>
        <v>2.7446385365130777</v>
      </c>
      <c r="G14" s="28">
        <f>IFERROR(+VLOOKUP("LECHID"&amp;A14,'Main File'!A:O,11,0),0)</f>
        <v>1.4775186660071538</v>
      </c>
      <c r="H14" s="28">
        <f>IFERROR(+VLOOKUP("LECHID"&amp;A14,'Main File'!A:O,12,0),0)</f>
        <v>0</v>
      </c>
      <c r="I14" s="28">
        <f>IFERROR(+VLOOKUP("LECHID"&amp;A14,'Main File'!A:O,13,0),0)</f>
        <v>0</v>
      </c>
      <c r="J14" s="28">
        <f>IFERROR(+VLOOKUP("LECHID"&amp;A14,'Main File'!A:O,14,0),0)</f>
        <v>0.25156562742668431</v>
      </c>
      <c r="K14" s="28">
        <f>IFERROR(+VLOOKUP("LECHID"&amp;A14,'Main File'!A:O,15,0),0)</f>
        <v>1.729084293433838</v>
      </c>
    </row>
    <row r="15" spans="1:14" x14ac:dyDescent="0.25">
      <c r="A15" s="9">
        <f t="shared" si="0"/>
        <v>43171</v>
      </c>
      <c r="B15" s="28">
        <f>IFERROR(+VLOOKUP("LECHID"&amp;A15,'Main File'!A:O,6,0),0)</f>
        <v>0</v>
      </c>
      <c r="C15" s="28">
        <f>IFERROR(+VLOOKUP("LECHID"&amp;A15,'Main File'!A:O,7,0),0)</f>
        <v>0</v>
      </c>
      <c r="D15" s="28">
        <f>IFERROR(+VLOOKUP("LECHID"&amp;A15,'Main File'!A:O,8,0),0)</f>
        <v>0</v>
      </c>
      <c r="E15" s="28">
        <f>IFERROR(+VLOOKUP("LECHID"&amp;A15,'Main File'!A:O,9,0),0)</f>
        <v>0</v>
      </c>
      <c r="F15" s="28">
        <f>IFERROR(+VLOOKUP("LECHID"&amp;A15,'Main File'!A:O,10,0),0)</f>
        <v>0</v>
      </c>
      <c r="G15" s="28">
        <f>IFERROR(+VLOOKUP("LECHID"&amp;A15,'Main File'!A:O,11,0),0)</f>
        <v>0</v>
      </c>
      <c r="H15" s="28">
        <f>IFERROR(+VLOOKUP("LECHID"&amp;A15,'Main File'!A:O,12,0),0)</f>
        <v>0</v>
      </c>
      <c r="I15" s="28">
        <f>IFERROR(+VLOOKUP("LECHID"&amp;A15,'Main File'!A:O,13,0),0)</f>
        <v>0</v>
      </c>
      <c r="J15" s="28">
        <f>IFERROR(+VLOOKUP("LECHID"&amp;A15,'Main File'!A:O,14,0),0)</f>
        <v>0</v>
      </c>
      <c r="K15" s="28">
        <f>IFERROR(+VLOOKUP("LECHID"&amp;A15,'Main File'!A:O,15,0),0)</f>
        <v>0</v>
      </c>
    </row>
    <row r="16" spans="1:14" x14ac:dyDescent="0.25">
      <c r="A16" s="9">
        <f t="shared" si="0"/>
        <v>43172</v>
      </c>
      <c r="B16" s="28">
        <f>IFERROR(+VLOOKUP("LECHID"&amp;A16,'Main File'!A:O,6,0),0)</f>
        <v>0</v>
      </c>
      <c r="C16" s="28">
        <f>IFERROR(+VLOOKUP("LECHID"&amp;A16,'Main File'!A:O,7,0),0)</f>
        <v>0</v>
      </c>
      <c r="D16" s="28">
        <f>IFERROR(+VLOOKUP("LECHID"&amp;A16,'Main File'!A:O,8,0),0)</f>
        <v>0</v>
      </c>
      <c r="E16" s="28">
        <f>IFERROR(+VLOOKUP("LECHID"&amp;A16,'Main File'!A:O,9,0),0)</f>
        <v>0</v>
      </c>
      <c r="F16" s="28">
        <f>IFERROR(+VLOOKUP("LECHID"&amp;A16,'Main File'!A:O,10,0),0)</f>
        <v>0</v>
      </c>
      <c r="G16" s="28">
        <f>IFERROR(+VLOOKUP("LECHID"&amp;A16,'Main File'!A:O,11,0),0)</f>
        <v>0</v>
      </c>
      <c r="H16" s="28">
        <f>IFERROR(+VLOOKUP("LECHID"&amp;A16,'Main File'!A:O,12,0),0)</f>
        <v>0</v>
      </c>
      <c r="I16" s="28">
        <f>IFERROR(+VLOOKUP("LECHID"&amp;A16,'Main File'!A:O,13,0),0)</f>
        <v>0</v>
      </c>
      <c r="J16" s="28">
        <f>IFERROR(+VLOOKUP("LECHID"&amp;A16,'Main File'!A:O,14,0),0)</f>
        <v>0</v>
      </c>
      <c r="K16" s="28">
        <f>IFERROR(+VLOOKUP("LECHID"&amp;A16,'Main File'!A:O,15,0),0)</f>
        <v>0</v>
      </c>
    </row>
    <row r="17" spans="1:11" x14ac:dyDescent="0.25">
      <c r="A17" s="9">
        <f t="shared" si="0"/>
        <v>43173</v>
      </c>
      <c r="B17" s="28">
        <f>IFERROR(+VLOOKUP("LECHID"&amp;A17,'Main File'!A:O,6,0),0)</f>
        <v>0</v>
      </c>
      <c r="C17" s="28">
        <f>IFERROR(+VLOOKUP("LECHID"&amp;A17,'Main File'!A:O,7,0),0)</f>
        <v>0</v>
      </c>
      <c r="D17" s="28">
        <f>IFERROR(+VLOOKUP("LECHID"&amp;A17,'Main File'!A:O,8,0),0)</f>
        <v>0</v>
      </c>
      <c r="E17" s="28">
        <f>IFERROR(+VLOOKUP("LECHID"&amp;A17,'Main File'!A:O,9,0),0)</f>
        <v>0</v>
      </c>
      <c r="F17" s="28">
        <f>IFERROR(+VLOOKUP("LECHID"&amp;A17,'Main File'!A:O,10,0),0)</f>
        <v>0</v>
      </c>
      <c r="G17" s="28">
        <f>IFERROR(+VLOOKUP("LECHID"&amp;A17,'Main File'!A:O,11,0),0)</f>
        <v>0</v>
      </c>
      <c r="H17" s="28">
        <f>IFERROR(+VLOOKUP("LECHID"&amp;A17,'Main File'!A:O,12,0),0)</f>
        <v>0</v>
      </c>
      <c r="I17" s="28">
        <f>IFERROR(+VLOOKUP("LECHID"&amp;A17,'Main File'!A:O,13,0),0)</f>
        <v>0</v>
      </c>
      <c r="J17" s="28">
        <f>IFERROR(+VLOOKUP("LECHID"&amp;A17,'Main File'!A:O,14,0),0)</f>
        <v>0</v>
      </c>
      <c r="K17" s="28">
        <f>IFERROR(+VLOOKUP("LECHID"&amp;A17,'Main File'!A:O,15,0),0)</f>
        <v>0</v>
      </c>
    </row>
    <row r="18" spans="1:11" x14ac:dyDescent="0.25">
      <c r="A18" s="9">
        <f t="shared" si="0"/>
        <v>43174</v>
      </c>
      <c r="B18" s="28">
        <f>IFERROR(+VLOOKUP("LECHID"&amp;A18,'Main File'!A:O,6,0),0)</f>
        <v>0</v>
      </c>
      <c r="C18" s="28">
        <f>IFERROR(+VLOOKUP("LECHID"&amp;A18,'Main File'!A:O,7,0),0)</f>
        <v>0</v>
      </c>
      <c r="D18" s="28">
        <f>IFERROR(+VLOOKUP("LECHID"&amp;A18,'Main File'!A:O,8,0),0)</f>
        <v>0</v>
      </c>
      <c r="E18" s="28">
        <f>IFERROR(+VLOOKUP("LECHID"&amp;A18,'Main File'!A:O,9,0),0)</f>
        <v>0</v>
      </c>
      <c r="F18" s="28">
        <f>IFERROR(+VLOOKUP("LECHID"&amp;A18,'Main File'!A:O,10,0),0)</f>
        <v>0</v>
      </c>
      <c r="G18" s="28">
        <f>IFERROR(+VLOOKUP("LECHID"&amp;A18,'Main File'!A:O,11,0),0)</f>
        <v>0</v>
      </c>
      <c r="H18" s="28">
        <f>IFERROR(+VLOOKUP("LECHID"&amp;A18,'Main File'!A:O,12,0),0)</f>
        <v>0</v>
      </c>
      <c r="I18" s="28">
        <f>IFERROR(+VLOOKUP("LECHID"&amp;A18,'Main File'!A:O,13,0),0)</f>
        <v>0</v>
      </c>
      <c r="J18" s="28">
        <f>IFERROR(+VLOOKUP("LECHID"&amp;A18,'Main File'!A:O,14,0),0)</f>
        <v>0</v>
      </c>
      <c r="K18" s="28">
        <f>IFERROR(+VLOOKUP("LECHID"&amp;A18,'Main File'!A:O,15,0),0)</f>
        <v>0</v>
      </c>
    </row>
    <row r="19" spans="1:11" x14ac:dyDescent="0.25">
      <c r="A19" s="9">
        <f t="shared" si="0"/>
        <v>43175</v>
      </c>
      <c r="B19" s="28">
        <f>IFERROR(+VLOOKUP("LECHID"&amp;A19,'Main File'!A:O,6,0),0)</f>
        <v>0</v>
      </c>
      <c r="C19" s="28">
        <f>IFERROR(+VLOOKUP("LECHID"&amp;A19,'Main File'!A:O,7,0),0)</f>
        <v>0</v>
      </c>
      <c r="D19" s="28">
        <f>IFERROR(+VLOOKUP("LECHID"&amp;A19,'Main File'!A:O,8,0),0)</f>
        <v>0</v>
      </c>
      <c r="E19" s="28">
        <f>IFERROR(+VLOOKUP("LECHID"&amp;A19,'Main File'!A:O,9,0),0)</f>
        <v>0</v>
      </c>
      <c r="F19" s="28">
        <f>IFERROR(+VLOOKUP("LECHID"&amp;A19,'Main File'!A:O,10,0),0)</f>
        <v>0</v>
      </c>
      <c r="G19" s="28">
        <f>IFERROR(+VLOOKUP("LECHID"&amp;A19,'Main File'!A:O,11,0),0)</f>
        <v>0</v>
      </c>
      <c r="H19" s="28">
        <f>IFERROR(+VLOOKUP("LECHID"&amp;A19,'Main File'!A:O,12,0),0)</f>
        <v>0</v>
      </c>
      <c r="I19" s="28">
        <f>IFERROR(+VLOOKUP("LECHID"&amp;A19,'Main File'!A:O,13,0),0)</f>
        <v>0</v>
      </c>
      <c r="J19" s="28">
        <f>IFERROR(+VLOOKUP("LECHID"&amp;A19,'Main File'!A:O,14,0),0)</f>
        <v>0</v>
      </c>
      <c r="K19" s="28">
        <f>IFERROR(+VLOOKUP("LECHID"&amp;A19,'Main File'!A:O,15,0),0)</f>
        <v>0</v>
      </c>
    </row>
    <row r="20" spans="1:11" x14ac:dyDescent="0.25">
      <c r="A20" s="9">
        <f t="shared" si="0"/>
        <v>43176</v>
      </c>
      <c r="B20" s="28">
        <f>IFERROR(+VLOOKUP("LECHID"&amp;A20,'Main File'!A:O,6,0),0)</f>
        <v>0</v>
      </c>
      <c r="C20" s="28">
        <f>IFERROR(+VLOOKUP("LECHID"&amp;A20,'Main File'!A:O,7,0),0)</f>
        <v>0</v>
      </c>
      <c r="D20" s="28">
        <f>IFERROR(+VLOOKUP("LECHID"&amp;A20,'Main File'!A:O,8,0),0)</f>
        <v>0</v>
      </c>
      <c r="E20" s="28">
        <f>IFERROR(+VLOOKUP("LECHID"&amp;A20,'Main File'!A:O,9,0),0)</f>
        <v>0</v>
      </c>
      <c r="F20" s="28">
        <f>IFERROR(+VLOOKUP("LECHID"&amp;A20,'Main File'!A:O,10,0),0)</f>
        <v>0</v>
      </c>
      <c r="G20" s="28">
        <f>IFERROR(+VLOOKUP("LECHID"&amp;A20,'Main File'!A:O,11,0),0)</f>
        <v>0</v>
      </c>
      <c r="H20" s="28">
        <f>IFERROR(+VLOOKUP("LECHID"&amp;A20,'Main File'!A:O,12,0),0)</f>
        <v>0</v>
      </c>
      <c r="I20" s="28">
        <f>IFERROR(+VLOOKUP("LECHID"&amp;A20,'Main File'!A:O,13,0),0)</f>
        <v>0</v>
      </c>
      <c r="J20" s="28">
        <f>IFERROR(+VLOOKUP("LECHID"&amp;A20,'Main File'!A:O,14,0),0)</f>
        <v>0</v>
      </c>
      <c r="K20" s="28">
        <f>IFERROR(+VLOOKUP("LECHID"&amp;A20,'Main File'!A:O,15,0),0)</f>
        <v>0</v>
      </c>
    </row>
    <row r="21" spans="1:11" x14ac:dyDescent="0.25">
      <c r="A21" s="9">
        <f t="shared" si="0"/>
        <v>43177</v>
      </c>
      <c r="B21" s="28">
        <f>IFERROR(+VLOOKUP("LECHID"&amp;A21,'Main File'!A:O,6,0),0)</f>
        <v>0</v>
      </c>
      <c r="C21" s="28">
        <f>IFERROR(+VLOOKUP("LECHID"&amp;A21,'Main File'!A:O,7,0),0)</f>
        <v>0</v>
      </c>
      <c r="D21" s="28">
        <f>IFERROR(+VLOOKUP("LECHID"&amp;A21,'Main File'!A:O,8,0),0)</f>
        <v>0</v>
      </c>
      <c r="E21" s="28">
        <f>IFERROR(+VLOOKUP("LECHID"&amp;A21,'Main File'!A:O,9,0),0)</f>
        <v>0</v>
      </c>
      <c r="F21" s="28">
        <f>IFERROR(+VLOOKUP("LECHID"&amp;A21,'Main File'!A:O,10,0),0)</f>
        <v>0</v>
      </c>
      <c r="G21" s="28">
        <f>IFERROR(+VLOOKUP("LECHID"&amp;A21,'Main File'!A:O,11,0),0)</f>
        <v>0</v>
      </c>
      <c r="H21" s="28">
        <f>IFERROR(+VLOOKUP("LECHID"&amp;A21,'Main File'!A:O,12,0),0)</f>
        <v>0</v>
      </c>
      <c r="I21" s="28">
        <f>IFERROR(+VLOOKUP("LECHID"&amp;A21,'Main File'!A:O,13,0),0)</f>
        <v>0</v>
      </c>
      <c r="J21" s="28">
        <f>IFERROR(+VLOOKUP("LECHID"&amp;A21,'Main File'!A:O,14,0),0)</f>
        <v>0</v>
      </c>
      <c r="K21" s="28">
        <f>IFERROR(+VLOOKUP("LECHID"&amp;A21,'Main File'!A:O,15,0),0)</f>
        <v>0</v>
      </c>
    </row>
    <row r="22" spans="1:11" x14ac:dyDescent="0.25">
      <c r="A22" s="9">
        <f t="shared" si="0"/>
        <v>43178</v>
      </c>
      <c r="B22" s="28">
        <f>IFERROR(+VLOOKUP("LECHID"&amp;A22,'Main File'!A:O,6,0),0)</f>
        <v>0</v>
      </c>
      <c r="C22" s="28">
        <f>IFERROR(+VLOOKUP("LECHID"&amp;A22,'Main File'!A:O,7,0),0)</f>
        <v>0</v>
      </c>
      <c r="D22" s="28">
        <f>IFERROR(+VLOOKUP("LECHID"&amp;A22,'Main File'!A:O,8,0),0)</f>
        <v>0</v>
      </c>
      <c r="E22" s="28">
        <f>IFERROR(+VLOOKUP("LECHID"&amp;A22,'Main File'!A:O,9,0),0)</f>
        <v>0</v>
      </c>
      <c r="F22" s="28">
        <f>IFERROR(+VLOOKUP("LECHID"&amp;A22,'Main File'!A:O,10,0),0)</f>
        <v>0</v>
      </c>
      <c r="G22" s="28">
        <f>IFERROR(+VLOOKUP("LECHID"&amp;A22,'Main File'!A:O,11,0),0)</f>
        <v>0</v>
      </c>
      <c r="H22" s="28">
        <f>IFERROR(+VLOOKUP("LECHID"&amp;A22,'Main File'!A:O,12,0),0)</f>
        <v>0</v>
      </c>
      <c r="I22" s="28">
        <f>IFERROR(+VLOOKUP("LECHID"&amp;A22,'Main File'!A:O,13,0),0)</f>
        <v>0</v>
      </c>
      <c r="J22" s="28">
        <f>IFERROR(+VLOOKUP("LECHID"&amp;A22,'Main File'!A:O,14,0),0)</f>
        <v>0</v>
      </c>
      <c r="K22" s="28">
        <f>IFERROR(+VLOOKUP("LECHID"&amp;A22,'Main File'!A:O,15,0),0)</f>
        <v>0</v>
      </c>
    </row>
    <row r="23" spans="1:11" x14ac:dyDescent="0.25">
      <c r="A23" s="9">
        <f t="shared" si="0"/>
        <v>43179</v>
      </c>
      <c r="B23" s="28">
        <f>IFERROR(+VLOOKUP("LECHID"&amp;A23,'Main File'!A:O,6,0),0)</f>
        <v>0</v>
      </c>
      <c r="C23" s="28">
        <f>IFERROR(+VLOOKUP("LECHID"&amp;A23,'Main File'!A:O,7,0),0)</f>
        <v>0</v>
      </c>
      <c r="D23" s="28">
        <f>IFERROR(+VLOOKUP("LECHID"&amp;A23,'Main File'!A:O,8,0),0)</f>
        <v>0</v>
      </c>
      <c r="E23" s="28">
        <f>IFERROR(+VLOOKUP("LECHID"&amp;A23,'Main File'!A:O,9,0),0)</f>
        <v>0</v>
      </c>
      <c r="F23" s="28">
        <f>IFERROR(+VLOOKUP("LECHID"&amp;A23,'Main File'!A:O,10,0),0)</f>
        <v>0</v>
      </c>
      <c r="G23" s="28">
        <f>IFERROR(+VLOOKUP("LECHID"&amp;A23,'Main File'!A:O,11,0),0)</f>
        <v>0</v>
      </c>
      <c r="H23" s="28">
        <f>IFERROR(+VLOOKUP("LECHID"&amp;A23,'Main File'!A:O,12,0),0)</f>
        <v>0</v>
      </c>
      <c r="I23" s="28">
        <f>IFERROR(+VLOOKUP("LECHID"&amp;A23,'Main File'!A:O,13,0),0)</f>
        <v>0</v>
      </c>
      <c r="J23" s="28">
        <f>IFERROR(+VLOOKUP("LECHID"&amp;A23,'Main File'!A:O,14,0),0)</f>
        <v>0</v>
      </c>
      <c r="K23" s="28">
        <f>IFERROR(+VLOOKUP("LECHID"&amp;A23,'Main File'!A:O,15,0),0)</f>
        <v>0</v>
      </c>
    </row>
    <row r="24" spans="1:11" x14ac:dyDescent="0.25">
      <c r="A24" s="9">
        <f t="shared" si="0"/>
        <v>43180</v>
      </c>
      <c r="B24" s="28">
        <f>IFERROR(+VLOOKUP("LECHID"&amp;A24,'Main File'!A:O,6,0),0)</f>
        <v>0</v>
      </c>
      <c r="C24" s="28">
        <f>IFERROR(+VLOOKUP("LECHID"&amp;A24,'Main File'!A:O,7,0),0)</f>
        <v>0</v>
      </c>
      <c r="D24" s="28">
        <f>IFERROR(+VLOOKUP("LECHID"&amp;A24,'Main File'!A:O,8,0),0)</f>
        <v>0</v>
      </c>
      <c r="E24" s="28">
        <f>IFERROR(+VLOOKUP("LECHID"&amp;A24,'Main File'!A:O,9,0),0)</f>
        <v>0</v>
      </c>
      <c r="F24" s="28">
        <f>IFERROR(+VLOOKUP("LECHID"&amp;A24,'Main File'!A:O,10,0),0)</f>
        <v>0</v>
      </c>
      <c r="G24" s="28">
        <f>IFERROR(+VLOOKUP("LECHID"&amp;A24,'Main File'!A:O,11,0),0)</f>
        <v>0</v>
      </c>
      <c r="H24" s="28">
        <f>IFERROR(+VLOOKUP("LECHID"&amp;A24,'Main File'!A:O,12,0),0)</f>
        <v>0</v>
      </c>
      <c r="I24" s="28">
        <f>IFERROR(+VLOOKUP("LECHID"&amp;A24,'Main File'!A:O,13,0),0)</f>
        <v>0</v>
      </c>
      <c r="J24" s="28">
        <f>IFERROR(+VLOOKUP("LECHID"&amp;A24,'Main File'!A:O,14,0),0)</f>
        <v>0</v>
      </c>
      <c r="K24" s="28">
        <f>IFERROR(+VLOOKUP("LECHID"&amp;A24,'Main File'!A:O,15,0),0)</f>
        <v>0</v>
      </c>
    </row>
    <row r="25" spans="1:11" x14ac:dyDescent="0.25">
      <c r="A25" s="9">
        <f t="shared" si="0"/>
        <v>43181</v>
      </c>
      <c r="B25" s="28">
        <f>IFERROR(+VLOOKUP("LECHID"&amp;A25,'Main File'!A:O,6,0),0)</f>
        <v>0</v>
      </c>
      <c r="C25" s="28">
        <f>IFERROR(+VLOOKUP("LECHID"&amp;A25,'Main File'!A:O,7,0),0)</f>
        <v>0</v>
      </c>
      <c r="D25" s="28">
        <f>IFERROR(+VLOOKUP("LECHID"&amp;A25,'Main File'!A:O,8,0),0)</f>
        <v>0</v>
      </c>
      <c r="E25" s="28">
        <f>IFERROR(+VLOOKUP("LECHID"&amp;A25,'Main File'!A:O,9,0),0)</f>
        <v>0</v>
      </c>
      <c r="F25" s="28">
        <f>IFERROR(+VLOOKUP("LECHID"&amp;A25,'Main File'!A:O,10,0),0)</f>
        <v>0</v>
      </c>
      <c r="G25" s="28">
        <f>IFERROR(+VLOOKUP("LECHID"&amp;A25,'Main File'!A:O,11,0),0)</f>
        <v>0</v>
      </c>
      <c r="H25" s="28">
        <f>IFERROR(+VLOOKUP("LECHID"&amp;A25,'Main File'!A:O,12,0),0)</f>
        <v>0</v>
      </c>
      <c r="I25" s="28">
        <f>IFERROR(+VLOOKUP("LECHID"&amp;A25,'Main File'!A:O,13,0),0)</f>
        <v>0</v>
      </c>
      <c r="J25" s="28">
        <f>IFERROR(+VLOOKUP("LECHID"&amp;A25,'Main File'!A:O,14,0),0)</f>
        <v>0</v>
      </c>
      <c r="K25" s="28">
        <f>IFERROR(+VLOOKUP("LECHID"&amp;A25,'Main File'!A:O,15,0),0)</f>
        <v>0</v>
      </c>
    </row>
    <row r="26" spans="1:11" x14ac:dyDescent="0.25">
      <c r="A26" s="9">
        <f t="shared" si="0"/>
        <v>43182</v>
      </c>
      <c r="B26" s="28">
        <f>IFERROR(+VLOOKUP("LECHID"&amp;A26,'Main File'!A:O,6,0),0)</f>
        <v>0</v>
      </c>
      <c r="C26" s="28">
        <f>IFERROR(+VLOOKUP("LECHID"&amp;A26,'Main File'!A:O,7,0),0)</f>
        <v>0</v>
      </c>
      <c r="D26" s="28">
        <f>IFERROR(+VLOOKUP("LECHID"&amp;A26,'Main File'!A:O,8,0),0)</f>
        <v>0</v>
      </c>
      <c r="E26" s="28">
        <f>IFERROR(+VLOOKUP("LECHID"&amp;A26,'Main File'!A:O,9,0),0)</f>
        <v>0</v>
      </c>
      <c r="F26" s="28">
        <f>IFERROR(+VLOOKUP("LECHID"&amp;A26,'Main File'!A:O,10,0),0)</f>
        <v>0</v>
      </c>
      <c r="G26" s="28">
        <f>IFERROR(+VLOOKUP("LECHID"&amp;A26,'Main File'!A:O,11,0),0)</f>
        <v>0</v>
      </c>
      <c r="H26" s="28">
        <f>IFERROR(+VLOOKUP("LECHID"&amp;A26,'Main File'!A:O,12,0),0)</f>
        <v>0</v>
      </c>
      <c r="I26" s="28">
        <f>IFERROR(+VLOOKUP("LECHID"&amp;A26,'Main File'!A:O,13,0),0)</f>
        <v>0</v>
      </c>
      <c r="J26" s="28">
        <f>IFERROR(+VLOOKUP("LECHID"&amp;A26,'Main File'!A:O,14,0),0)</f>
        <v>0</v>
      </c>
      <c r="K26" s="28">
        <f>IFERROR(+VLOOKUP("LECHID"&amp;A26,'Main File'!A:O,15,0),0)</f>
        <v>0</v>
      </c>
    </row>
    <row r="27" spans="1:11" x14ac:dyDescent="0.25">
      <c r="A27" s="9">
        <f t="shared" si="0"/>
        <v>43183</v>
      </c>
      <c r="B27" s="28">
        <f>IFERROR(+VLOOKUP("LECHID"&amp;A27,'Main File'!A:O,6,0),0)</f>
        <v>0</v>
      </c>
      <c r="C27" s="28">
        <f>IFERROR(+VLOOKUP("LECHID"&amp;A27,'Main File'!A:O,7,0),0)</f>
        <v>0</v>
      </c>
      <c r="D27" s="28">
        <f>IFERROR(+VLOOKUP("LECHID"&amp;A27,'Main File'!A:O,8,0),0)</f>
        <v>0</v>
      </c>
      <c r="E27" s="28">
        <f>IFERROR(+VLOOKUP("LECHID"&amp;A27,'Main File'!A:O,9,0),0)</f>
        <v>0</v>
      </c>
      <c r="F27" s="28">
        <f>IFERROR(+VLOOKUP("LECHID"&amp;A27,'Main File'!A:O,10,0),0)</f>
        <v>0</v>
      </c>
      <c r="G27" s="28">
        <f>IFERROR(+VLOOKUP("LECHID"&amp;A27,'Main File'!A:O,11,0),0)</f>
        <v>0</v>
      </c>
      <c r="H27" s="28">
        <f>IFERROR(+VLOOKUP("LECHID"&amp;A27,'Main File'!A:O,12,0),0)</f>
        <v>0</v>
      </c>
      <c r="I27" s="28">
        <f>IFERROR(+VLOOKUP("LECHID"&amp;A27,'Main File'!A:O,13,0),0)</f>
        <v>0</v>
      </c>
      <c r="J27" s="28">
        <f>IFERROR(+VLOOKUP("LECHID"&amp;A27,'Main File'!A:O,14,0),0)</f>
        <v>0</v>
      </c>
      <c r="K27" s="28">
        <f>IFERROR(+VLOOKUP("LECHID"&amp;A27,'Main File'!A:O,15,0),0)</f>
        <v>0</v>
      </c>
    </row>
    <row r="28" spans="1:11" x14ac:dyDescent="0.25">
      <c r="A28" s="9">
        <f t="shared" si="0"/>
        <v>43184</v>
      </c>
      <c r="B28" s="28">
        <f>IFERROR(+VLOOKUP("LECHID"&amp;A28,'Main File'!A:O,6,0),0)</f>
        <v>0</v>
      </c>
      <c r="C28" s="28">
        <f>IFERROR(+VLOOKUP("LECHID"&amp;A28,'Main File'!A:O,7,0),0)</f>
        <v>0</v>
      </c>
      <c r="D28" s="28">
        <f>IFERROR(+VLOOKUP("LECHID"&amp;A28,'Main File'!A:O,8,0),0)</f>
        <v>0</v>
      </c>
      <c r="E28" s="28">
        <f>IFERROR(+VLOOKUP("LECHID"&amp;A28,'Main File'!A:O,9,0),0)</f>
        <v>0</v>
      </c>
      <c r="F28" s="28">
        <f>IFERROR(+VLOOKUP("LECHID"&amp;A28,'Main File'!A:O,10,0),0)</f>
        <v>0</v>
      </c>
      <c r="G28" s="28">
        <f>IFERROR(+VLOOKUP("LECHID"&amp;A28,'Main File'!A:O,11,0),0)</f>
        <v>0</v>
      </c>
      <c r="H28" s="28">
        <f>IFERROR(+VLOOKUP("LECHID"&amp;A28,'Main File'!A:O,12,0),0)</f>
        <v>0</v>
      </c>
      <c r="I28" s="28">
        <f>IFERROR(+VLOOKUP("LECHID"&amp;A28,'Main File'!A:O,13,0),0)</f>
        <v>0</v>
      </c>
      <c r="J28" s="28">
        <f>IFERROR(+VLOOKUP("LECHID"&amp;A28,'Main File'!A:O,14,0),0)</f>
        <v>0</v>
      </c>
      <c r="K28" s="28">
        <f>IFERROR(+VLOOKUP("LECHID"&amp;A28,'Main File'!A:O,15,0),0)</f>
        <v>0</v>
      </c>
    </row>
    <row r="29" spans="1:11" x14ac:dyDescent="0.25">
      <c r="A29" s="9">
        <f t="shared" si="0"/>
        <v>43185</v>
      </c>
      <c r="B29" s="28">
        <f>IFERROR(+VLOOKUP("LECHID"&amp;A29,'Main File'!A:O,6,0),0)</f>
        <v>0</v>
      </c>
      <c r="C29" s="28">
        <f>IFERROR(+VLOOKUP("LECHID"&amp;A29,'Main File'!A:O,7,0),0)</f>
        <v>0</v>
      </c>
      <c r="D29" s="28">
        <f>IFERROR(+VLOOKUP("LECHID"&amp;A29,'Main File'!A:O,8,0),0)</f>
        <v>0</v>
      </c>
      <c r="E29" s="28">
        <f>IFERROR(+VLOOKUP("LECHID"&amp;A29,'Main File'!A:O,9,0),0)</f>
        <v>0</v>
      </c>
      <c r="F29" s="28">
        <f>IFERROR(+VLOOKUP("LECHID"&amp;A29,'Main File'!A:O,10,0),0)</f>
        <v>0</v>
      </c>
      <c r="G29" s="28">
        <f>IFERROR(+VLOOKUP("LECHID"&amp;A29,'Main File'!A:O,11,0),0)</f>
        <v>0</v>
      </c>
      <c r="H29" s="28">
        <f>IFERROR(+VLOOKUP("LECHID"&amp;A29,'Main File'!A:O,12,0),0)</f>
        <v>0</v>
      </c>
      <c r="I29" s="28">
        <f>IFERROR(+VLOOKUP("LECHID"&amp;A29,'Main File'!A:O,13,0),0)</f>
        <v>0</v>
      </c>
      <c r="J29" s="28">
        <f>IFERROR(+VLOOKUP("LECHID"&amp;A29,'Main File'!A:O,14,0),0)</f>
        <v>0</v>
      </c>
      <c r="K29" s="28">
        <f>IFERROR(+VLOOKUP("LECHID"&amp;A29,'Main File'!A:O,15,0),0)</f>
        <v>0</v>
      </c>
    </row>
    <row r="30" spans="1:11" x14ac:dyDescent="0.25">
      <c r="A30" s="9">
        <f t="shared" si="0"/>
        <v>43186</v>
      </c>
      <c r="B30" s="28">
        <f>IFERROR(+VLOOKUP("LECHID"&amp;A30,'Main File'!A:O,6,0),0)</f>
        <v>0</v>
      </c>
      <c r="C30" s="28">
        <f>IFERROR(+VLOOKUP("LECHID"&amp;A30,'Main File'!A:O,7,0),0)</f>
        <v>0</v>
      </c>
      <c r="D30" s="28">
        <f>IFERROR(+VLOOKUP("LECHID"&amp;A30,'Main File'!A:O,8,0),0)</f>
        <v>0</v>
      </c>
      <c r="E30" s="28">
        <f>IFERROR(+VLOOKUP("LECHID"&amp;A30,'Main File'!A:O,9,0),0)</f>
        <v>0</v>
      </c>
      <c r="F30" s="28">
        <f>IFERROR(+VLOOKUP("LECHID"&amp;A30,'Main File'!A:O,10,0),0)</f>
        <v>0</v>
      </c>
      <c r="G30" s="28">
        <f>IFERROR(+VLOOKUP("LECHID"&amp;A30,'Main File'!A:O,11,0),0)</f>
        <v>0</v>
      </c>
      <c r="H30" s="28">
        <f>IFERROR(+VLOOKUP("LECHID"&amp;A30,'Main File'!A:O,12,0),0)</f>
        <v>0</v>
      </c>
      <c r="I30" s="28">
        <f>IFERROR(+VLOOKUP("LECHID"&amp;A30,'Main File'!A:O,13,0),0)</f>
        <v>0</v>
      </c>
      <c r="J30" s="28">
        <f>IFERROR(+VLOOKUP("LECHID"&amp;A30,'Main File'!A:O,14,0),0)</f>
        <v>0</v>
      </c>
      <c r="K30" s="28">
        <f>IFERROR(+VLOOKUP("LECHID"&amp;A30,'Main File'!A:O,15,0),0)</f>
        <v>0</v>
      </c>
    </row>
    <row r="31" spans="1:11" x14ac:dyDescent="0.25">
      <c r="A31" s="9">
        <f t="shared" si="0"/>
        <v>43187</v>
      </c>
      <c r="B31" s="28">
        <f>IFERROR(+VLOOKUP("LECHID"&amp;A31,'Main File'!A:O,6,0),0)</f>
        <v>0</v>
      </c>
      <c r="C31" s="28">
        <f>IFERROR(+VLOOKUP("LECHID"&amp;A31,'Main File'!A:O,7,0),0)</f>
        <v>0</v>
      </c>
      <c r="D31" s="28">
        <f>IFERROR(+VLOOKUP("LECHID"&amp;A31,'Main File'!A:O,8,0),0)</f>
        <v>0</v>
      </c>
      <c r="E31" s="28">
        <f>IFERROR(+VLOOKUP("LECHID"&amp;A31,'Main File'!A:O,9,0),0)</f>
        <v>0</v>
      </c>
      <c r="F31" s="28">
        <f>IFERROR(+VLOOKUP("LECHID"&amp;A31,'Main File'!A:O,10,0),0)</f>
        <v>0</v>
      </c>
      <c r="G31" s="28">
        <f>IFERROR(+VLOOKUP("LECHID"&amp;A31,'Main File'!A:O,11,0),0)</f>
        <v>0</v>
      </c>
      <c r="H31" s="28">
        <f>IFERROR(+VLOOKUP("LECHID"&amp;A31,'Main File'!A:O,12,0),0)</f>
        <v>0</v>
      </c>
      <c r="I31" s="28">
        <f>IFERROR(+VLOOKUP("LECHID"&amp;A31,'Main File'!A:O,13,0),0)</f>
        <v>0</v>
      </c>
      <c r="J31" s="28">
        <f>IFERROR(+VLOOKUP("LECHID"&amp;A31,'Main File'!A:O,14,0),0)</f>
        <v>0</v>
      </c>
      <c r="K31" s="28">
        <f>IFERROR(+VLOOKUP("LECHID"&amp;A31,'Main File'!A:O,15,0),0)</f>
        <v>0</v>
      </c>
    </row>
    <row r="32" spans="1:11" x14ac:dyDescent="0.25">
      <c r="A32" s="9">
        <f t="shared" si="0"/>
        <v>43188</v>
      </c>
      <c r="B32" s="28">
        <f>IFERROR(+VLOOKUP("LECHID"&amp;A32,'Main File'!A:O,6,0),0)</f>
        <v>0</v>
      </c>
      <c r="C32" s="28">
        <f>IFERROR(+VLOOKUP("LECHID"&amp;A32,'Main File'!A:O,7,0),0)</f>
        <v>0</v>
      </c>
      <c r="D32" s="28">
        <f>IFERROR(+VLOOKUP("LECHID"&amp;A32,'Main File'!A:O,8,0),0)</f>
        <v>0</v>
      </c>
      <c r="E32" s="28">
        <f>IFERROR(+VLOOKUP("LECHID"&amp;A32,'Main File'!A:O,9,0),0)</f>
        <v>0</v>
      </c>
      <c r="F32" s="28">
        <f>IFERROR(+VLOOKUP("LECHID"&amp;A32,'Main File'!A:O,10,0),0)</f>
        <v>0</v>
      </c>
      <c r="G32" s="28">
        <f>IFERROR(+VLOOKUP("LECHID"&amp;A32,'Main File'!A:O,11,0),0)</f>
        <v>0</v>
      </c>
      <c r="H32" s="28">
        <f>IFERROR(+VLOOKUP("LECHID"&amp;A32,'Main File'!A:O,12,0),0)</f>
        <v>0</v>
      </c>
      <c r="I32" s="28">
        <f>IFERROR(+VLOOKUP("LECHID"&amp;A32,'Main File'!A:O,13,0),0)</f>
        <v>0</v>
      </c>
      <c r="J32" s="28">
        <f>IFERROR(+VLOOKUP("LECHID"&amp;A32,'Main File'!A:O,14,0),0)</f>
        <v>0</v>
      </c>
      <c r="K32" s="28">
        <f>IFERROR(+VLOOKUP("LECHID"&amp;A32,'Main File'!A:O,15,0),0)</f>
        <v>0</v>
      </c>
    </row>
    <row r="33" spans="1:11" x14ac:dyDescent="0.25">
      <c r="A33" s="9">
        <f t="shared" si="0"/>
        <v>43189</v>
      </c>
      <c r="B33" s="28">
        <f>IFERROR(+VLOOKUP("LECHID"&amp;A33,'Main File'!A:O,6,0),0)</f>
        <v>0</v>
      </c>
      <c r="C33" s="28">
        <f>IFERROR(+VLOOKUP("LECHID"&amp;A33,'Main File'!A:O,7,0),0)</f>
        <v>0</v>
      </c>
      <c r="D33" s="28">
        <f>IFERROR(+VLOOKUP("LECHID"&amp;A33,'Main File'!A:O,8,0),0)</f>
        <v>0</v>
      </c>
      <c r="E33" s="28">
        <f>IFERROR(+VLOOKUP("LECHID"&amp;A33,'Main File'!A:O,9,0),0)</f>
        <v>0</v>
      </c>
      <c r="F33" s="28">
        <f>IFERROR(+VLOOKUP("LECHID"&amp;A33,'Main File'!A:O,10,0),0)</f>
        <v>0</v>
      </c>
      <c r="G33" s="28">
        <f>IFERROR(+VLOOKUP("LECHID"&amp;A33,'Main File'!A:O,11,0),0)</f>
        <v>0</v>
      </c>
      <c r="H33" s="28">
        <f>IFERROR(+VLOOKUP("LECHID"&amp;A33,'Main File'!A:O,12,0),0)</f>
        <v>0</v>
      </c>
      <c r="I33" s="28">
        <f>IFERROR(+VLOOKUP("LECHID"&amp;A33,'Main File'!A:O,13,0),0)</f>
        <v>0</v>
      </c>
      <c r="J33" s="28">
        <f>IFERROR(+VLOOKUP("LECHID"&amp;A33,'Main File'!A:O,14,0),0)</f>
        <v>0</v>
      </c>
      <c r="K33" s="28">
        <f>IFERROR(+VLOOKUP("LECHID"&amp;A33,'Main File'!A:O,15,0),0)</f>
        <v>0</v>
      </c>
    </row>
    <row r="34" spans="1:11" x14ac:dyDescent="0.25">
      <c r="A34" s="9">
        <f t="shared" si="0"/>
        <v>43190</v>
      </c>
      <c r="B34" s="28">
        <f>IFERROR(+VLOOKUP("LECHID"&amp;A34,'Main File'!A:O,6,0),0)</f>
        <v>0</v>
      </c>
      <c r="C34" s="28">
        <f>IFERROR(+VLOOKUP("LECHID"&amp;A34,'Main File'!A:O,7,0),0)</f>
        <v>0</v>
      </c>
      <c r="D34" s="28">
        <f>IFERROR(+VLOOKUP("LECHID"&amp;A34,'Main File'!A:O,8,0),0)</f>
        <v>0</v>
      </c>
      <c r="E34" s="28">
        <f>IFERROR(+VLOOKUP("LECHID"&amp;A34,'Main File'!A:O,9,0),0)</f>
        <v>0</v>
      </c>
      <c r="F34" s="28">
        <f>IFERROR(+VLOOKUP("LECHID"&amp;A34,'Main File'!A:O,10,0),0)</f>
        <v>0</v>
      </c>
      <c r="G34" s="28">
        <f>IFERROR(+VLOOKUP("LECHID"&amp;A34,'Main File'!A:O,11,0),0)</f>
        <v>0</v>
      </c>
      <c r="H34" s="28">
        <f>IFERROR(+VLOOKUP("LECHID"&amp;A34,'Main File'!A:O,12,0),0)</f>
        <v>0</v>
      </c>
      <c r="I34" s="28">
        <f>IFERROR(+VLOOKUP("LECHID"&amp;A34,'Main File'!A:O,13,0),0)</f>
        <v>0</v>
      </c>
      <c r="J34" s="28">
        <f>IFERROR(+VLOOKUP("LECHID"&amp;A34,'Main File'!A:O,14,0),0)</f>
        <v>0</v>
      </c>
      <c r="K34" s="28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Equity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IFERROR(+VLOOKUP("LEEQTF"&amp;A4,'Main File'!A:O,6,0),0)</f>
        <v>2.3210955334849777</v>
      </c>
      <c r="C4" s="28">
        <f>IFERROR(+VLOOKUP("LEEQTF"&amp;A4,'Main File'!A:O,7,0),0)</f>
        <v>0</v>
      </c>
      <c r="D4" s="28">
        <f>IFERROR(+VLOOKUP("LEEQTF"&amp;A4,'Main File'!A:O,8,0),0)</f>
        <v>0.2</v>
      </c>
      <c r="E4" s="28">
        <f>IFERROR(+VLOOKUP("LEEQTF"&amp;A4,'Main File'!A:O,9,0),0)</f>
        <v>0.28819881175774537</v>
      </c>
      <c r="F4" s="28">
        <f>IFERROR(+VLOOKUP("LEEQTF"&amp;A4,'Main File'!A:O,10,0),0)</f>
        <v>2.8092943452427233</v>
      </c>
      <c r="G4" s="28">
        <f>IFERROR(+VLOOKUP("LEEQTF"&amp;A4,'Main File'!A:O,11,0),0)</f>
        <v>1.4593074460361475</v>
      </c>
      <c r="H4" s="28">
        <f>IFERROR(+VLOOKUP("LEEQTF"&amp;A4,'Main File'!A:O,12,0),0)</f>
        <v>0</v>
      </c>
      <c r="I4" s="28">
        <f>IFERROR(+VLOOKUP("LEEQTF"&amp;A4,'Main File'!A:O,13,0),0)</f>
        <v>0.2</v>
      </c>
      <c r="J4" s="28">
        <f>IFERROR(+VLOOKUP("LEEQTF"&amp;A4,'Main File'!A:O,14,0),0)</f>
        <v>0.28608573005045712</v>
      </c>
      <c r="K4" s="28">
        <f>IFERROR(+VLOOKUP("LEEQTF"&amp;A4,'Main File'!A:O,15,0),0)</f>
        <v>1.9453931760866046</v>
      </c>
    </row>
    <row r="5" spans="1:14" x14ac:dyDescent="0.25">
      <c r="A5" s="9">
        <v>43161</v>
      </c>
      <c r="B5" s="28">
        <f>IFERROR(+VLOOKUP("LEEQTF"&amp;A5,'Main File'!A:O,6,0),0)</f>
        <v>2.3210911482909253</v>
      </c>
      <c r="C5" s="28">
        <f>IFERROR(+VLOOKUP("LEEQTF"&amp;A5,'Main File'!A:O,7,0),0)</f>
        <v>0</v>
      </c>
      <c r="D5" s="28">
        <f>IFERROR(+VLOOKUP("LEEQTF"&amp;A5,'Main File'!A:O,8,0),0)</f>
        <v>0.2</v>
      </c>
      <c r="E5" s="28">
        <f>IFERROR(+VLOOKUP("LEEQTF"&amp;A5,'Main File'!A:O,9,0),0)</f>
        <v>0.2881979009723899</v>
      </c>
      <c r="F5" s="28">
        <f>IFERROR(+VLOOKUP("LEEQTF"&amp;A5,'Main File'!A:O,10,0),0)</f>
        <v>2.8092890492633154</v>
      </c>
      <c r="G5" s="28">
        <f>IFERROR(+VLOOKUP("LEEQTF"&amp;A5,'Main File'!A:O,11,0),0)</f>
        <v>1.4593805203575803</v>
      </c>
      <c r="H5" s="28">
        <f>IFERROR(+VLOOKUP("LEEQTF"&amp;A5,'Main File'!A:O,12,0),0)</f>
        <v>0</v>
      </c>
      <c r="I5" s="28">
        <f>IFERROR(+VLOOKUP("LEEQTF"&amp;A5,'Main File'!A:O,13,0),0)</f>
        <v>0.2</v>
      </c>
      <c r="J5" s="28">
        <f>IFERROR(+VLOOKUP("LEEQTF"&amp;A5,'Main File'!A:O,14,0),0)</f>
        <v>0.28609881609477184</v>
      </c>
      <c r="K5" s="28">
        <f>IFERROR(+VLOOKUP("LEEQTF"&amp;A5,'Main File'!A:O,15,0),0)</f>
        <v>1.9454793364523519</v>
      </c>
    </row>
    <row r="6" spans="1:14" x14ac:dyDescent="0.25">
      <c r="A6" s="9">
        <f>+A5+1</f>
        <v>43162</v>
      </c>
      <c r="B6" s="28">
        <f>IFERROR(+VLOOKUP("LEEQTF"&amp;A6,'Main File'!A:O,6,0),0)</f>
        <v>2.3210957892953177</v>
      </c>
      <c r="C6" s="28">
        <f>IFERROR(+VLOOKUP("LEEQTF"&amp;A6,'Main File'!A:O,7,0),0)</f>
        <v>0</v>
      </c>
      <c r="D6" s="28">
        <f>IFERROR(+VLOOKUP("LEEQTF"&amp;A6,'Main File'!A:O,8,0),0)</f>
        <v>0.2</v>
      </c>
      <c r="E6" s="28">
        <f>IFERROR(+VLOOKUP("LEEQTF"&amp;A6,'Main File'!A:O,9,0),0)</f>
        <v>0.28819905239725396</v>
      </c>
      <c r="F6" s="28">
        <f>IFERROR(+VLOOKUP("LEEQTF"&amp;A6,'Main File'!A:O,10,0),0)</f>
        <v>2.809294841692572</v>
      </c>
      <c r="G6" s="28">
        <f>IFERROR(+VLOOKUP("LEEQTF"&amp;A6,'Main File'!A:O,11,0),0)</f>
        <v>1.4593849636085245</v>
      </c>
      <c r="H6" s="28">
        <f>IFERROR(+VLOOKUP("LEEQTF"&amp;A6,'Main File'!A:O,12,0),0)</f>
        <v>0</v>
      </c>
      <c r="I6" s="28">
        <f>IFERROR(+VLOOKUP("LEEQTF"&amp;A6,'Main File'!A:O,13,0),0)</f>
        <v>0.2</v>
      </c>
      <c r="J6" s="28">
        <f>IFERROR(+VLOOKUP("LEEQTF"&amp;A6,'Main File'!A:O,14,0),0)</f>
        <v>0.28609910984780118</v>
      </c>
      <c r="K6" s="28">
        <f>IFERROR(+VLOOKUP("LEEQTF"&amp;A6,'Main File'!A:O,15,0),0)</f>
        <v>1.9454840734563257</v>
      </c>
    </row>
    <row r="7" spans="1:14" x14ac:dyDescent="0.25">
      <c r="A7" s="9">
        <f t="shared" ref="A7:A34" si="0">+A6+1</f>
        <v>43163</v>
      </c>
      <c r="B7" s="28">
        <f>IFERROR(+VLOOKUP("LEEQTF"&amp;A7,'Main File'!A:O,6,0),0)</f>
        <v>2.3211004176079424</v>
      </c>
      <c r="C7" s="28">
        <f>IFERROR(+VLOOKUP("LEEQTF"&amp;A7,'Main File'!A:O,7,0),0)</f>
        <v>0</v>
      </c>
      <c r="D7" s="28">
        <f>IFERROR(+VLOOKUP("LEEQTF"&amp;A7,'Main File'!A:O,8,0),0)</f>
        <v>0.2</v>
      </c>
      <c r="E7" s="28">
        <f>IFERROR(+VLOOKUP("LEEQTF"&amp;A7,'Main File'!A:O,9,0),0)</f>
        <v>0.28819964976214429</v>
      </c>
      <c r="F7" s="28">
        <f>IFERROR(+VLOOKUP("LEEQTF"&amp;A7,'Main File'!A:O,10,0),0)</f>
        <v>2.8093000673700868</v>
      </c>
      <c r="G7" s="28">
        <f>IFERROR(+VLOOKUP("LEEQTF"&amp;A7,'Main File'!A:O,11,0),0)</f>
        <v>1.4593881579916328</v>
      </c>
      <c r="H7" s="28">
        <f>IFERROR(+VLOOKUP("LEEQTF"&amp;A7,'Main File'!A:O,12,0),0)</f>
        <v>0</v>
      </c>
      <c r="I7" s="28">
        <f>IFERROR(+VLOOKUP("LEEQTF"&amp;A7,'Main File'!A:O,13,0),0)</f>
        <v>0.2</v>
      </c>
      <c r="J7" s="28">
        <f>IFERROR(+VLOOKUP("LEEQTF"&amp;A7,'Main File'!A:O,14,0),0)</f>
        <v>0.28610023298939563</v>
      </c>
      <c r="K7" s="28">
        <f>IFERROR(+VLOOKUP("LEEQTF"&amp;A7,'Main File'!A:O,15,0),0)</f>
        <v>1.9454883909810283</v>
      </c>
    </row>
    <row r="8" spans="1:14" x14ac:dyDescent="0.25">
      <c r="A8" s="9">
        <f t="shared" si="0"/>
        <v>43164</v>
      </c>
      <c r="B8" s="28">
        <f>IFERROR(+VLOOKUP("LEEQTF"&amp;A8,'Main File'!A:O,6,0),0)</f>
        <v>2.3214827620665281</v>
      </c>
      <c r="C8" s="28">
        <f>IFERROR(+VLOOKUP("LEEQTF"&amp;A8,'Main File'!A:O,7,0),0)</f>
        <v>0</v>
      </c>
      <c r="D8" s="28">
        <f>IFERROR(+VLOOKUP("LEEQTF"&amp;A8,'Main File'!A:O,8,0),0)</f>
        <v>0.2</v>
      </c>
      <c r="E8" s="28">
        <f>IFERROR(+VLOOKUP("LEEQTF"&amp;A8,'Main File'!A:O,9,0),0)</f>
        <v>0.28826844722763723</v>
      </c>
      <c r="F8" s="28">
        <f>IFERROR(+VLOOKUP("LEEQTF"&amp;A8,'Main File'!A:O,10,0),0)</f>
        <v>2.8097512092941654</v>
      </c>
      <c r="G8" s="28">
        <f>IFERROR(+VLOOKUP("LEEQTF"&amp;A8,'Main File'!A:O,11,0),0)</f>
        <v>1.4597084036797889</v>
      </c>
      <c r="H8" s="28">
        <f>IFERROR(+VLOOKUP("LEEQTF"&amp;A8,'Main File'!A:O,12,0),0)</f>
        <v>0</v>
      </c>
      <c r="I8" s="28">
        <f>IFERROR(+VLOOKUP("LEEQTF"&amp;A8,'Main File'!A:O,13,0),0)</f>
        <v>0.2</v>
      </c>
      <c r="J8" s="28">
        <f>IFERROR(+VLOOKUP("LEEQTF"&amp;A8,'Main File'!A:O,14,0),0)</f>
        <v>0.28615795951282247</v>
      </c>
      <c r="K8" s="28">
        <f>IFERROR(+VLOOKUP("LEEQTF"&amp;A8,'Main File'!A:O,15,0),0)</f>
        <v>1.9458663631926114</v>
      </c>
    </row>
    <row r="9" spans="1:14" x14ac:dyDescent="0.25">
      <c r="A9" s="9">
        <f t="shared" si="0"/>
        <v>43165</v>
      </c>
      <c r="B9" s="28">
        <f>IFERROR(+VLOOKUP("LEEQTF"&amp;A9,'Main File'!A:O,6,0),0)</f>
        <v>2.3225805075433872</v>
      </c>
      <c r="C9" s="28">
        <f>IFERROR(+VLOOKUP("LEEQTF"&amp;A9,'Main File'!A:O,7,0),0)</f>
        <v>0</v>
      </c>
      <c r="D9" s="28">
        <f>IFERROR(+VLOOKUP("LEEQTF"&amp;A9,'Main File'!A:O,8,0),0)</f>
        <v>0.2</v>
      </c>
      <c r="E9" s="28">
        <f>IFERROR(+VLOOKUP("LEEQTF"&amp;A9,'Main File'!A:O,9,0),0)</f>
        <v>0.28846608221297215</v>
      </c>
      <c r="F9" s="28">
        <f>IFERROR(+VLOOKUP("LEEQTF"&amp;A9,'Main File'!A:O,10,0),0)</f>
        <v>2.8110465897563595</v>
      </c>
      <c r="G9" s="28">
        <f>IFERROR(+VLOOKUP("LEEQTF"&amp;A9,'Main File'!A:O,11,0),0)</f>
        <v>1.460695131071615</v>
      </c>
      <c r="H9" s="28">
        <f>IFERROR(+VLOOKUP("LEEQTF"&amp;A9,'Main File'!A:O,12,0),0)</f>
        <v>0</v>
      </c>
      <c r="I9" s="28">
        <f>IFERROR(+VLOOKUP("LEEQTF"&amp;A9,'Main File'!A:O,13,0),0)</f>
        <v>0.2</v>
      </c>
      <c r="J9" s="28">
        <f>IFERROR(+VLOOKUP("LEEQTF"&amp;A9,'Main File'!A:O,14,0),0)</f>
        <v>0.2863352314936507</v>
      </c>
      <c r="K9" s="28">
        <f>IFERROR(+VLOOKUP("LEEQTF"&amp;A9,'Main File'!A:O,15,0),0)</f>
        <v>1.9470303625652656</v>
      </c>
    </row>
    <row r="10" spans="1:14" x14ac:dyDescent="0.25">
      <c r="A10" s="9">
        <f t="shared" si="0"/>
        <v>43166</v>
      </c>
      <c r="B10" s="28">
        <f>IFERROR(+VLOOKUP("LEEQTF"&amp;A10,'Main File'!A:O,6,0),0)</f>
        <v>2.3237966512076977</v>
      </c>
      <c r="C10" s="28">
        <f>IFERROR(+VLOOKUP("LEEQTF"&amp;A10,'Main File'!A:O,7,0),0)</f>
        <v>0</v>
      </c>
      <c r="D10" s="28">
        <f>IFERROR(+VLOOKUP("LEEQTF"&amp;A10,'Main File'!A:O,8,0),0)</f>
        <v>0.2</v>
      </c>
      <c r="E10" s="28">
        <f>IFERROR(+VLOOKUP("LEEQTF"&amp;A10,'Main File'!A:O,9,0),0)</f>
        <v>0.28868500282663595</v>
      </c>
      <c r="F10" s="28">
        <f>IFERROR(+VLOOKUP("LEEQTF"&amp;A10,'Main File'!A:O,10,0),0)</f>
        <v>2.8124816540343338</v>
      </c>
      <c r="G10" s="28">
        <f>IFERROR(+VLOOKUP("LEEQTF"&amp;A10,'Main File'!A:O,11,0),0)</f>
        <v>1.4618948423479468</v>
      </c>
      <c r="H10" s="28">
        <f>IFERROR(+VLOOKUP("LEEQTF"&amp;A10,'Main File'!A:O,12,0),0)</f>
        <v>0</v>
      </c>
      <c r="I10" s="28">
        <f>IFERROR(+VLOOKUP("LEEQTF"&amp;A10,'Main File'!A:O,13,0),0)</f>
        <v>0.2</v>
      </c>
      <c r="J10" s="28">
        <f>IFERROR(+VLOOKUP("LEEQTF"&amp;A10,'Main File'!A:O,14,0),0)</f>
        <v>0.28655042669205616</v>
      </c>
      <c r="K10" s="28">
        <f>IFERROR(+VLOOKUP("LEEQTF"&amp;A10,'Main File'!A:O,15,0),0)</f>
        <v>1.9484452690400029</v>
      </c>
    </row>
    <row r="11" spans="1:14" x14ac:dyDescent="0.25">
      <c r="A11" s="9">
        <f t="shared" si="0"/>
        <v>43167</v>
      </c>
      <c r="B11" s="28">
        <f>IFERROR(+VLOOKUP("LEEQTF"&amp;A11,'Main File'!A:O,6,0),0)</f>
        <v>2.3232499850811434</v>
      </c>
      <c r="C11" s="28">
        <f>IFERROR(+VLOOKUP("LEEQTF"&amp;A11,'Main File'!A:O,7,0),0)</f>
        <v>0</v>
      </c>
      <c r="D11" s="28">
        <f>IFERROR(+VLOOKUP("LEEQTF"&amp;A11,'Main File'!A:O,8,0),0)</f>
        <v>0.2</v>
      </c>
      <c r="E11" s="28">
        <f>IFERROR(+VLOOKUP("LEEQTF"&amp;A11,'Main File'!A:O,9,0),0)</f>
        <v>0.2885864472087083</v>
      </c>
      <c r="F11" s="28">
        <f>IFERROR(+VLOOKUP("LEEQTF"&amp;A11,'Main File'!A:O,10,0),0)</f>
        <v>2.8118364322898519</v>
      </c>
      <c r="G11" s="28">
        <f>IFERROR(+VLOOKUP("LEEQTF"&amp;A11,'Main File'!A:O,11,0),0)</f>
        <v>1.4616279557319642</v>
      </c>
      <c r="H11" s="28">
        <f>IFERROR(+VLOOKUP("LEEQTF"&amp;A11,'Main File'!A:O,12,0),0)</f>
        <v>0</v>
      </c>
      <c r="I11" s="28">
        <f>IFERROR(+VLOOKUP("LEEQTF"&amp;A11,'Main File'!A:O,13,0),0)</f>
        <v>0.2</v>
      </c>
      <c r="J11" s="28">
        <f>IFERROR(+VLOOKUP("LEEQTF"&amp;A11,'Main File'!A:O,14,0),0)</f>
        <v>0.28650345820729511</v>
      </c>
      <c r="K11" s="28">
        <f>IFERROR(+VLOOKUP("LEEQTF"&amp;A11,'Main File'!A:O,15,0),0)</f>
        <v>1.9481314139392594</v>
      </c>
    </row>
    <row r="12" spans="1:14" x14ac:dyDescent="0.25">
      <c r="A12" s="9">
        <f t="shared" si="0"/>
        <v>43168</v>
      </c>
      <c r="B12" s="28">
        <f>IFERROR(+VLOOKUP("LEEQTF"&amp;A12,'Main File'!A:O,6,0),0)</f>
        <v>2.3234668109645651</v>
      </c>
      <c r="C12" s="28">
        <f>IFERROR(+VLOOKUP("LEEQTF"&amp;A12,'Main File'!A:O,7,0),0)</f>
        <v>0</v>
      </c>
      <c r="D12" s="28">
        <f>IFERROR(+VLOOKUP("LEEQTF"&amp;A12,'Main File'!A:O,8,0),0)</f>
        <v>0.2</v>
      </c>
      <c r="E12" s="28">
        <f>IFERROR(+VLOOKUP("LEEQTF"&amp;A12,'Main File'!A:O,9,0),0)</f>
        <v>0.28862543506442678</v>
      </c>
      <c r="F12" s="28">
        <f>IFERROR(+VLOOKUP("LEEQTF"&amp;A12,'Main File'!A:O,10,0),0)</f>
        <v>2.8120922460289921</v>
      </c>
      <c r="G12" s="28">
        <f>IFERROR(+VLOOKUP("LEEQTF"&amp;A12,'Main File'!A:O,11,0),0)</f>
        <v>1.4617260174346152</v>
      </c>
      <c r="H12" s="28">
        <f>IFERROR(+VLOOKUP("LEEQTF"&amp;A12,'Main File'!A:O,12,0),0)</f>
        <v>0</v>
      </c>
      <c r="I12" s="28">
        <f>IFERROR(+VLOOKUP("LEEQTF"&amp;A12,'Main File'!A:O,13,0),0)</f>
        <v>0.2</v>
      </c>
      <c r="J12" s="28">
        <f>IFERROR(+VLOOKUP("LEEQTF"&amp;A12,'Main File'!A:O,14,0),0)</f>
        <v>0.28652079377901707</v>
      </c>
      <c r="K12" s="28">
        <f>IFERROR(+VLOOKUP("LEEQTF"&amp;A12,'Main File'!A:O,15,0),0)</f>
        <v>1.9482468112136322</v>
      </c>
    </row>
    <row r="13" spans="1:14" x14ac:dyDescent="0.25">
      <c r="A13" s="9">
        <f t="shared" si="0"/>
        <v>43169</v>
      </c>
      <c r="B13" s="28">
        <f>IFERROR(+VLOOKUP("LEEQTF"&amp;A13,'Main File'!A:O,6,0),0)</f>
        <v>2.3234801624455903</v>
      </c>
      <c r="C13" s="28">
        <f>IFERROR(+VLOOKUP("LEEQTF"&amp;A13,'Main File'!A:O,7,0),0)</f>
        <v>0</v>
      </c>
      <c r="D13" s="28">
        <f>IFERROR(+VLOOKUP("LEEQTF"&amp;A13,'Main File'!A:O,8,0),0)</f>
        <v>0.2</v>
      </c>
      <c r="E13" s="28">
        <f>IFERROR(+VLOOKUP("LEEQTF"&amp;A13,'Main File'!A:O,9,0),0)</f>
        <v>0.28862802523997477</v>
      </c>
      <c r="F13" s="28">
        <f>IFERROR(+VLOOKUP("LEEQTF"&amp;A13,'Main File'!A:O,10,0),0)</f>
        <v>2.8121081876855651</v>
      </c>
      <c r="G13" s="28">
        <f>IFERROR(+VLOOKUP("LEEQTF"&amp;A13,'Main File'!A:O,11,0),0)</f>
        <v>1.4617705134392049</v>
      </c>
      <c r="H13" s="28">
        <f>IFERROR(+VLOOKUP("LEEQTF"&amp;A13,'Main File'!A:O,12,0),0)</f>
        <v>0</v>
      </c>
      <c r="I13" s="28">
        <f>IFERROR(+VLOOKUP("LEEQTF"&amp;A13,'Main File'!A:O,13,0),0)</f>
        <v>0.2</v>
      </c>
      <c r="J13" s="28">
        <f>IFERROR(+VLOOKUP("LEEQTF"&amp;A13,'Main File'!A:O,14,0),0)</f>
        <v>0.2865285843210742</v>
      </c>
      <c r="K13" s="28">
        <f>IFERROR(+VLOOKUP("LEEQTF"&amp;A13,'Main File'!A:O,15,0),0)</f>
        <v>1.948299097760279</v>
      </c>
    </row>
    <row r="14" spans="1:14" x14ac:dyDescent="0.25">
      <c r="A14" s="9">
        <f t="shared" si="0"/>
        <v>43170</v>
      </c>
      <c r="B14" s="28">
        <f>IFERROR(+VLOOKUP("LEEQTF"&amp;A14,'Main File'!A:O,6,0),0)</f>
        <v>2.3234849682852574</v>
      </c>
      <c r="C14" s="28">
        <f>IFERROR(+VLOOKUP("LEEQTF"&amp;A14,'Main File'!A:O,7,0),0)</f>
        <v>0</v>
      </c>
      <c r="D14" s="28">
        <f>IFERROR(+VLOOKUP("LEEQTF"&amp;A14,'Main File'!A:O,8,0),0)</f>
        <v>0.2</v>
      </c>
      <c r="E14" s="28">
        <f>IFERROR(+VLOOKUP("LEEQTF"&amp;A14,'Main File'!A:O,9,0),0)</f>
        <v>0.28862892566848536</v>
      </c>
      <c r="F14" s="28">
        <f>IFERROR(+VLOOKUP("LEEQTF"&amp;A14,'Main File'!A:O,10,0),0)</f>
        <v>2.8121138939537431</v>
      </c>
      <c r="G14" s="28">
        <f>IFERROR(+VLOOKUP("LEEQTF"&amp;A14,'Main File'!A:O,11,0),0)</f>
        <v>1.461774917280396</v>
      </c>
      <c r="H14" s="28">
        <f>IFERROR(+VLOOKUP("LEEQTF"&amp;A14,'Main File'!A:O,12,0),0)</f>
        <v>0</v>
      </c>
      <c r="I14" s="28">
        <f>IFERROR(+VLOOKUP("LEEQTF"&amp;A14,'Main File'!A:O,13,0),0)</f>
        <v>0.2</v>
      </c>
      <c r="J14" s="28">
        <f>IFERROR(+VLOOKUP("LEEQTF"&amp;A14,'Main File'!A:O,14,0),0)</f>
        <v>0.28652941825387163</v>
      </c>
      <c r="K14" s="28">
        <f>IFERROR(+VLOOKUP("LEEQTF"&amp;A14,'Main File'!A:O,15,0),0)</f>
        <v>1.9483043355342675</v>
      </c>
    </row>
    <row r="15" spans="1:14" x14ac:dyDescent="0.25">
      <c r="A15" s="9">
        <f t="shared" si="0"/>
        <v>43171</v>
      </c>
      <c r="B15" s="28">
        <f>IFERROR(+VLOOKUP("LEEQTF"&amp;A15,'Main File'!A:O,6,0),0)</f>
        <v>0</v>
      </c>
      <c r="C15" s="28">
        <f>IFERROR(+VLOOKUP("LEEQTF"&amp;A15,'Main File'!A:O,7,0),0)</f>
        <v>0</v>
      </c>
      <c r="D15" s="28">
        <f>IFERROR(+VLOOKUP("LEEQTF"&amp;A15,'Main File'!A:O,8,0),0)</f>
        <v>0</v>
      </c>
      <c r="E15" s="28">
        <f>IFERROR(+VLOOKUP("LEEQTF"&amp;A15,'Main File'!A:O,9,0),0)</f>
        <v>0</v>
      </c>
      <c r="F15" s="28">
        <f>IFERROR(+VLOOKUP("LEEQTF"&amp;A15,'Main File'!A:O,10,0),0)</f>
        <v>0</v>
      </c>
      <c r="G15" s="28">
        <f>IFERROR(+VLOOKUP("LEEQTF"&amp;A15,'Main File'!A:O,11,0),0)</f>
        <v>0</v>
      </c>
      <c r="H15" s="28">
        <f>IFERROR(+VLOOKUP("LEEQTF"&amp;A15,'Main File'!A:O,12,0),0)</f>
        <v>0</v>
      </c>
      <c r="I15" s="28">
        <f>IFERROR(+VLOOKUP("LEEQTF"&amp;A15,'Main File'!A:O,13,0),0)</f>
        <v>0</v>
      </c>
      <c r="J15" s="28">
        <f>IFERROR(+VLOOKUP("LEEQTF"&amp;A15,'Main File'!A:O,14,0),0)</f>
        <v>0</v>
      </c>
      <c r="K15" s="28">
        <f>IFERROR(+VLOOKUP("LEEQTF"&amp;A15,'Main File'!A:O,15,0),0)</f>
        <v>0</v>
      </c>
    </row>
    <row r="16" spans="1:14" x14ac:dyDescent="0.25">
      <c r="A16" s="9">
        <f t="shared" si="0"/>
        <v>43172</v>
      </c>
      <c r="B16" s="28">
        <f>IFERROR(+VLOOKUP("LEEQTF"&amp;A16,'Main File'!A:O,6,0),0)</f>
        <v>0</v>
      </c>
      <c r="C16" s="28">
        <f>IFERROR(+VLOOKUP("LEEQTF"&amp;A16,'Main File'!A:O,7,0),0)</f>
        <v>0</v>
      </c>
      <c r="D16" s="28">
        <f>IFERROR(+VLOOKUP("LEEQTF"&amp;A16,'Main File'!A:O,8,0),0)</f>
        <v>0</v>
      </c>
      <c r="E16" s="28">
        <f>IFERROR(+VLOOKUP("LEEQTF"&amp;A16,'Main File'!A:O,9,0),0)</f>
        <v>0</v>
      </c>
      <c r="F16" s="28">
        <f>IFERROR(+VLOOKUP("LEEQTF"&amp;A16,'Main File'!A:O,10,0),0)</f>
        <v>0</v>
      </c>
      <c r="G16" s="28">
        <f>IFERROR(+VLOOKUP("LEEQTF"&amp;A16,'Main File'!A:O,11,0),0)</f>
        <v>0</v>
      </c>
      <c r="H16" s="28">
        <f>IFERROR(+VLOOKUP("LEEQTF"&amp;A16,'Main File'!A:O,12,0),0)</f>
        <v>0</v>
      </c>
      <c r="I16" s="28">
        <f>IFERROR(+VLOOKUP("LEEQTF"&amp;A16,'Main File'!A:O,13,0),0)</f>
        <v>0</v>
      </c>
      <c r="J16" s="28">
        <f>IFERROR(+VLOOKUP("LEEQTF"&amp;A16,'Main File'!A:O,14,0),0)</f>
        <v>0</v>
      </c>
      <c r="K16" s="28">
        <f>IFERROR(+VLOOKUP("LEEQTF"&amp;A16,'Main File'!A:O,15,0),0)</f>
        <v>0</v>
      </c>
    </row>
    <row r="17" spans="1:11" x14ac:dyDescent="0.25">
      <c r="A17" s="9">
        <f t="shared" si="0"/>
        <v>43173</v>
      </c>
      <c r="B17" s="28">
        <f>IFERROR(+VLOOKUP("LEEQTF"&amp;A17,'Main File'!A:O,6,0),0)</f>
        <v>0</v>
      </c>
      <c r="C17" s="28">
        <f>IFERROR(+VLOOKUP("LEEQTF"&amp;A17,'Main File'!A:O,7,0),0)</f>
        <v>0</v>
      </c>
      <c r="D17" s="28">
        <f>IFERROR(+VLOOKUP("LEEQTF"&amp;A17,'Main File'!A:O,8,0),0)</f>
        <v>0</v>
      </c>
      <c r="E17" s="28">
        <f>IFERROR(+VLOOKUP("LEEQTF"&amp;A17,'Main File'!A:O,9,0),0)</f>
        <v>0</v>
      </c>
      <c r="F17" s="28">
        <f>IFERROR(+VLOOKUP("LEEQTF"&amp;A17,'Main File'!A:O,10,0),0)</f>
        <v>0</v>
      </c>
      <c r="G17" s="28">
        <f>IFERROR(+VLOOKUP("LEEQTF"&amp;A17,'Main File'!A:O,11,0),0)</f>
        <v>0</v>
      </c>
      <c r="H17" s="28">
        <f>IFERROR(+VLOOKUP("LEEQTF"&amp;A17,'Main File'!A:O,12,0),0)</f>
        <v>0</v>
      </c>
      <c r="I17" s="28">
        <f>IFERROR(+VLOOKUP("LEEQTF"&amp;A17,'Main File'!A:O,13,0),0)</f>
        <v>0</v>
      </c>
      <c r="J17" s="28">
        <f>IFERROR(+VLOOKUP("LEEQTF"&amp;A17,'Main File'!A:O,14,0),0)</f>
        <v>0</v>
      </c>
      <c r="K17" s="28">
        <f>IFERROR(+VLOOKUP("LEEQTF"&amp;A17,'Main File'!A:O,15,0),0)</f>
        <v>0</v>
      </c>
    </row>
    <row r="18" spans="1:11" x14ac:dyDescent="0.25">
      <c r="A18" s="9">
        <f t="shared" si="0"/>
        <v>43174</v>
      </c>
      <c r="B18" s="28">
        <f>IFERROR(+VLOOKUP("LEEQTF"&amp;A18,'Main File'!A:O,6,0),0)</f>
        <v>0</v>
      </c>
      <c r="C18" s="28">
        <f>IFERROR(+VLOOKUP("LEEQTF"&amp;A18,'Main File'!A:O,7,0),0)</f>
        <v>0</v>
      </c>
      <c r="D18" s="28">
        <f>IFERROR(+VLOOKUP("LEEQTF"&amp;A18,'Main File'!A:O,8,0),0)</f>
        <v>0</v>
      </c>
      <c r="E18" s="28">
        <f>IFERROR(+VLOOKUP("LEEQTF"&amp;A18,'Main File'!A:O,9,0),0)</f>
        <v>0</v>
      </c>
      <c r="F18" s="28">
        <f>IFERROR(+VLOOKUP("LEEQTF"&amp;A18,'Main File'!A:O,10,0),0)</f>
        <v>0</v>
      </c>
      <c r="G18" s="28">
        <f>IFERROR(+VLOOKUP("LEEQTF"&amp;A18,'Main File'!A:O,11,0),0)</f>
        <v>0</v>
      </c>
      <c r="H18" s="28">
        <f>IFERROR(+VLOOKUP("LEEQTF"&amp;A18,'Main File'!A:O,12,0),0)</f>
        <v>0</v>
      </c>
      <c r="I18" s="28">
        <f>IFERROR(+VLOOKUP("LEEQTF"&amp;A18,'Main File'!A:O,13,0),0)</f>
        <v>0</v>
      </c>
      <c r="J18" s="28">
        <f>IFERROR(+VLOOKUP("LEEQTF"&amp;A18,'Main File'!A:O,14,0),0)</f>
        <v>0</v>
      </c>
      <c r="K18" s="28">
        <f>IFERROR(+VLOOKUP("LEEQTF"&amp;A18,'Main File'!A:O,15,0),0)</f>
        <v>0</v>
      </c>
    </row>
    <row r="19" spans="1:11" x14ac:dyDescent="0.25">
      <c r="A19" s="9">
        <f t="shared" si="0"/>
        <v>43175</v>
      </c>
      <c r="B19" s="28">
        <f>IFERROR(+VLOOKUP("LEEQTF"&amp;A19,'Main File'!A:O,6,0),0)</f>
        <v>0</v>
      </c>
      <c r="C19" s="28">
        <f>IFERROR(+VLOOKUP("LEEQTF"&amp;A19,'Main File'!A:O,7,0),0)</f>
        <v>0</v>
      </c>
      <c r="D19" s="28">
        <f>IFERROR(+VLOOKUP("LEEQTF"&amp;A19,'Main File'!A:O,8,0),0)</f>
        <v>0</v>
      </c>
      <c r="E19" s="28">
        <f>IFERROR(+VLOOKUP("LEEQTF"&amp;A19,'Main File'!A:O,9,0),0)</f>
        <v>0</v>
      </c>
      <c r="F19" s="28">
        <f>IFERROR(+VLOOKUP("LEEQTF"&amp;A19,'Main File'!A:O,10,0),0)</f>
        <v>0</v>
      </c>
      <c r="G19" s="28">
        <f>IFERROR(+VLOOKUP("LEEQTF"&amp;A19,'Main File'!A:O,11,0),0)</f>
        <v>0</v>
      </c>
      <c r="H19" s="28">
        <f>IFERROR(+VLOOKUP("LEEQTF"&amp;A19,'Main File'!A:O,12,0),0)</f>
        <v>0</v>
      </c>
      <c r="I19" s="28">
        <f>IFERROR(+VLOOKUP("LEEQTF"&amp;A19,'Main File'!A:O,13,0),0)</f>
        <v>0</v>
      </c>
      <c r="J19" s="28">
        <f>IFERROR(+VLOOKUP("LEEQTF"&amp;A19,'Main File'!A:O,14,0),0)</f>
        <v>0</v>
      </c>
      <c r="K19" s="28">
        <f>IFERROR(+VLOOKUP("LEEQTF"&amp;A19,'Main File'!A:O,15,0),0)</f>
        <v>0</v>
      </c>
    </row>
    <row r="20" spans="1:11" x14ac:dyDescent="0.25">
      <c r="A20" s="9">
        <f t="shared" si="0"/>
        <v>43176</v>
      </c>
      <c r="B20" s="28">
        <f>IFERROR(+VLOOKUP("LEEQTF"&amp;A20,'Main File'!A:O,6,0),0)</f>
        <v>0</v>
      </c>
      <c r="C20" s="28">
        <f>IFERROR(+VLOOKUP("LEEQTF"&amp;A20,'Main File'!A:O,7,0),0)</f>
        <v>0</v>
      </c>
      <c r="D20" s="28">
        <f>IFERROR(+VLOOKUP("LEEQTF"&amp;A20,'Main File'!A:O,8,0),0)</f>
        <v>0</v>
      </c>
      <c r="E20" s="28">
        <f>IFERROR(+VLOOKUP("LEEQTF"&amp;A20,'Main File'!A:O,9,0),0)</f>
        <v>0</v>
      </c>
      <c r="F20" s="28">
        <f>IFERROR(+VLOOKUP("LEEQTF"&amp;A20,'Main File'!A:O,10,0),0)</f>
        <v>0</v>
      </c>
      <c r="G20" s="28">
        <f>IFERROR(+VLOOKUP("LEEQTF"&amp;A20,'Main File'!A:O,11,0),0)</f>
        <v>0</v>
      </c>
      <c r="H20" s="28">
        <f>IFERROR(+VLOOKUP("LEEQTF"&amp;A20,'Main File'!A:O,12,0),0)</f>
        <v>0</v>
      </c>
      <c r="I20" s="28">
        <f>IFERROR(+VLOOKUP("LEEQTF"&amp;A20,'Main File'!A:O,13,0),0)</f>
        <v>0</v>
      </c>
      <c r="J20" s="28">
        <f>IFERROR(+VLOOKUP("LEEQTF"&amp;A20,'Main File'!A:O,14,0),0)</f>
        <v>0</v>
      </c>
      <c r="K20" s="28">
        <f>IFERROR(+VLOOKUP("LEEQTF"&amp;A20,'Main File'!A:O,15,0),0)</f>
        <v>0</v>
      </c>
    </row>
    <row r="21" spans="1:11" x14ac:dyDescent="0.25">
      <c r="A21" s="9">
        <f t="shared" si="0"/>
        <v>43177</v>
      </c>
      <c r="B21" s="28">
        <f>IFERROR(+VLOOKUP("LEEQTF"&amp;A21,'Main File'!A:O,6,0),0)</f>
        <v>0</v>
      </c>
      <c r="C21" s="28">
        <f>IFERROR(+VLOOKUP("LEEQTF"&amp;A21,'Main File'!A:O,7,0),0)</f>
        <v>0</v>
      </c>
      <c r="D21" s="28">
        <f>IFERROR(+VLOOKUP("LEEQTF"&amp;A21,'Main File'!A:O,8,0),0)</f>
        <v>0</v>
      </c>
      <c r="E21" s="28">
        <f>IFERROR(+VLOOKUP("LEEQTF"&amp;A21,'Main File'!A:O,9,0),0)</f>
        <v>0</v>
      </c>
      <c r="F21" s="28">
        <f>IFERROR(+VLOOKUP("LEEQTF"&amp;A21,'Main File'!A:O,10,0),0)</f>
        <v>0</v>
      </c>
      <c r="G21" s="28">
        <f>IFERROR(+VLOOKUP("LEEQTF"&amp;A21,'Main File'!A:O,11,0),0)</f>
        <v>0</v>
      </c>
      <c r="H21" s="28">
        <f>IFERROR(+VLOOKUP("LEEQTF"&amp;A21,'Main File'!A:O,12,0),0)</f>
        <v>0</v>
      </c>
      <c r="I21" s="28">
        <f>IFERROR(+VLOOKUP("LEEQTF"&amp;A21,'Main File'!A:O,13,0),0)</f>
        <v>0</v>
      </c>
      <c r="J21" s="28">
        <f>IFERROR(+VLOOKUP("LEEQTF"&amp;A21,'Main File'!A:O,14,0),0)</f>
        <v>0</v>
      </c>
      <c r="K21" s="28">
        <f>IFERROR(+VLOOKUP("LEEQTF"&amp;A21,'Main File'!A:O,15,0),0)</f>
        <v>0</v>
      </c>
    </row>
    <row r="22" spans="1:11" x14ac:dyDescent="0.25">
      <c r="A22" s="9">
        <f t="shared" si="0"/>
        <v>43178</v>
      </c>
      <c r="B22" s="28">
        <f>IFERROR(+VLOOKUP("LEEQTF"&amp;A22,'Main File'!A:O,6,0),0)</f>
        <v>0</v>
      </c>
      <c r="C22" s="28">
        <f>IFERROR(+VLOOKUP("LEEQTF"&amp;A22,'Main File'!A:O,7,0),0)</f>
        <v>0</v>
      </c>
      <c r="D22" s="28">
        <f>IFERROR(+VLOOKUP("LEEQTF"&amp;A22,'Main File'!A:O,8,0),0)</f>
        <v>0</v>
      </c>
      <c r="E22" s="28">
        <f>IFERROR(+VLOOKUP("LEEQTF"&amp;A22,'Main File'!A:O,9,0),0)</f>
        <v>0</v>
      </c>
      <c r="F22" s="28">
        <f>IFERROR(+VLOOKUP("LEEQTF"&amp;A22,'Main File'!A:O,10,0),0)</f>
        <v>0</v>
      </c>
      <c r="G22" s="28">
        <f>IFERROR(+VLOOKUP("LEEQTF"&amp;A22,'Main File'!A:O,11,0),0)</f>
        <v>0</v>
      </c>
      <c r="H22" s="28">
        <f>IFERROR(+VLOOKUP("LEEQTF"&amp;A22,'Main File'!A:O,12,0),0)</f>
        <v>0</v>
      </c>
      <c r="I22" s="28">
        <f>IFERROR(+VLOOKUP("LEEQTF"&amp;A22,'Main File'!A:O,13,0),0)</f>
        <v>0</v>
      </c>
      <c r="J22" s="28">
        <f>IFERROR(+VLOOKUP("LEEQTF"&amp;A22,'Main File'!A:O,14,0),0)</f>
        <v>0</v>
      </c>
      <c r="K22" s="28">
        <f>IFERROR(+VLOOKUP("LEEQTF"&amp;A22,'Main File'!A:O,15,0),0)</f>
        <v>0</v>
      </c>
    </row>
    <row r="23" spans="1:11" x14ac:dyDescent="0.25">
      <c r="A23" s="9">
        <f t="shared" si="0"/>
        <v>43179</v>
      </c>
      <c r="B23" s="28">
        <f>IFERROR(+VLOOKUP("LEEQTF"&amp;A23,'Main File'!A:O,6,0),0)</f>
        <v>0</v>
      </c>
      <c r="C23" s="28">
        <f>IFERROR(+VLOOKUP("LEEQTF"&amp;A23,'Main File'!A:O,7,0),0)</f>
        <v>0</v>
      </c>
      <c r="D23" s="28">
        <f>IFERROR(+VLOOKUP("LEEQTF"&amp;A23,'Main File'!A:O,8,0),0)</f>
        <v>0</v>
      </c>
      <c r="E23" s="28">
        <f>IFERROR(+VLOOKUP("LEEQTF"&amp;A23,'Main File'!A:O,9,0),0)</f>
        <v>0</v>
      </c>
      <c r="F23" s="28">
        <f>IFERROR(+VLOOKUP("LEEQTF"&amp;A23,'Main File'!A:O,10,0),0)</f>
        <v>0</v>
      </c>
      <c r="G23" s="28">
        <f>IFERROR(+VLOOKUP("LEEQTF"&amp;A23,'Main File'!A:O,11,0),0)</f>
        <v>0</v>
      </c>
      <c r="H23" s="28">
        <f>IFERROR(+VLOOKUP("LEEQTF"&amp;A23,'Main File'!A:O,12,0),0)</f>
        <v>0</v>
      </c>
      <c r="I23" s="28">
        <f>IFERROR(+VLOOKUP("LEEQTF"&amp;A23,'Main File'!A:O,13,0),0)</f>
        <v>0</v>
      </c>
      <c r="J23" s="28">
        <f>IFERROR(+VLOOKUP("LEEQTF"&amp;A23,'Main File'!A:O,14,0),0)</f>
        <v>0</v>
      </c>
      <c r="K23" s="28">
        <f>IFERROR(+VLOOKUP("LEEQTF"&amp;A23,'Main File'!A:O,15,0),0)</f>
        <v>0</v>
      </c>
    </row>
    <row r="24" spans="1:11" x14ac:dyDescent="0.25">
      <c r="A24" s="9">
        <f t="shared" si="0"/>
        <v>43180</v>
      </c>
      <c r="B24" s="28">
        <f>IFERROR(+VLOOKUP("LEEQTF"&amp;A24,'Main File'!A:O,6,0),0)</f>
        <v>0</v>
      </c>
      <c r="C24" s="28">
        <f>IFERROR(+VLOOKUP("LEEQTF"&amp;A24,'Main File'!A:O,7,0),0)</f>
        <v>0</v>
      </c>
      <c r="D24" s="28">
        <f>IFERROR(+VLOOKUP("LEEQTF"&amp;A24,'Main File'!A:O,8,0),0)</f>
        <v>0</v>
      </c>
      <c r="E24" s="28">
        <f>IFERROR(+VLOOKUP("LEEQTF"&amp;A24,'Main File'!A:O,9,0),0)</f>
        <v>0</v>
      </c>
      <c r="F24" s="28">
        <f>IFERROR(+VLOOKUP("LEEQTF"&amp;A24,'Main File'!A:O,10,0),0)</f>
        <v>0</v>
      </c>
      <c r="G24" s="28">
        <f>IFERROR(+VLOOKUP("LEEQTF"&amp;A24,'Main File'!A:O,11,0),0)</f>
        <v>0</v>
      </c>
      <c r="H24" s="28">
        <f>IFERROR(+VLOOKUP("LEEQTF"&amp;A24,'Main File'!A:O,12,0),0)</f>
        <v>0</v>
      </c>
      <c r="I24" s="28">
        <f>IFERROR(+VLOOKUP("LEEQTF"&amp;A24,'Main File'!A:O,13,0),0)</f>
        <v>0</v>
      </c>
      <c r="J24" s="28">
        <f>IFERROR(+VLOOKUP("LEEQTF"&amp;A24,'Main File'!A:O,14,0),0)</f>
        <v>0</v>
      </c>
      <c r="K24" s="28">
        <f>IFERROR(+VLOOKUP("LEEQTF"&amp;A24,'Main File'!A:O,15,0),0)</f>
        <v>0</v>
      </c>
    </row>
    <row r="25" spans="1:11" x14ac:dyDescent="0.25">
      <c r="A25" s="9">
        <f t="shared" si="0"/>
        <v>43181</v>
      </c>
      <c r="B25" s="28">
        <f>IFERROR(+VLOOKUP("LEEQTF"&amp;A25,'Main File'!A:O,6,0),0)</f>
        <v>0</v>
      </c>
      <c r="C25" s="28">
        <f>IFERROR(+VLOOKUP("LEEQTF"&amp;A25,'Main File'!A:O,7,0),0)</f>
        <v>0</v>
      </c>
      <c r="D25" s="28">
        <f>IFERROR(+VLOOKUP("LEEQTF"&amp;A25,'Main File'!A:O,8,0),0)</f>
        <v>0</v>
      </c>
      <c r="E25" s="28">
        <f>IFERROR(+VLOOKUP("LEEQTF"&amp;A25,'Main File'!A:O,9,0),0)</f>
        <v>0</v>
      </c>
      <c r="F25" s="28">
        <f>IFERROR(+VLOOKUP("LEEQTF"&amp;A25,'Main File'!A:O,10,0),0)</f>
        <v>0</v>
      </c>
      <c r="G25" s="28">
        <f>IFERROR(+VLOOKUP("LEEQTF"&amp;A25,'Main File'!A:O,11,0),0)</f>
        <v>0</v>
      </c>
      <c r="H25" s="28">
        <f>IFERROR(+VLOOKUP("LEEQTF"&amp;A25,'Main File'!A:O,12,0),0)</f>
        <v>0</v>
      </c>
      <c r="I25" s="28">
        <f>IFERROR(+VLOOKUP("LEEQTF"&amp;A25,'Main File'!A:O,13,0),0)</f>
        <v>0</v>
      </c>
      <c r="J25" s="28">
        <f>IFERROR(+VLOOKUP("LEEQTF"&amp;A25,'Main File'!A:O,14,0),0)</f>
        <v>0</v>
      </c>
      <c r="K25" s="28">
        <f>IFERROR(+VLOOKUP("LEEQTF"&amp;A25,'Main File'!A:O,15,0),0)</f>
        <v>0</v>
      </c>
    </row>
    <row r="26" spans="1:11" x14ac:dyDescent="0.25">
      <c r="A26" s="9">
        <f t="shared" si="0"/>
        <v>43182</v>
      </c>
      <c r="B26" s="28">
        <f>IFERROR(+VLOOKUP("LEEQTF"&amp;A26,'Main File'!A:O,6,0),0)</f>
        <v>0</v>
      </c>
      <c r="C26" s="28">
        <f>IFERROR(+VLOOKUP("LEEQTF"&amp;A26,'Main File'!A:O,7,0),0)</f>
        <v>0</v>
      </c>
      <c r="D26" s="28">
        <f>IFERROR(+VLOOKUP("LEEQTF"&amp;A26,'Main File'!A:O,8,0),0)</f>
        <v>0</v>
      </c>
      <c r="E26" s="28">
        <f>IFERROR(+VLOOKUP("LEEQTF"&amp;A26,'Main File'!A:O,9,0),0)</f>
        <v>0</v>
      </c>
      <c r="F26" s="28">
        <f>IFERROR(+VLOOKUP("LEEQTF"&amp;A26,'Main File'!A:O,10,0),0)</f>
        <v>0</v>
      </c>
      <c r="G26" s="28">
        <f>IFERROR(+VLOOKUP("LEEQTF"&amp;A26,'Main File'!A:O,11,0),0)</f>
        <v>0</v>
      </c>
      <c r="H26" s="28">
        <f>IFERROR(+VLOOKUP("LEEQTF"&amp;A26,'Main File'!A:O,12,0),0)</f>
        <v>0</v>
      </c>
      <c r="I26" s="28">
        <f>IFERROR(+VLOOKUP("LEEQTF"&amp;A26,'Main File'!A:O,13,0),0)</f>
        <v>0</v>
      </c>
      <c r="J26" s="28">
        <f>IFERROR(+VLOOKUP("LEEQTF"&amp;A26,'Main File'!A:O,14,0),0)</f>
        <v>0</v>
      </c>
      <c r="K26" s="28">
        <f>IFERROR(+VLOOKUP("LEEQTF"&amp;A26,'Main File'!A:O,15,0),0)</f>
        <v>0</v>
      </c>
    </row>
    <row r="27" spans="1:11" x14ac:dyDescent="0.25">
      <c r="A27" s="9">
        <f t="shared" si="0"/>
        <v>43183</v>
      </c>
      <c r="B27" s="28">
        <f>IFERROR(+VLOOKUP("LEEQTF"&amp;A27,'Main File'!A:O,6,0),0)</f>
        <v>0</v>
      </c>
      <c r="C27" s="28">
        <f>IFERROR(+VLOOKUP("LEEQTF"&amp;A27,'Main File'!A:O,7,0),0)</f>
        <v>0</v>
      </c>
      <c r="D27" s="28">
        <f>IFERROR(+VLOOKUP("LEEQTF"&amp;A27,'Main File'!A:O,8,0),0)</f>
        <v>0</v>
      </c>
      <c r="E27" s="28">
        <f>IFERROR(+VLOOKUP("LEEQTF"&amp;A27,'Main File'!A:O,9,0),0)</f>
        <v>0</v>
      </c>
      <c r="F27" s="28">
        <f>IFERROR(+VLOOKUP("LEEQTF"&amp;A27,'Main File'!A:O,10,0),0)</f>
        <v>0</v>
      </c>
      <c r="G27" s="28">
        <f>IFERROR(+VLOOKUP("LEEQTF"&amp;A27,'Main File'!A:O,11,0),0)</f>
        <v>0</v>
      </c>
      <c r="H27" s="28">
        <f>IFERROR(+VLOOKUP("LEEQTF"&amp;A27,'Main File'!A:O,12,0),0)</f>
        <v>0</v>
      </c>
      <c r="I27" s="28">
        <f>IFERROR(+VLOOKUP("LEEQTF"&amp;A27,'Main File'!A:O,13,0),0)</f>
        <v>0</v>
      </c>
      <c r="J27" s="28">
        <f>IFERROR(+VLOOKUP("LEEQTF"&amp;A27,'Main File'!A:O,14,0),0)</f>
        <v>0</v>
      </c>
      <c r="K27" s="28">
        <f>IFERROR(+VLOOKUP("LEEQTF"&amp;A27,'Main File'!A:O,15,0),0)</f>
        <v>0</v>
      </c>
    </row>
    <row r="28" spans="1:11" x14ac:dyDescent="0.25">
      <c r="A28" s="9">
        <f t="shared" si="0"/>
        <v>43184</v>
      </c>
      <c r="B28" s="28">
        <f>IFERROR(+VLOOKUP("LEEQTF"&amp;A28,'Main File'!A:O,6,0),0)</f>
        <v>0</v>
      </c>
      <c r="C28" s="28">
        <f>IFERROR(+VLOOKUP("LEEQTF"&amp;A28,'Main File'!A:O,7,0),0)</f>
        <v>0</v>
      </c>
      <c r="D28" s="28">
        <f>IFERROR(+VLOOKUP("LEEQTF"&amp;A28,'Main File'!A:O,8,0),0)</f>
        <v>0</v>
      </c>
      <c r="E28" s="28">
        <f>IFERROR(+VLOOKUP("LEEQTF"&amp;A28,'Main File'!A:O,9,0),0)</f>
        <v>0</v>
      </c>
      <c r="F28" s="28">
        <f>IFERROR(+VLOOKUP("LEEQTF"&amp;A28,'Main File'!A:O,10,0),0)</f>
        <v>0</v>
      </c>
      <c r="G28" s="28">
        <f>IFERROR(+VLOOKUP("LEEQTF"&amp;A28,'Main File'!A:O,11,0),0)</f>
        <v>0</v>
      </c>
      <c r="H28" s="28">
        <f>IFERROR(+VLOOKUP("LEEQTF"&amp;A28,'Main File'!A:O,12,0),0)</f>
        <v>0</v>
      </c>
      <c r="I28" s="28">
        <f>IFERROR(+VLOOKUP("LEEQTF"&amp;A28,'Main File'!A:O,13,0),0)</f>
        <v>0</v>
      </c>
      <c r="J28" s="28">
        <f>IFERROR(+VLOOKUP("LEEQTF"&amp;A28,'Main File'!A:O,14,0),0)</f>
        <v>0</v>
      </c>
      <c r="K28" s="28">
        <f>IFERROR(+VLOOKUP("LEEQTF"&amp;A28,'Main File'!A:O,15,0),0)</f>
        <v>0</v>
      </c>
    </row>
    <row r="29" spans="1:11" x14ac:dyDescent="0.25">
      <c r="A29" s="9">
        <f t="shared" si="0"/>
        <v>43185</v>
      </c>
      <c r="B29" s="28">
        <f>IFERROR(+VLOOKUP("LEEQTF"&amp;A29,'Main File'!A:O,6,0),0)</f>
        <v>0</v>
      </c>
      <c r="C29" s="28">
        <f>IFERROR(+VLOOKUP("LEEQTF"&amp;A29,'Main File'!A:O,7,0),0)</f>
        <v>0</v>
      </c>
      <c r="D29" s="28">
        <f>IFERROR(+VLOOKUP("LEEQTF"&amp;A29,'Main File'!A:O,8,0),0)</f>
        <v>0</v>
      </c>
      <c r="E29" s="28">
        <f>IFERROR(+VLOOKUP("LEEQTF"&amp;A29,'Main File'!A:O,9,0),0)</f>
        <v>0</v>
      </c>
      <c r="F29" s="28">
        <f>IFERROR(+VLOOKUP("LEEQTF"&amp;A29,'Main File'!A:O,10,0),0)</f>
        <v>0</v>
      </c>
      <c r="G29" s="28">
        <f>IFERROR(+VLOOKUP("LEEQTF"&amp;A29,'Main File'!A:O,11,0),0)</f>
        <v>0</v>
      </c>
      <c r="H29" s="28">
        <f>IFERROR(+VLOOKUP("LEEQTF"&amp;A29,'Main File'!A:O,12,0),0)</f>
        <v>0</v>
      </c>
      <c r="I29" s="28">
        <f>IFERROR(+VLOOKUP("LEEQTF"&amp;A29,'Main File'!A:O,13,0),0)</f>
        <v>0</v>
      </c>
      <c r="J29" s="28">
        <f>IFERROR(+VLOOKUP("LEEQTF"&amp;A29,'Main File'!A:O,14,0),0)</f>
        <v>0</v>
      </c>
      <c r="K29" s="28">
        <f>IFERROR(+VLOOKUP("LEEQTF"&amp;A29,'Main File'!A:O,15,0),0)</f>
        <v>0</v>
      </c>
    </row>
    <row r="30" spans="1:11" x14ac:dyDescent="0.25">
      <c r="A30" s="9">
        <f t="shared" si="0"/>
        <v>43186</v>
      </c>
      <c r="B30" s="28">
        <f>IFERROR(+VLOOKUP("LEEQTF"&amp;A30,'Main File'!A:O,6,0),0)</f>
        <v>0</v>
      </c>
      <c r="C30" s="28">
        <f>IFERROR(+VLOOKUP("LEEQTF"&amp;A30,'Main File'!A:O,7,0),0)</f>
        <v>0</v>
      </c>
      <c r="D30" s="28">
        <f>IFERROR(+VLOOKUP("LEEQTF"&amp;A30,'Main File'!A:O,8,0),0)</f>
        <v>0</v>
      </c>
      <c r="E30" s="28">
        <f>IFERROR(+VLOOKUP("LEEQTF"&amp;A30,'Main File'!A:O,9,0),0)</f>
        <v>0</v>
      </c>
      <c r="F30" s="28">
        <f>IFERROR(+VLOOKUP("LEEQTF"&amp;A30,'Main File'!A:O,10,0),0)</f>
        <v>0</v>
      </c>
      <c r="G30" s="28">
        <f>IFERROR(+VLOOKUP("LEEQTF"&amp;A30,'Main File'!A:O,11,0),0)</f>
        <v>0</v>
      </c>
      <c r="H30" s="28">
        <f>IFERROR(+VLOOKUP("LEEQTF"&amp;A30,'Main File'!A:O,12,0),0)</f>
        <v>0</v>
      </c>
      <c r="I30" s="28">
        <f>IFERROR(+VLOOKUP("LEEQTF"&amp;A30,'Main File'!A:O,13,0),0)</f>
        <v>0</v>
      </c>
      <c r="J30" s="28">
        <f>IFERROR(+VLOOKUP("LEEQTF"&amp;A30,'Main File'!A:O,14,0),0)</f>
        <v>0</v>
      </c>
      <c r="K30" s="28">
        <f>IFERROR(+VLOOKUP("LEEQTF"&amp;A30,'Main File'!A:O,15,0),0)</f>
        <v>0</v>
      </c>
    </row>
    <row r="31" spans="1:11" x14ac:dyDescent="0.25">
      <c r="A31" s="9">
        <f t="shared" si="0"/>
        <v>43187</v>
      </c>
      <c r="B31" s="28">
        <f>IFERROR(+VLOOKUP("LEEQTF"&amp;A31,'Main File'!A:O,6,0),0)</f>
        <v>0</v>
      </c>
      <c r="C31" s="28">
        <f>IFERROR(+VLOOKUP("LEEQTF"&amp;A31,'Main File'!A:O,7,0),0)</f>
        <v>0</v>
      </c>
      <c r="D31" s="28">
        <f>IFERROR(+VLOOKUP("LEEQTF"&amp;A31,'Main File'!A:O,8,0),0)</f>
        <v>0</v>
      </c>
      <c r="E31" s="28">
        <f>IFERROR(+VLOOKUP("LEEQTF"&amp;A31,'Main File'!A:O,9,0),0)</f>
        <v>0</v>
      </c>
      <c r="F31" s="28">
        <f>IFERROR(+VLOOKUP("LEEQTF"&amp;A31,'Main File'!A:O,10,0),0)</f>
        <v>0</v>
      </c>
      <c r="G31" s="28">
        <f>IFERROR(+VLOOKUP("LEEQTF"&amp;A31,'Main File'!A:O,11,0),0)</f>
        <v>0</v>
      </c>
      <c r="H31" s="28">
        <f>IFERROR(+VLOOKUP("LEEQTF"&amp;A31,'Main File'!A:O,12,0),0)</f>
        <v>0</v>
      </c>
      <c r="I31" s="28">
        <f>IFERROR(+VLOOKUP("LEEQTF"&amp;A31,'Main File'!A:O,13,0),0)</f>
        <v>0</v>
      </c>
      <c r="J31" s="28">
        <f>IFERROR(+VLOOKUP("LEEQTF"&amp;A31,'Main File'!A:O,14,0),0)</f>
        <v>0</v>
      </c>
      <c r="K31" s="28">
        <f>IFERROR(+VLOOKUP("LEEQTF"&amp;A31,'Main File'!A:O,15,0),0)</f>
        <v>0</v>
      </c>
    </row>
    <row r="32" spans="1:11" x14ac:dyDescent="0.25">
      <c r="A32" s="9">
        <f t="shared" si="0"/>
        <v>43188</v>
      </c>
      <c r="B32" s="28">
        <f>IFERROR(+VLOOKUP("LEEQTF"&amp;A32,'Main File'!A:O,6,0),0)</f>
        <v>0</v>
      </c>
      <c r="C32" s="28">
        <f>IFERROR(+VLOOKUP("LEEQTF"&amp;A32,'Main File'!A:O,7,0),0)</f>
        <v>0</v>
      </c>
      <c r="D32" s="28">
        <f>IFERROR(+VLOOKUP("LEEQTF"&amp;A32,'Main File'!A:O,8,0),0)</f>
        <v>0</v>
      </c>
      <c r="E32" s="28">
        <f>IFERROR(+VLOOKUP("LEEQTF"&amp;A32,'Main File'!A:O,9,0),0)</f>
        <v>0</v>
      </c>
      <c r="F32" s="28">
        <f>IFERROR(+VLOOKUP("LEEQTF"&amp;A32,'Main File'!A:O,10,0),0)</f>
        <v>0</v>
      </c>
      <c r="G32" s="28">
        <f>IFERROR(+VLOOKUP("LEEQTF"&amp;A32,'Main File'!A:O,11,0),0)</f>
        <v>0</v>
      </c>
      <c r="H32" s="28">
        <f>IFERROR(+VLOOKUP("LEEQTF"&amp;A32,'Main File'!A:O,12,0),0)</f>
        <v>0</v>
      </c>
      <c r="I32" s="28">
        <f>IFERROR(+VLOOKUP("LEEQTF"&amp;A32,'Main File'!A:O,13,0),0)</f>
        <v>0</v>
      </c>
      <c r="J32" s="28">
        <f>IFERROR(+VLOOKUP("LEEQTF"&amp;A32,'Main File'!A:O,14,0),0)</f>
        <v>0</v>
      </c>
      <c r="K32" s="28">
        <f>IFERROR(+VLOOKUP("LEEQTF"&amp;A32,'Main File'!A:O,15,0),0)</f>
        <v>0</v>
      </c>
    </row>
    <row r="33" spans="1:11" x14ac:dyDescent="0.25">
      <c r="A33" s="9">
        <f t="shared" si="0"/>
        <v>43189</v>
      </c>
      <c r="B33" s="28">
        <f>IFERROR(+VLOOKUP("LEEQTF"&amp;A33,'Main File'!A:O,6,0),0)</f>
        <v>0</v>
      </c>
      <c r="C33" s="28">
        <f>IFERROR(+VLOOKUP("LEEQTF"&amp;A33,'Main File'!A:O,7,0),0)</f>
        <v>0</v>
      </c>
      <c r="D33" s="28">
        <f>IFERROR(+VLOOKUP("LEEQTF"&amp;A33,'Main File'!A:O,8,0),0)</f>
        <v>0</v>
      </c>
      <c r="E33" s="28">
        <f>IFERROR(+VLOOKUP("LEEQTF"&amp;A33,'Main File'!A:O,9,0),0)</f>
        <v>0</v>
      </c>
      <c r="F33" s="28">
        <f>IFERROR(+VLOOKUP("LEEQTF"&amp;A33,'Main File'!A:O,10,0),0)</f>
        <v>0</v>
      </c>
      <c r="G33" s="28">
        <f>IFERROR(+VLOOKUP("LEEQTF"&amp;A33,'Main File'!A:O,11,0),0)</f>
        <v>0</v>
      </c>
      <c r="H33" s="28">
        <f>IFERROR(+VLOOKUP("LEEQTF"&amp;A33,'Main File'!A:O,12,0),0)</f>
        <v>0</v>
      </c>
      <c r="I33" s="28">
        <f>IFERROR(+VLOOKUP("LEEQTF"&amp;A33,'Main File'!A:O,13,0),0)</f>
        <v>0</v>
      </c>
      <c r="J33" s="28">
        <f>IFERROR(+VLOOKUP("LEEQTF"&amp;A33,'Main File'!A:O,14,0),0)</f>
        <v>0</v>
      </c>
      <c r="K33" s="28">
        <f>IFERROR(+VLOOKUP("LEEQTF"&amp;A33,'Main File'!A:O,15,0),0)</f>
        <v>0</v>
      </c>
    </row>
    <row r="34" spans="1:11" x14ac:dyDescent="0.25">
      <c r="A34" s="9">
        <f t="shared" si="0"/>
        <v>43190</v>
      </c>
      <c r="B34" s="28">
        <f>IFERROR(+VLOOKUP("LEEQTF"&amp;A34,'Main File'!A:O,6,0),0)</f>
        <v>0</v>
      </c>
      <c r="C34" s="28">
        <f>IFERROR(+VLOOKUP("LEEQTF"&amp;A34,'Main File'!A:O,7,0),0)</f>
        <v>0</v>
      </c>
      <c r="D34" s="28">
        <f>IFERROR(+VLOOKUP("LEEQTF"&amp;A34,'Main File'!A:O,8,0),0)</f>
        <v>0</v>
      </c>
      <c r="E34" s="28">
        <f>IFERROR(+VLOOKUP("LEEQTF"&amp;A34,'Main File'!A:O,9,0),0)</f>
        <v>0</v>
      </c>
      <c r="F34" s="28">
        <f>IFERROR(+VLOOKUP("LEEQTF"&amp;A34,'Main File'!A:O,10,0),0)</f>
        <v>0</v>
      </c>
      <c r="G34" s="28">
        <f>IFERROR(+VLOOKUP("LEEQTF"&amp;A34,'Main File'!A:O,11,0),0)</f>
        <v>0</v>
      </c>
      <c r="H34" s="28">
        <f>IFERROR(+VLOOKUP("LEEQTF"&amp;A34,'Main File'!A:O,12,0),0)</f>
        <v>0</v>
      </c>
      <c r="I34" s="28">
        <f>IFERROR(+VLOOKUP("LEEQTF"&amp;A34,'Main File'!A:O,13,0),0)</f>
        <v>0</v>
      </c>
      <c r="J34" s="28">
        <f>IFERROR(+VLOOKUP("LEEQTF"&amp;A34,'Main File'!A:O,14,0),0)</f>
        <v>0</v>
      </c>
      <c r="K34" s="28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Growth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IFERROR(+VLOOKUP("LEGROW"&amp;A4,'Main File'!A:O,6,0),0)</f>
        <v>2.3550790394276291</v>
      </c>
      <c r="C4" s="28">
        <f>IFERROR(+VLOOKUP("LEGROW"&amp;A4,'Main File'!A:O,7,0),0)</f>
        <v>0.30002369058750578</v>
      </c>
      <c r="D4" s="28">
        <f>IFERROR(+VLOOKUP("LEGROW"&amp;A4,'Main File'!A:O,8,0),0)</f>
        <v>0.2</v>
      </c>
      <c r="E4" s="28">
        <f>IFERROR(+VLOOKUP("LEGROW"&amp;A4,'Main File'!A:O,9,0),0)</f>
        <v>0.2763138113913709</v>
      </c>
      <c r="F4" s="28">
        <f>IFERROR(+VLOOKUP("LEGROW"&amp;A4,'Main File'!A:O,10,0),0)</f>
        <v>3.131416541406506</v>
      </c>
      <c r="G4" s="28">
        <f>IFERROR(+VLOOKUP("LEGROW"&amp;A4,'Main File'!A:O,11,0),0)</f>
        <v>1.3993938370110786</v>
      </c>
      <c r="H4" s="28">
        <f>IFERROR(+VLOOKUP("LEGROW"&amp;A4,'Main File'!A:O,12,0),0)</f>
        <v>0</v>
      </c>
      <c r="I4" s="28">
        <f>IFERROR(+VLOOKUP("LEGROW"&amp;A4,'Main File'!A:O,13,0),0)</f>
        <v>0.2</v>
      </c>
      <c r="J4" s="28">
        <f>IFERROR(+VLOOKUP("LEGROW"&amp;A4,'Main File'!A:O,14,0),0)</f>
        <v>0.27350059654327064</v>
      </c>
      <c r="K4" s="28">
        <f>IFERROR(+VLOOKUP("LEGROW"&amp;A4,'Main File'!A:O,15,0),0)</f>
        <v>1.8728944335543491</v>
      </c>
    </row>
    <row r="5" spans="1:14" x14ac:dyDescent="0.25">
      <c r="A5" s="9">
        <v>43161</v>
      </c>
      <c r="B5" s="28">
        <f>IFERROR(+VLOOKUP("LEGROW"&amp;A5,'Main File'!A:O,6,0),0)</f>
        <v>2.3549379356628375</v>
      </c>
      <c r="C5" s="28">
        <f>IFERROR(+VLOOKUP("LEGROW"&amp;A5,'Main File'!A:O,7,0),0)</f>
        <v>0.30002369607971952</v>
      </c>
      <c r="D5" s="28">
        <f>IFERROR(+VLOOKUP("LEGROW"&amp;A5,'Main File'!A:O,8,0),0)</f>
        <v>0.2</v>
      </c>
      <c r="E5" s="28">
        <f>IFERROR(+VLOOKUP("LEGROW"&amp;A5,'Main File'!A:O,9,0),0)</f>
        <v>0.27628815160894543</v>
      </c>
      <c r="F5" s="28">
        <f>IFERROR(+VLOOKUP("LEGROW"&amp;A5,'Main File'!A:O,10,0),0)</f>
        <v>3.1312497833515027</v>
      </c>
      <c r="G5" s="28">
        <f>IFERROR(+VLOOKUP("LEGROW"&amp;A5,'Main File'!A:O,11,0),0)</f>
        <v>1.3993737606318826</v>
      </c>
      <c r="H5" s="28">
        <f>IFERROR(+VLOOKUP("LEGROW"&amp;A5,'Main File'!A:O,12,0),0)</f>
        <v>0</v>
      </c>
      <c r="I5" s="28">
        <f>IFERROR(+VLOOKUP("LEGROW"&amp;A5,'Main File'!A:O,13,0),0)</f>
        <v>0.2</v>
      </c>
      <c r="J5" s="28">
        <f>IFERROR(+VLOOKUP("LEGROW"&amp;A5,'Main File'!A:O,14,0),0)</f>
        <v>0.27349767772973915</v>
      </c>
      <c r="K5" s="28">
        <f>IFERROR(+VLOOKUP("LEGROW"&amp;A5,'Main File'!A:O,15,0),0)</f>
        <v>1.8728714383616216</v>
      </c>
    </row>
    <row r="6" spans="1:14" x14ac:dyDescent="0.25">
      <c r="A6" s="9">
        <f>+A5+1</f>
        <v>43162</v>
      </c>
      <c r="B6" s="28">
        <f>IFERROR(+VLOOKUP("LEGROW"&amp;A6,'Main File'!A:O,6,0),0)</f>
        <v>2.3549452302381169</v>
      </c>
      <c r="C6" s="28">
        <f>IFERROR(+VLOOKUP("LEGROW"&amp;A6,'Main File'!A:O,7,0),0)</f>
        <v>0.3000237041415601</v>
      </c>
      <c r="D6" s="28">
        <f>IFERROR(+VLOOKUP("LEGROW"&amp;A6,'Main File'!A:O,8,0),0)</f>
        <v>0.2</v>
      </c>
      <c r="E6" s="28">
        <f>IFERROR(+VLOOKUP("LEGROW"&amp;A6,'Main File'!A:O,9,0),0)</f>
        <v>0.27628975747780726</v>
      </c>
      <c r="F6" s="28">
        <f>IFERROR(+VLOOKUP("LEGROW"&amp;A6,'Main File'!A:O,10,0),0)</f>
        <v>3.1312586918574845</v>
      </c>
      <c r="G6" s="28">
        <f>IFERROR(+VLOOKUP("LEGROW"&amp;A6,'Main File'!A:O,11,0),0)</f>
        <v>1.3993805864868407</v>
      </c>
      <c r="H6" s="28">
        <f>IFERROR(+VLOOKUP("LEGROW"&amp;A6,'Main File'!A:O,12,0),0)</f>
        <v>0</v>
      </c>
      <c r="I6" s="28">
        <f>IFERROR(+VLOOKUP("LEGROW"&amp;A6,'Main File'!A:O,13,0),0)</f>
        <v>0.2</v>
      </c>
      <c r="J6" s="28">
        <f>IFERROR(+VLOOKUP("LEGROW"&amp;A6,'Main File'!A:O,14,0),0)</f>
        <v>0.27349866598401784</v>
      </c>
      <c r="K6" s="28">
        <f>IFERROR(+VLOOKUP("LEGROW"&amp;A6,'Main File'!A:O,15,0),0)</f>
        <v>1.8728792524708586</v>
      </c>
    </row>
    <row r="7" spans="1:14" x14ac:dyDescent="0.25">
      <c r="A7" s="9">
        <f t="shared" ref="A7:A34" si="0">+A6+1</f>
        <v>43163</v>
      </c>
      <c r="B7" s="28">
        <f>IFERROR(+VLOOKUP("LEGROW"&amp;A7,'Main File'!A:O,6,0),0)</f>
        <v>2.3549520809687201</v>
      </c>
      <c r="C7" s="28">
        <f>IFERROR(+VLOOKUP("LEGROW"&amp;A7,'Main File'!A:O,7,0),0)</f>
        <v>0.30002371030658204</v>
      </c>
      <c r="D7" s="28">
        <f>IFERROR(+VLOOKUP("LEGROW"&amp;A7,'Main File'!A:O,8,0),0)</f>
        <v>0.2</v>
      </c>
      <c r="E7" s="28">
        <f>IFERROR(+VLOOKUP("LEGROW"&amp;A7,'Main File'!A:O,9,0),0)</f>
        <v>0.27629093303925872</v>
      </c>
      <c r="F7" s="28">
        <f>IFERROR(+VLOOKUP("LEGROW"&amp;A7,'Main File'!A:O,10,0),0)</f>
        <v>3.1312667243145609</v>
      </c>
      <c r="G7" s="28">
        <f>IFERROR(+VLOOKUP("LEGROW"&amp;A7,'Main File'!A:O,11,0),0)</f>
        <v>1.3993868745494196</v>
      </c>
      <c r="H7" s="28">
        <f>IFERROR(+VLOOKUP("LEGROW"&amp;A7,'Main File'!A:O,12,0),0)</f>
        <v>0</v>
      </c>
      <c r="I7" s="28">
        <f>IFERROR(+VLOOKUP("LEGROW"&amp;A7,'Main File'!A:O,13,0),0)</f>
        <v>0.2</v>
      </c>
      <c r="J7" s="28">
        <f>IFERROR(+VLOOKUP("LEGROW"&amp;A7,'Main File'!A:O,14,0),0)</f>
        <v>0.27349965372157775</v>
      </c>
      <c r="K7" s="28">
        <f>IFERROR(+VLOOKUP("LEGROW"&amp;A7,'Main File'!A:O,15,0),0)</f>
        <v>1.8728865282709972</v>
      </c>
    </row>
    <row r="8" spans="1:14" x14ac:dyDescent="0.25">
      <c r="A8" s="9">
        <f t="shared" si="0"/>
        <v>43164</v>
      </c>
      <c r="B8" s="28">
        <f>IFERROR(+VLOOKUP("LEGROW"&amp;A8,'Main File'!A:O,6,0),0)</f>
        <v>2.3557669635397565</v>
      </c>
      <c r="C8" s="28">
        <f>IFERROR(+VLOOKUP("LEGROW"&amp;A8,'Main File'!A:O,7,0),0)</f>
        <v>0.30002381226369751</v>
      </c>
      <c r="D8" s="28">
        <f>IFERROR(+VLOOKUP("LEGROW"&amp;A8,'Main File'!A:O,8,0),0)</f>
        <v>0.2</v>
      </c>
      <c r="E8" s="28">
        <f>IFERROR(+VLOOKUP("LEGROW"&amp;A8,'Main File'!A:O,9,0),0)</f>
        <v>0.27643739264831657</v>
      </c>
      <c r="F8" s="28">
        <f>IFERROR(+VLOOKUP("LEGROW"&amp;A8,'Main File'!A:O,10,0),0)</f>
        <v>3.1322281684517708</v>
      </c>
      <c r="G8" s="28">
        <f>IFERROR(+VLOOKUP("LEGROW"&amp;A8,'Main File'!A:O,11,0),0)</f>
        <v>1.40008036958517</v>
      </c>
      <c r="H8" s="28">
        <f>IFERROR(+VLOOKUP("LEGROW"&amp;A8,'Main File'!A:O,12,0),0)</f>
        <v>0</v>
      </c>
      <c r="I8" s="28">
        <f>IFERROR(+VLOOKUP("LEGROW"&amp;A8,'Main File'!A:O,13,0),0)</f>
        <v>0.2</v>
      </c>
      <c r="J8" s="28">
        <f>IFERROR(+VLOOKUP("LEGROW"&amp;A8,'Main File'!A:O,14,0),0)</f>
        <v>0.27362474491418026</v>
      </c>
      <c r="K8" s="28">
        <f>IFERROR(+VLOOKUP("LEGROW"&amp;A8,'Main File'!A:O,15,0),0)</f>
        <v>1.8737051144993502</v>
      </c>
    </row>
    <row r="9" spans="1:14" x14ac:dyDescent="0.25">
      <c r="A9" s="9">
        <f t="shared" si="0"/>
        <v>43165</v>
      </c>
      <c r="B9" s="28">
        <f>IFERROR(+VLOOKUP("LEGROW"&amp;A9,'Main File'!A:O,6,0),0)</f>
        <v>2.3569447958783321</v>
      </c>
      <c r="C9" s="28">
        <f>IFERROR(+VLOOKUP("LEGROW"&amp;A9,'Main File'!A:O,7,0),0)</f>
        <v>0.30002381772699993</v>
      </c>
      <c r="D9" s="28">
        <f>IFERROR(+VLOOKUP("LEGROW"&amp;A9,'Main File'!A:O,8,0),0)</f>
        <v>0.2</v>
      </c>
      <c r="E9" s="28">
        <f>IFERROR(+VLOOKUP("LEGROW"&amp;A9,'Main File'!A:O,9,0),0)</f>
        <v>0.27664932004000009</v>
      </c>
      <c r="F9" s="28">
        <f>IFERROR(+VLOOKUP("LEGROW"&amp;A9,'Main File'!A:O,10,0),0)</f>
        <v>3.1336179336453323</v>
      </c>
      <c r="G9" s="28">
        <f>IFERROR(+VLOOKUP("LEGROW"&amp;A9,'Main File'!A:O,11,0),0)</f>
        <v>1.4012152573822714</v>
      </c>
      <c r="H9" s="28">
        <f>IFERROR(+VLOOKUP("LEGROW"&amp;A9,'Main File'!A:O,12,0),0)</f>
        <v>0</v>
      </c>
      <c r="I9" s="28">
        <f>IFERROR(+VLOOKUP("LEGROW"&amp;A9,'Main File'!A:O,13,0),0)</f>
        <v>0.2</v>
      </c>
      <c r="J9" s="28">
        <f>IFERROR(+VLOOKUP("LEGROW"&amp;A9,'Main File'!A:O,14,0),0)</f>
        <v>0.27382847599081939</v>
      </c>
      <c r="K9" s="28">
        <f>IFERROR(+VLOOKUP("LEGROW"&amp;A9,'Main File'!A:O,15,0),0)</f>
        <v>1.8750437333730907</v>
      </c>
    </row>
    <row r="10" spans="1:14" x14ac:dyDescent="0.25">
      <c r="A10" s="9">
        <f t="shared" si="0"/>
        <v>43166</v>
      </c>
      <c r="B10" s="28">
        <f>IFERROR(+VLOOKUP("LEGROW"&amp;A10,'Main File'!A:O,6,0),0)</f>
        <v>2.3577467622152395</v>
      </c>
      <c r="C10" s="28">
        <f>IFERROR(+VLOOKUP("LEGROW"&amp;A10,'Main File'!A:O,7,0),0)</f>
        <v>0.30002368653481687</v>
      </c>
      <c r="D10" s="28">
        <f>IFERROR(+VLOOKUP("LEGROW"&amp;A10,'Main File'!A:O,8,0),0)</f>
        <v>0.2</v>
      </c>
      <c r="E10" s="28">
        <f>IFERROR(+VLOOKUP("LEGROW"&amp;A10,'Main File'!A:O,9,0),0)</f>
        <v>0.27679383222851822</v>
      </c>
      <c r="F10" s="28">
        <f>IFERROR(+VLOOKUP("LEGROW"&amp;A10,'Main File'!A:O,10,0),0)</f>
        <v>3.1345642809785748</v>
      </c>
      <c r="G10" s="28">
        <f>IFERROR(+VLOOKUP("LEGROW"&amp;A10,'Main File'!A:O,11,0),0)</f>
        <v>1.4020621457804932</v>
      </c>
      <c r="H10" s="28">
        <f>IFERROR(+VLOOKUP("LEGROW"&amp;A10,'Main File'!A:O,12,0),0)</f>
        <v>0</v>
      </c>
      <c r="I10" s="28">
        <f>IFERROR(+VLOOKUP("LEGROW"&amp;A10,'Main File'!A:O,13,0),0)</f>
        <v>0.2</v>
      </c>
      <c r="J10" s="28">
        <f>IFERROR(+VLOOKUP("LEGROW"&amp;A10,'Main File'!A:O,14,0),0)</f>
        <v>0.2739818228560002</v>
      </c>
      <c r="K10" s="28">
        <f>IFERROR(+VLOOKUP("LEGROW"&amp;A10,'Main File'!A:O,15,0),0)</f>
        <v>1.8760439686364934</v>
      </c>
    </row>
    <row r="11" spans="1:14" x14ac:dyDescent="0.25">
      <c r="A11" s="9">
        <f t="shared" si="0"/>
        <v>43167</v>
      </c>
      <c r="B11" s="28">
        <f>IFERROR(+VLOOKUP("LEGROW"&amp;A11,'Main File'!A:O,6,0),0)</f>
        <v>2.3569027989778002</v>
      </c>
      <c r="C11" s="28">
        <f>IFERROR(+VLOOKUP("LEGROW"&amp;A11,'Main File'!A:O,7,0),0)</f>
        <v>0.30002383305422586</v>
      </c>
      <c r="D11" s="28">
        <f>IFERROR(+VLOOKUP("LEGROW"&amp;A11,'Main File'!A:O,8,0),0)</f>
        <v>0.2</v>
      </c>
      <c r="E11" s="28">
        <f>IFERROR(+VLOOKUP("LEGROW"&amp;A11,'Main File'!A:O,9,0),0)</f>
        <v>0.27664206337670566</v>
      </c>
      <c r="F11" s="28">
        <f>IFERROR(+VLOOKUP("LEGROW"&amp;A11,'Main File'!A:O,10,0),0)</f>
        <v>3.1335686954087318</v>
      </c>
      <c r="G11" s="28">
        <f>IFERROR(+VLOOKUP("LEGROW"&amp;A11,'Main File'!A:O,11,0),0)</f>
        <v>1.4014488213253429</v>
      </c>
      <c r="H11" s="28">
        <f>IFERROR(+VLOOKUP("LEGROW"&amp;A11,'Main File'!A:O,12,0),0)</f>
        <v>0</v>
      </c>
      <c r="I11" s="28">
        <f>IFERROR(+VLOOKUP("LEGROW"&amp;A11,'Main File'!A:O,13,0),0)</f>
        <v>0.2</v>
      </c>
      <c r="J11" s="28">
        <f>IFERROR(+VLOOKUP("LEGROW"&amp;A11,'Main File'!A:O,14,0),0)</f>
        <v>0.27387048693816979</v>
      </c>
      <c r="K11" s="28">
        <f>IFERROR(+VLOOKUP("LEGROW"&amp;A11,'Main File'!A:O,15,0),0)</f>
        <v>1.8753193082635127</v>
      </c>
    </row>
    <row r="12" spans="1:14" x14ac:dyDescent="0.25">
      <c r="A12" s="9">
        <f t="shared" si="0"/>
        <v>43168</v>
      </c>
      <c r="B12" s="28">
        <f>IFERROR(+VLOOKUP("LEGROW"&amp;A12,'Main File'!A:O,6,0),0)</f>
        <v>2.3568834058653056</v>
      </c>
      <c r="C12" s="28">
        <f>IFERROR(+VLOOKUP("LEGROW"&amp;A12,'Main File'!A:O,7,0),0)</f>
        <v>0.30002365272647463</v>
      </c>
      <c r="D12" s="28">
        <f>IFERROR(+VLOOKUP("LEGROW"&amp;A12,'Main File'!A:O,8,0),0)</f>
        <v>0.2</v>
      </c>
      <c r="E12" s="28">
        <f>IFERROR(+VLOOKUP("LEGROW"&amp;A12,'Main File'!A:O,9,0),0)</f>
        <v>0.27663812883792899</v>
      </c>
      <c r="F12" s="28">
        <f>IFERROR(+VLOOKUP("LEGROW"&amp;A12,'Main File'!A:O,10,0),0)</f>
        <v>3.1335451874297093</v>
      </c>
      <c r="G12" s="28">
        <f>IFERROR(+VLOOKUP("LEGROW"&amp;A12,'Main File'!A:O,11,0),0)</f>
        <v>1.4013141318970772</v>
      </c>
      <c r="H12" s="28">
        <f>IFERROR(+VLOOKUP("LEGROW"&amp;A12,'Main File'!A:O,12,0),0)</f>
        <v>0</v>
      </c>
      <c r="I12" s="28">
        <f>IFERROR(+VLOOKUP("LEGROW"&amp;A12,'Main File'!A:O,13,0),0)</f>
        <v>0.2</v>
      </c>
      <c r="J12" s="28">
        <f>IFERROR(+VLOOKUP("LEGROW"&amp;A12,'Main File'!A:O,14,0),0)</f>
        <v>0.27384691382815313</v>
      </c>
      <c r="K12" s="28">
        <f>IFERROR(+VLOOKUP("LEGROW"&amp;A12,'Main File'!A:O,15,0),0)</f>
        <v>1.8751610457252303</v>
      </c>
    </row>
    <row r="13" spans="1:14" x14ac:dyDescent="0.25">
      <c r="A13" s="9">
        <f t="shared" si="0"/>
        <v>43169</v>
      </c>
      <c r="B13" s="28">
        <f>IFERROR(+VLOOKUP("LEGROW"&amp;A13,'Main File'!A:O,6,0),0)</f>
        <v>2.3569198446141764</v>
      </c>
      <c r="C13" s="28">
        <f>IFERROR(+VLOOKUP("LEGROW"&amp;A13,'Main File'!A:O,7,0),0)</f>
        <v>0.30002377602142999</v>
      </c>
      <c r="D13" s="28">
        <f>IFERROR(+VLOOKUP("LEGROW"&amp;A13,'Main File'!A:O,8,0),0)</f>
        <v>0.2</v>
      </c>
      <c r="E13" s="28">
        <f>IFERROR(+VLOOKUP("LEGROW"&amp;A13,'Main File'!A:O,9,0),0)</f>
        <v>0.27664475849659886</v>
      </c>
      <c r="F13" s="28">
        <f>IFERROR(+VLOOKUP("LEGROW"&amp;A13,'Main File'!A:O,10,0),0)</f>
        <v>3.1335883791322057</v>
      </c>
      <c r="G13" s="28">
        <f>IFERROR(+VLOOKUP("LEGROW"&amp;A13,'Main File'!A:O,11,0),0)</f>
        <v>1.4013369771297721</v>
      </c>
      <c r="H13" s="28">
        <f>IFERROR(+VLOOKUP("LEGROW"&amp;A13,'Main File'!A:O,12,0),0)</f>
        <v>0</v>
      </c>
      <c r="I13" s="28">
        <f>IFERROR(+VLOOKUP("LEGROW"&amp;A13,'Main File'!A:O,13,0),0)</f>
        <v>0.2</v>
      </c>
      <c r="J13" s="28">
        <f>IFERROR(+VLOOKUP("LEGROW"&amp;A13,'Main File'!A:O,14,0),0)</f>
        <v>0.27385164262443595</v>
      </c>
      <c r="K13" s="28">
        <f>IFERROR(+VLOOKUP("LEGROW"&amp;A13,'Main File'!A:O,15,0),0)</f>
        <v>1.875188619754208</v>
      </c>
    </row>
    <row r="14" spans="1:14" x14ac:dyDescent="0.25">
      <c r="A14" s="9">
        <f t="shared" si="0"/>
        <v>43170</v>
      </c>
      <c r="B14" s="28">
        <f>IFERROR(+VLOOKUP("LEGROW"&amp;A14,'Main File'!A:O,6,0),0)</f>
        <v>2.3569266337247541</v>
      </c>
      <c r="C14" s="28">
        <f>IFERROR(+VLOOKUP("LEGROW"&amp;A14,'Main File'!A:O,7,0),0)</f>
        <v>0.30002378237443</v>
      </c>
      <c r="D14" s="28">
        <f>IFERROR(+VLOOKUP("LEGROW"&amp;A14,'Main File'!A:O,8,0),0)</f>
        <v>0.2</v>
      </c>
      <c r="E14" s="28">
        <f>IFERROR(+VLOOKUP("LEGROW"&amp;A14,'Main File'!A:O,9,0),0)</f>
        <v>0.27664668937627424</v>
      </c>
      <c r="F14" s="28">
        <f>IFERROR(+VLOOKUP("LEGROW"&amp;A14,'Main File'!A:O,10,0),0)</f>
        <v>3.1335971054754586</v>
      </c>
      <c r="G14" s="28">
        <f>IFERROR(+VLOOKUP("LEGROW"&amp;A14,'Main File'!A:O,11,0),0)</f>
        <v>1.4013441106005591</v>
      </c>
      <c r="H14" s="28">
        <f>IFERROR(+VLOOKUP("LEGROW"&amp;A14,'Main File'!A:O,12,0),0)</f>
        <v>0</v>
      </c>
      <c r="I14" s="28">
        <f>IFERROR(+VLOOKUP("LEGROW"&amp;A14,'Main File'!A:O,13,0),0)</f>
        <v>0.2</v>
      </c>
      <c r="J14" s="28">
        <f>IFERROR(+VLOOKUP("LEGROW"&amp;A14,'Main File'!A:O,14,0),0)</f>
        <v>0.27385112237181974</v>
      </c>
      <c r="K14" s="28">
        <f>IFERROR(+VLOOKUP("LEGROW"&amp;A14,'Main File'!A:O,15,0),0)</f>
        <v>1.8751952329723789</v>
      </c>
    </row>
    <row r="15" spans="1:14" x14ac:dyDescent="0.25">
      <c r="A15" s="9">
        <f t="shared" si="0"/>
        <v>43171</v>
      </c>
      <c r="B15" s="28">
        <f>IFERROR(+VLOOKUP("LEGROW"&amp;A15,'Main File'!A:O,6,0),0)</f>
        <v>0</v>
      </c>
      <c r="C15" s="28">
        <f>IFERROR(+VLOOKUP("LEGROW"&amp;A15,'Main File'!A:O,7,0),0)</f>
        <v>0</v>
      </c>
      <c r="D15" s="28">
        <f>IFERROR(+VLOOKUP("LEGROW"&amp;A15,'Main File'!A:O,8,0),0)</f>
        <v>0</v>
      </c>
      <c r="E15" s="28">
        <f>IFERROR(+VLOOKUP("LEGROW"&amp;A15,'Main File'!A:O,9,0),0)</f>
        <v>0</v>
      </c>
      <c r="F15" s="28">
        <f>IFERROR(+VLOOKUP("LEGROW"&amp;A15,'Main File'!A:O,10,0),0)</f>
        <v>0</v>
      </c>
      <c r="G15" s="28">
        <f>IFERROR(+VLOOKUP("LEGROW"&amp;A15,'Main File'!A:O,11,0),0)</f>
        <v>0</v>
      </c>
      <c r="H15" s="28">
        <f>IFERROR(+VLOOKUP("LEGROW"&amp;A15,'Main File'!A:O,12,0),0)</f>
        <v>0</v>
      </c>
      <c r="I15" s="28">
        <f>IFERROR(+VLOOKUP("LEGROW"&amp;A15,'Main File'!A:O,13,0),0)</f>
        <v>0</v>
      </c>
      <c r="J15" s="28">
        <f>IFERROR(+VLOOKUP("LEGROW"&amp;A15,'Main File'!A:O,14,0),0)</f>
        <v>0</v>
      </c>
      <c r="K15" s="28">
        <f>IFERROR(+VLOOKUP("LEGROW"&amp;A15,'Main File'!A:O,15,0),0)</f>
        <v>0</v>
      </c>
    </row>
    <row r="16" spans="1:14" x14ac:dyDescent="0.25">
      <c r="A16" s="9">
        <f t="shared" si="0"/>
        <v>43172</v>
      </c>
      <c r="B16" s="28">
        <f>IFERROR(+VLOOKUP("LEGROW"&amp;A16,'Main File'!A:O,6,0),0)</f>
        <v>0</v>
      </c>
      <c r="C16" s="28">
        <f>IFERROR(+VLOOKUP("LEGROW"&amp;A16,'Main File'!A:O,7,0),0)</f>
        <v>0</v>
      </c>
      <c r="D16" s="28">
        <f>IFERROR(+VLOOKUP("LEGROW"&amp;A16,'Main File'!A:O,8,0),0)</f>
        <v>0</v>
      </c>
      <c r="E16" s="28">
        <f>IFERROR(+VLOOKUP("LEGROW"&amp;A16,'Main File'!A:O,9,0),0)</f>
        <v>0</v>
      </c>
      <c r="F16" s="28">
        <f>IFERROR(+VLOOKUP("LEGROW"&amp;A16,'Main File'!A:O,10,0),0)</f>
        <v>0</v>
      </c>
      <c r="G16" s="28">
        <f>IFERROR(+VLOOKUP("LEGROW"&amp;A16,'Main File'!A:O,11,0),0)</f>
        <v>0</v>
      </c>
      <c r="H16" s="28">
        <f>IFERROR(+VLOOKUP("LEGROW"&amp;A16,'Main File'!A:O,12,0),0)</f>
        <v>0</v>
      </c>
      <c r="I16" s="28">
        <f>IFERROR(+VLOOKUP("LEGROW"&amp;A16,'Main File'!A:O,13,0),0)</f>
        <v>0</v>
      </c>
      <c r="J16" s="28">
        <f>IFERROR(+VLOOKUP("LEGROW"&amp;A16,'Main File'!A:O,14,0),0)</f>
        <v>0</v>
      </c>
      <c r="K16" s="28">
        <f>IFERROR(+VLOOKUP("LEGROW"&amp;A16,'Main File'!A:O,15,0),0)</f>
        <v>0</v>
      </c>
    </row>
    <row r="17" spans="1:11" x14ac:dyDescent="0.25">
      <c r="A17" s="9">
        <f t="shared" si="0"/>
        <v>43173</v>
      </c>
      <c r="B17" s="28">
        <f>IFERROR(+VLOOKUP("LEGROW"&amp;A17,'Main File'!A:O,6,0),0)</f>
        <v>0</v>
      </c>
      <c r="C17" s="28">
        <f>IFERROR(+VLOOKUP("LEGROW"&amp;A17,'Main File'!A:O,7,0),0)</f>
        <v>0</v>
      </c>
      <c r="D17" s="28">
        <f>IFERROR(+VLOOKUP("LEGROW"&amp;A17,'Main File'!A:O,8,0),0)</f>
        <v>0</v>
      </c>
      <c r="E17" s="28">
        <f>IFERROR(+VLOOKUP("LEGROW"&amp;A17,'Main File'!A:O,9,0),0)</f>
        <v>0</v>
      </c>
      <c r="F17" s="28">
        <f>IFERROR(+VLOOKUP("LEGROW"&amp;A17,'Main File'!A:O,10,0),0)</f>
        <v>0</v>
      </c>
      <c r="G17" s="28">
        <f>IFERROR(+VLOOKUP("LEGROW"&amp;A17,'Main File'!A:O,11,0),0)</f>
        <v>0</v>
      </c>
      <c r="H17" s="28">
        <f>IFERROR(+VLOOKUP("LEGROW"&amp;A17,'Main File'!A:O,12,0),0)</f>
        <v>0</v>
      </c>
      <c r="I17" s="28">
        <f>IFERROR(+VLOOKUP("LEGROW"&amp;A17,'Main File'!A:O,13,0),0)</f>
        <v>0</v>
      </c>
      <c r="J17" s="28">
        <f>IFERROR(+VLOOKUP("LEGROW"&amp;A17,'Main File'!A:O,14,0),0)</f>
        <v>0</v>
      </c>
      <c r="K17" s="28">
        <f>IFERROR(+VLOOKUP("LEGROW"&amp;A17,'Main File'!A:O,15,0),0)</f>
        <v>0</v>
      </c>
    </row>
    <row r="18" spans="1:11" x14ac:dyDescent="0.25">
      <c r="A18" s="9">
        <f t="shared" si="0"/>
        <v>43174</v>
      </c>
      <c r="B18" s="28">
        <f>IFERROR(+VLOOKUP("LEGROW"&amp;A18,'Main File'!A:O,6,0),0)</f>
        <v>0</v>
      </c>
      <c r="C18" s="28">
        <f>IFERROR(+VLOOKUP("LEGROW"&amp;A18,'Main File'!A:O,7,0),0)</f>
        <v>0</v>
      </c>
      <c r="D18" s="28">
        <f>IFERROR(+VLOOKUP("LEGROW"&amp;A18,'Main File'!A:O,8,0),0)</f>
        <v>0</v>
      </c>
      <c r="E18" s="28">
        <f>IFERROR(+VLOOKUP("LEGROW"&amp;A18,'Main File'!A:O,9,0),0)</f>
        <v>0</v>
      </c>
      <c r="F18" s="28">
        <f>IFERROR(+VLOOKUP("LEGROW"&amp;A18,'Main File'!A:O,10,0),0)</f>
        <v>0</v>
      </c>
      <c r="G18" s="28">
        <f>IFERROR(+VLOOKUP("LEGROW"&amp;A18,'Main File'!A:O,11,0),0)</f>
        <v>0</v>
      </c>
      <c r="H18" s="28">
        <f>IFERROR(+VLOOKUP("LEGROW"&amp;A18,'Main File'!A:O,12,0),0)</f>
        <v>0</v>
      </c>
      <c r="I18" s="28">
        <f>IFERROR(+VLOOKUP("LEGROW"&amp;A18,'Main File'!A:O,13,0),0)</f>
        <v>0</v>
      </c>
      <c r="J18" s="28">
        <f>IFERROR(+VLOOKUP("LEGROW"&amp;A18,'Main File'!A:O,14,0),0)</f>
        <v>0</v>
      </c>
      <c r="K18" s="28">
        <f>IFERROR(+VLOOKUP("LEGROW"&amp;A18,'Main File'!A:O,15,0),0)</f>
        <v>0</v>
      </c>
    </row>
    <row r="19" spans="1:11" x14ac:dyDescent="0.25">
      <c r="A19" s="9">
        <f t="shared" si="0"/>
        <v>43175</v>
      </c>
      <c r="B19" s="28">
        <f>IFERROR(+VLOOKUP("LEGROW"&amp;A19,'Main File'!A:O,6,0),0)</f>
        <v>0</v>
      </c>
      <c r="C19" s="28">
        <f>IFERROR(+VLOOKUP("LEGROW"&amp;A19,'Main File'!A:O,7,0),0)</f>
        <v>0</v>
      </c>
      <c r="D19" s="28">
        <f>IFERROR(+VLOOKUP("LEGROW"&amp;A19,'Main File'!A:O,8,0),0)</f>
        <v>0</v>
      </c>
      <c r="E19" s="28">
        <f>IFERROR(+VLOOKUP("LEGROW"&amp;A19,'Main File'!A:O,9,0),0)</f>
        <v>0</v>
      </c>
      <c r="F19" s="28">
        <f>IFERROR(+VLOOKUP("LEGROW"&amp;A19,'Main File'!A:O,10,0),0)</f>
        <v>0</v>
      </c>
      <c r="G19" s="28">
        <f>IFERROR(+VLOOKUP("LEGROW"&amp;A19,'Main File'!A:O,11,0),0)</f>
        <v>0</v>
      </c>
      <c r="H19" s="28">
        <f>IFERROR(+VLOOKUP("LEGROW"&amp;A19,'Main File'!A:O,12,0),0)</f>
        <v>0</v>
      </c>
      <c r="I19" s="28">
        <f>IFERROR(+VLOOKUP("LEGROW"&amp;A19,'Main File'!A:O,13,0),0)</f>
        <v>0</v>
      </c>
      <c r="J19" s="28">
        <f>IFERROR(+VLOOKUP("LEGROW"&amp;A19,'Main File'!A:O,14,0),0)</f>
        <v>0</v>
      </c>
      <c r="K19" s="28">
        <f>IFERROR(+VLOOKUP("LEGROW"&amp;A19,'Main File'!A:O,15,0),0)</f>
        <v>0</v>
      </c>
    </row>
    <row r="20" spans="1:11" x14ac:dyDescent="0.25">
      <c r="A20" s="9">
        <f t="shared" si="0"/>
        <v>43176</v>
      </c>
      <c r="B20" s="28">
        <f>IFERROR(+VLOOKUP("LEGROW"&amp;A20,'Main File'!A:O,6,0),0)</f>
        <v>0</v>
      </c>
      <c r="C20" s="28">
        <f>IFERROR(+VLOOKUP("LEGROW"&amp;A20,'Main File'!A:O,7,0),0)</f>
        <v>0</v>
      </c>
      <c r="D20" s="28">
        <f>IFERROR(+VLOOKUP("LEGROW"&amp;A20,'Main File'!A:O,8,0),0)</f>
        <v>0</v>
      </c>
      <c r="E20" s="28">
        <f>IFERROR(+VLOOKUP("LEGROW"&amp;A20,'Main File'!A:O,9,0),0)</f>
        <v>0</v>
      </c>
      <c r="F20" s="28">
        <f>IFERROR(+VLOOKUP("LEGROW"&amp;A20,'Main File'!A:O,10,0),0)</f>
        <v>0</v>
      </c>
      <c r="G20" s="28">
        <f>IFERROR(+VLOOKUP("LEGROW"&amp;A20,'Main File'!A:O,11,0),0)</f>
        <v>0</v>
      </c>
      <c r="H20" s="28">
        <f>IFERROR(+VLOOKUP("LEGROW"&amp;A20,'Main File'!A:O,12,0),0)</f>
        <v>0</v>
      </c>
      <c r="I20" s="28">
        <f>IFERROR(+VLOOKUP("LEGROW"&amp;A20,'Main File'!A:O,13,0),0)</f>
        <v>0</v>
      </c>
      <c r="J20" s="28">
        <f>IFERROR(+VLOOKUP("LEGROW"&amp;A20,'Main File'!A:O,14,0),0)</f>
        <v>0</v>
      </c>
      <c r="K20" s="28">
        <f>IFERROR(+VLOOKUP("LEGROW"&amp;A20,'Main File'!A:O,15,0),0)</f>
        <v>0</v>
      </c>
    </row>
    <row r="21" spans="1:11" x14ac:dyDescent="0.25">
      <c r="A21" s="9">
        <f t="shared" si="0"/>
        <v>43177</v>
      </c>
      <c r="B21" s="28">
        <f>IFERROR(+VLOOKUP("LEGROW"&amp;A21,'Main File'!A:O,6,0),0)</f>
        <v>0</v>
      </c>
      <c r="C21" s="28">
        <f>IFERROR(+VLOOKUP("LEGROW"&amp;A21,'Main File'!A:O,7,0),0)</f>
        <v>0</v>
      </c>
      <c r="D21" s="28">
        <f>IFERROR(+VLOOKUP("LEGROW"&amp;A21,'Main File'!A:O,8,0),0)</f>
        <v>0</v>
      </c>
      <c r="E21" s="28">
        <f>IFERROR(+VLOOKUP("LEGROW"&amp;A21,'Main File'!A:O,9,0),0)</f>
        <v>0</v>
      </c>
      <c r="F21" s="28">
        <f>IFERROR(+VLOOKUP("LEGROW"&amp;A21,'Main File'!A:O,10,0),0)</f>
        <v>0</v>
      </c>
      <c r="G21" s="28">
        <f>IFERROR(+VLOOKUP("LEGROW"&amp;A21,'Main File'!A:O,11,0),0)</f>
        <v>0</v>
      </c>
      <c r="H21" s="28">
        <f>IFERROR(+VLOOKUP("LEGROW"&amp;A21,'Main File'!A:O,12,0),0)</f>
        <v>0</v>
      </c>
      <c r="I21" s="28">
        <f>IFERROR(+VLOOKUP("LEGROW"&amp;A21,'Main File'!A:O,13,0),0)</f>
        <v>0</v>
      </c>
      <c r="J21" s="28">
        <f>IFERROR(+VLOOKUP("LEGROW"&amp;A21,'Main File'!A:O,14,0),0)</f>
        <v>0</v>
      </c>
      <c r="K21" s="28">
        <f>IFERROR(+VLOOKUP("LEGROW"&amp;A21,'Main File'!A:O,15,0),0)</f>
        <v>0</v>
      </c>
    </row>
    <row r="22" spans="1:11" x14ac:dyDescent="0.25">
      <c r="A22" s="9">
        <f t="shared" si="0"/>
        <v>43178</v>
      </c>
      <c r="B22" s="28">
        <f>IFERROR(+VLOOKUP("LEGROW"&amp;A22,'Main File'!A:O,6,0),0)</f>
        <v>0</v>
      </c>
      <c r="C22" s="28">
        <f>IFERROR(+VLOOKUP("LEGROW"&amp;A22,'Main File'!A:O,7,0),0)</f>
        <v>0</v>
      </c>
      <c r="D22" s="28">
        <f>IFERROR(+VLOOKUP("LEGROW"&amp;A22,'Main File'!A:O,8,0),0)</f>
        <v>0</v>
      </c>
      <c r="E22" s="28">
        <f>IFERROR(+VLOOKUP("LEGROW"&amp;A22,'Main File'!A:O,9,0),0)</f>
        <v>0</v>
      </c>
      <c r="F22" s="28">
        <f>IFERROR(+VLOOKUP("LEGROW"&amp;A22,'Main File'!A:O,10,0),0)</f>
        <v>0</v>
      </c>
      <c r="G22" s="28">
        <f>IFERROR(+VLOOKUP("LEGROW"&amp;A22,'Main File'!A:O,11,0),0)</f>
        <v>0</v>
      </c>
      <c r="H22" s="28">
        <f>IFERROR(+VLOOKUP("LEGROW"&amp;A22,'Main File'!A:O,12,0),0)</f>
        <v>0</v>
      </c>
      <c r="I22" s="28">
        <f>IFERROR(+VLOOKUP("LEGROW"&amp;A22,'Main File'!A:O,13,0),0)</f>
        <v>0</v>
      </c>
      <c r="J22" s="28">
        <f>IFERROR(+VLOOKUP("LEGROW"&amp;A22,'Main File'!A:O,14,0),0)</f>
        <v>0</v>
      </c>
      <c r="K22" s="28">
        <f>IFERROR(+VLOOKUP("LEGROW"&amp;A22,'Main File'!A:O,15,0),0)</f>
        <v>0</v>
      </c>
    </row>
    <row r="23" spans="1:11" x14ac:dyDescent="0.25">
      <c r="A23" s="9">
        <f t="shared" si="0"/>
        <v>43179</v>
      </c>
      <c r="B23" s="28">
        <f>IFERROR(+VLOOKUP("LEGROW"&amp;A23,'Main File'!A:O,6,0),0)</f>
        <v>0</v>
      </c>
      <c r="C23" s="28">
        <f>IFERROR(+VLOOKUP("LEGROW"&amp;A23,'Main File'!A:O,7,0),0)</f>
        <v>0</v>
      </c>
      <c r="D23" s="28">
        <f>IFERROR(+VLOOKUP("LEGROW"&amp;A23,'Main File'!A:O,8,0),0)</f>
        <v>0</v>
      </c>
      <c r="E23" s="28">
        <f>IFERROR(+VLOOKUP("LEGROW"&amp;A23,'Main File'!A:O,9,0),0)</f>
        <v>0</v>
      </c>
      <c r="F23" s="28">
        <f>IFERROR(+VLOOKUP("LEGROW"&amp;A23,'Main File'!A:O,10,0),0)</f>
        <v>0</v>
      </c>
      <c r="G23" s="28">
        <f>IFERROR(+VLOOKUP("LEGROW"&amp;A23,'Main File'!A:O,11,0),0)</f>
        <v>0</v>
      </c>
      <c r="H23" s="28">
        <f>IFERROR(+VLOOKUP("LEGROW"&amp;A23,'Main File'!A:O,12,0),0)</f>
        <v>0</v>
      </c>
      <c r="I23" s="28">
        <f>IFERROR(+VLOOKUP("LEGROW"&amp;A23,'Main File'!A:O,13,0),0)</f>
        <v>0</v>
      </c>
      <c r="J23" s="28">
        <f>IFERROR(+VLOOKUP("LEGROW"&amp;A23,'Main File'!A:O,14,0),0)</f>
        <v>0</v>
      </c>
      <c r="K23" s="28">
        <f>IFERROR(+VLOOKUP("LEGROW"&amp;A23,'Main File'!A:O,15,0),0)</f>
        <v>0</v>
      </c>
    </row>
    <row r="24" spans="1:11" x14ac:dyDescent="0.25">
      <c r="A24" s="9">
        <f t="shared" si="0"/>
        <v>43180</v>
      </c>
      <c r="B24" s="28">
        <f>IFERROR(+VLOOKUP("LEGROW"&amp;A24,'Main File'!A:O,6,0),0)</f>
        <v>0</v>
      </c>
      <c r="C24" s="28">
        <f>IFERROR(+VLOOKUP("LEGROW"&amp;A24,'Main File'!A:O,7,0),0)</f>
        <v>0</v>
      </c>
      <c r="D24" s="28">
        <f>IFERROR(+VLOOKUP("LEGROW"&amp;A24,'Main File'!A:O,8,0),0)</f>
        <v>0</v>
      </c>
      <c r="E24" s="28">
        <f>IFERROR(+VLOOKUP("LEGROW"&amp;A24,'Main File'!A:O,9,0),0)</f>
        <v>0</v>
      </c>
      <c r="F24" s="28">
        <f>IFERROR(+VLOOKUP("LEGROW"&amp;A24,'Main File'!A:O,10,0),0)</f>
        <v>0</v>
      </c>
      <c r="G24" s="28">
        <f>IFERROR(+VLOOKUP("LEGROW"&amp;A24,'Main File'!A:O,11,0),0)</f>
        <v>0</v>
      </c>
      <c r="H24" s="28">
        <f>IFERROR(+VLOOKUP("LEGROW"&amp;A24,'Main File'!A:O,12,0),0)</f>
        <v>0</v>
      </c>
      <c r="I24" s="28">
        <f>IFERROR(+VLOOKUP("LEGROW"&amp;A24,'Main File'!A:O,13,0),0)</f>
        <v>0</v>
      </c>
      <c r="J24" s="28">
        <f>IFERROR(+VLOOKUP("LEGROW"&amp;A24,'Main File'!A:O,14,0),0)</f>
        <v>0</v>
      </c>
      <c r="K24" s="28">
        <f>IFERROR(+VLOOKUP("LEGROW"&amp;A24,'Main File'!A:O,15,0),0)</f>
        <v>0</v>
      </c>
    </row>
    <row r="25" spans="1:11" x14ac:dyDescent="0.25">
      <c r="A25" s="9">
        <f t="shared" si="0"/>
        <v>43181</v>
      </c>
      <c r="B25" s="28">
        <f>IFERROR(+VLOOKUP("LEGROW"&amp;A25,'Main File'!A:O,6,0),0)</f>
        <v>0</v>
      </c>
      <c r="C25" s="28">
        <f>IFERROR(+VLOOKUP("LEGROW"&amp;A25,'Main File'!A:O,7,0),0)</f>
        <v>0</v>
      </c>
      <c r="D25" s="28">
        <f>IFERROR(+VLOOKUP("LEGROW"&amp;A25,'Main File'!A:O,8,0),0)</f>
        <v>0</v>
      </c>
      <c r="E25" s="28">
        <f>IFERROR(+VLOOKUP("LEGROW"&amp;A25,'Main File'!A:O,9,0),0)</f>
        <v>0</v>
      </c>
      <c r="F25" s="28">
        <f>IFERROR(+VLOOKUP("LEGROW"&amp;A25,'Main File'!A:O,10,0),0)</f>
        <v>0</v>
      </c>
      <c r="G25" s="28">
        <f>IFERROR(+VLOOKUP("LEGROW"&amp;A25,'Main File'!A:O,11,0),0)</f>
        <v>0</v>
      </c>
      <c r="H25" s="28">
        <f>IFERROR(+VLOOKUP("LEGROW"&amp;A25,'Main File'!A:O,12,0),0)</f>
        <v>0</v>
      </c>
      <c r="I25" s="28">
        <f>IFERROR(+VLOOKUP("LEGROW"&amp;A25,'Main File'!A:O,13,0),0)</f>
        <v>0</v>
      </c>
      <c r="J25" s="28">
        <f>IFERROR(+VLOOKUP("LEGROW"&amp;A25,'Main File'!A:O,14,0),0)</f>
        <v>0</v>
      </c>
      <c r="K25" s="28">
        <f>IFERROR(+VLOOKUP("LEGROW"&amp;A25,'Main File'!A:O,15,0),0)</f>
        <v>0</v>
      </c>
    </row>
    <row r="26" spans="1:11" x14ac:dyDescent="0.25">
      <c r="A26" s="9">
        <f t="shared" si="0"/>
        <v>43182</v>
      </c>
      <c r="B26" s="28">
        <f>IFERROR(+VLOOKUP("LEGROW"&amp;A26,'Main File'!A:O,6,0),0)</f>
        <v>0</v>
      </c>
      <c r="C26" s="28">
        <f>IFERROR(+VLOOKUP("LEGROW"&amp;A26,'Main File'!A:O,7,0),0)</f>
        <v>0</v>
      </c>
      <c r="D26" s="28">
        <f>IFERROR(+VLOOKUP("LEGROW"&amp;A26,'Main File'!A:O,8,0),0)</f>
        <v>0</v>
      </c>
      <c r="E26" s="28">
        <f>IFERROR(+VLOOKUP("LEGROW"&amp;A26,'Main File'!A:O,9,0),0)</f>
        <v>0</v>
      </c>
      <c r="F26" s="28">
        <f>IFERROR(+VLOOKUP("LEGROW"&amp;A26,'Main File'!A:O,10,0),0)</f>
        <v>0</v>
      </c>
      <c r="G26" s="28">
        <f>IFERROR(+VLOOKUP("LEGROW"&amp;A26,'Main File'!A:O,11,0),0)</f>
        <v>0</v>
      </c>
      <c r="H26" s="28">
        <f>IFERROR(+VLOOKUP("LEGROW"&amp;A26,'Main File'!A:O,12,0),0)</f>
        <v>0</v>
      </c>
      <c r="I26" s="28">
        <f>IFERROR(+VLOOKUP("LEGROW"&amp;A26,'Main File'!A:O,13,0),0)</f>
        <v>0</v>
      </c>
      <c r="J26" s="28">
        <f>IFERROR(+VLOOKUP("LEGROW"&amp;A26,'Main File'!A:O,14,0),0)</f>
        <v>0</v>
      </c>
      <c r="K26" s="28">
        <f>IFERROR(+VLOOKUP("LEGROW"&amp;A26,'Main File'!A:O,15,0),0)</f>
        <v>0</v>
      </c>
    </row>
    <row r="27" spans="1:11" x14ac:dyDescent="0.25">
      <c r="A27" s="9">
        <f t="shared" si="0"/>
        <v>43183</v>
      </c>
      <c r="B27" s="28">
        <f>IFERROR(+VLOOKUP("LEGROW"&amp;A27,'Main File'!A:O,6,0),0)</f>
        <v>0</v>
      </c>
      <c r="C27" s="28">
        <f>IFERROR(+VLOOKUP("LEGROW"&amp;A27,'Main File'!A:O,7,0),0)</f>
        <v>0</v>
      </c>
      <c r="D27" s="28">
        <f>IFERROR(+VLOOKUP("LEGROW"&amp;A27,'Main File'!A:O,8,0),0)</f>
        <v>0</v>
      </c>
      <c r="E27" s="28">
        <f>IFERROR(+VLOOKUP("LEGROW"&amp;A27,'Main File'!A:O,9,0),0)</f>
        <v>0</v>
      </c>
      <c r="F27" s="28">
        <f>IFERROR(+VLOOKUP("LEGROW"&amp;A27,'Main File'!A:O,10,0),0)</f>
        <v>0</v>
      </c>
      <c r="G27" s="28">
        <f>IFERROR(+VLOOKUP("LEGROW"&amp;A27,'Main File'!A:O,11,0),0)</f>
        <v>0</v>
      </c>
      <c r="H27" s="28">
        <f>IFERROR(+VLOOKUP("LEGROW"&amp;A27,'Main File'!A:O,12,0),0)</f>
        <v>0</v>
      </c>
      <c r="I27" s="28">
        <f>IFERROR(+VLOOKUP("LEGROW"&amp;A27,'Main File'!A:O,13,0),0)</f>
        <v>0</v>
      </c>
      <c r="J27" s="28">
        <f>IFERROR(+VLOOKUP("LEGROW"&amp;A27,'Main File'!A:O,14,0),0)</f>
        <v>0</v>
      </c>
      <c r="K27" s="28">
        <f>IFERROR(+VLOOKUP("LEGROW"&amp;A27,'Main File'!A:O,15,0),0)</f>
        <v>0</v>
      </c>
    </row>
    <row r="28" spans="1:11" x14ac:dyDescent="0.25">
      <c r="A28" s="9">
        <f t="shared" si="0"/>
        <v>43184</v>
      </c>
      <c r="B28" s="28">
        <f>IFERROR(+VLOOKUP("LEGROW"&amp;A28,'Main File'!A:O,6,0),0)</f>
        <v>0</v>
      </c>
      <c r="C28" s="28">
        <f>IFERROR(+VLOOKUP("LEGROW"&amp;A28,'Main File'!A:O,7,0),0)</f>
        <v>0</v>
      </c>
      <c r="D28" s="28">
        <f>IFERROR(+VLOOKUP("LEGROW"&amp;A28,'Main File'!A:O,8,0),0)</f>
        <v>0</v>
      </c>
      <c r="E28" s="28">
        <f>IFERROR(+VLOOKUP("LEGROW"&amp;A28,'Main File'!A:O,9,0),0)</f>
        <v>0</v>
      </c>
      <c r="F28" s="28">
        <f>IFERROR(+VLOOKUP("LEGROW"&amp;A28,'Main File'!A:O,10,0),0)</f>
        <v>0</v>
      </c>
      <c r="G28" s="28">
        <f>IFERROR(+VLOOKUP("LEGROW"&amp;A28,'Main File'!A:O,11,0),0)</f>
        <v>0</v>
      </c>
      <c r="H28" s="28">
        <f>IFERROR(+VLOOKUP("LEGROW"&amp;A28,'Main File'!A:O,12,0),0)</f>
        <v>0</v>
      </c>
      <c r="I28" s="28">
        <f>IFERROR(+VLOOKUP("LEGROW"&amp;A28,'Main File'!A:O,13,0),0)</f>
        <v>0</v>
      </c>
      <c r="J28" s="28">
        <f>IFERROR(+VLOOKUP("LEGROW"&amp;A28,'Main File'!A:O,14,0),0)</f>
        <v>0</v>
      </c>
      <c r="K28" s="28">
        <f>IFERROR(+VLOOKUP("LEGROW"&amp;A28,'Main File'!A:O,15,0),0)</f>
        <v>0</v>
      </c>
    </row>
    <row r="29" spans="1:11" x14ac:dyDescent="0.25">
      <c r="A29" s="9">
        <f t="shared" si="0"/>
        <v>43185</v>
      </c>
      <c r="B29" s="28">
        <f>IFERROR(+VLOOKUP("LEGROW"&amp;A29,'Main File'!A:O,6,0),0)</f>
        <v>0</v>
      </c>
      <c r="C29" s="28">
        <f>IFERROR(+VLOOKUP("LEGROW"&amp;A29,'Main File'!A:O,7,0),0)</f>
        <v>0</v>
      </c>
      <c r="D29" s="28">
        <f>IFERROR(+VLOOKUP("LEGROW"&amp;A29,'Main File'!A:O,8,0),0)</f>
        <v>0</v>
      </c>
      <c r="E29" s="28">
        <f>IFERROR(+VLOOKUP("LEGROW"&amp;A29,'Main File'!A:O,9,0),0)</f>
        <v>0</v>
      </c>
      <c r="F29" s="28">
        <f>IFERROR(+VLOOKUP("LEGROW"&amp;A29,'Main File'!A:O,10,0),0)</f>
        <v>0</v>
      </c>
      <c r="G29" s="28">
        <f>IFERROR(+VLOOKUP("LEGROW"&amp;A29,'Main File'!A:O,11,0),0)</f>
        <v>0</v>
      </c>
      <c r="H29" s="28">
        <f>IFERROR(+VLOOKUP("LEGROW"&amp;A29,'Main File'!A:O,12,0),0)</f>
        <v>0</v>
      </c>
      <c r="I29" s="28">
        <f>IFERROR(+VLOOKUP("LEGROW"&amp;A29,'Main File'!A:O,13,0),0)</f>
        <v>0</v>
      </c>
      <c r="J29" s="28">
        <f>IFERROR(+VLOOKUP("LEGROW"&amp;A29,'Main File'!A:O,14,0),0)</f>
        <v>0</v>
      </c>
      <c r="K29" s="28">
        <f>IFERROR(+VLOOKUP("LEGROW"&amp;A29,'Main File'!A:O,15,0),0)</f>
        <v>0</v>
      </c>
    </row>
    <row r="30" spans="1:11" x14ac:dyDescent="0.25">
      <c r="A30" s="9">
        <f t="shared" si="0"/>
        <v>43186</v>
      </c>
      <c r="B30" s="28">
        <f>IFERROR(+VLOOKUP("LEGROW"&amp;A30,'Main File'!A:O,6,0),0)</f>
        <v>0</v>
      </c>
      <c r="C30" s="28">
        <f>IFERROR(+VLOOKUP("LEGROW"&amp;A30,'Main File'!A:O,7,0),0)</f>
        <v>0</v>
      </c>
      <c r="D30" s="28">
        <f>IFERROR(+VLOOKUP("LEGROW"&amp;A30,'Main File'!A:O,8,0),0)</f>
        <v>0</v>
      </c>
      <c r="E30" s="28">
        <f>IFERROR(+VLOOKUP("LEGROW"&amp;A30,'Main File'!A:O,9,0),0)</f>
        <v>0</v>
      </c>
      <c r="F30" s="28">
        <f>IFERROR(+VLOOKUP("LEGROW"&amp;A30,'Main File'!A:O,10,0),0)</f>
        <v>0</v>
      </c>
      <c r="G30" s="28">
        <f>IFERROR(+VLOOKUP("LEGROW"&amp;A30,'Main File'!A:O,11,0),0)</f>
        <v>0</v>
      </c>
      <c r="H30" s="28">
        <f>IFERROR(+VLOOKUP("LEGROW"&amp;A30,'Main File'!A:O,12,0),0)</f>
        <v>0</v>
      </c>
      <c r="I30" s="28">
        <f>IFERROR(+VLOOKUP("LEGROW"&amp;A30,'Main File'!A:O,13,0),0)</f>
        <v>0</v>
      </c>
      <c r="J30" s="28">
        <f>IFERROR(+VLOOKUP("LEGROW"&amp;A30,'Main File'!A:O,14,0),0)</f>
        <v>0</v>
      </c>
      <c r="K30" s="28">
        <f>IFERROR(+VLOOKUP("LEGROW"&amp;A30,'Main File'!A:O,15,0),0)</f>
        <v>0</v>
      </c>
    </row>
    <row r="31" spans="1:11" x14ac:dyDescent="0.25">
      <c r="A31" s="9">
        <f t="shared" si="0"/>
        <v>43187</v>
      </c>
      <c r="B31" s="28">
        <f>IFERROR(+VLOOKUP("LEGROW"&amp;A31,'Main File'!A:O,6,0),0)</f>
        <v>0</v>
      </c>
      <c r="C31" s="28">
        <f>IFERROR(+VLOOKUP("LEGROW"&amp;A31,'Main File'!A:O,7,0),0)</f>
        <v>0</v>
      </c>
      <c r="D31" s="28">
        <f>IFERROR(+VLOOKUP("LEGROW"&amp;A31,'Main File'!A:O,8,0),0)</f>
        <v>0</v>
      </c>
      <c r="E31" s="28">
        <f>IFERROR(+VLOOKUP("LEGROW"&amp;A31,'Main File'!A:O,9,0),0)</f>
        <v>0</v>
      </c>
      <c r="F31" s="28">
        <f>IFERROR(+VLOOKUP("LEGROW"&amp;A31,'Main File'!A:O,10,0),0)</f>
        <v>0</v>
      </c>
      <c r="G31" s="28">
        <f>IFERROR(+VLOOKUP("LEGROW"&amp;A31,'Main File'!A:O,11,0),0)</f>
        <v>0</v>
      </c>
      <c r="H31" s="28">
        <f>IFERROR(+VLOOKUP("LEGROW"&amp;A31,'Main File'!A:O,12,0),0)</f>
        <v>0</v>
      </c>
      <c r="I31" s="28">
        <f>IFERROR(+VLOOKUP("LEGROW"&amp;A31,'Main File'!A:O,13,0),0)</f>
        <v>0</v>
      </c>
      <c r="J31" s="28">
        <f>IFERROR(+VLOOKUP("LEGROW"&amp;A31,'Main File'!A:O,14,0),0)</f>
        <v>0</v>
      </c>
      <c r="K31" s="28">
        <f>IFERROR(+VLOOKUP("LEGROW"&amp;A31,'Main File'!A:O,15,0),0)</f>
        <v>0</v>
      </c>
    </row>
    <row r="32" spans="1:11" x14ac:dyDescent="0.25">
      <c r="A32" s="9">
        <f t="shared" si="0"/>
        <v>43188</v>
      </c>
      <c r="B32" s="28">
        <f>IFERROR(+VLOOKUP("LEGROW"&amp;A32,'Main File'!A:O,6,0),0)</f>
        <v>0</v>
      </c>
      <c r="C32" s="28">
        <f>IFERROR(+VLOOKUP("LEGROW"&amp;A32,'Main File'!A:O,7,0),0)</f>
        <v>0</v>
      </c>
      <c r="D32" s="28">
        <f>IFERROR(+VLOOKUP("LEGROW"&amp;A32,'Main File'!A:O,8,0),0)</f>
        <v>0</v>
      </c>
      <c r="E32" s="28">
        <f>IFERROR(+VLOOKUP("LEGROW"&amp;A32,'Main File'!A:O,9,0),0)</f>
        <v>0</v>
      </c>
      <c r="F32" s="28">
        <f>IFERROR(+VLOOKUP("LEGROW"&amp;A32,'Main File'!A:O,10,0),0)</f>
        <v>0</v>
      </c>
      <c r="G32" s="28">
        <f>IFERROR(+VLOOKUP("LEGROW"&amp;A32,'Main File'!A:O,11,0),0)</f>
        <v>0</v>
      </c>
      <c r="H32" s="28">
        <f>IFERROR(+VLOOKUP("LEGROW"&amp;A32,'Main File'!A:O,12,0),0)</f>
        <v>0</v>
      </c>
      <c r="I32" s="28">
        <f>IFERROR(+VLOOKUP("LEGROW"&amp;A32,'Main File'!A:O,13,0),0)</f>
        <v>0</v>
      </c>
      <c r="J32" s="28">
        <f>IFERROR(+VLOOKUP("LEGROW"&amp;A32,'Main File'!A:O,14,0),0)</f>
        <v>0</v>
      </c>
      <c r="K32" s="28">
        <f>IFERROR(+VLOOKUP("LEGROW"&amp;A32,'Main File'!A:O,15,0),0)</f>
        <v>0</v>
      </c>
    </row>
    <row r="33" spans="1:11" x14ac:dyDescent="0.25">
      <c r="A33" s="9">
        <f t="shared" si="0"/>
        <v>43189</v>
      </c>
      <c r="B33" s="28">
        <f>IFERROR(+VLOOKUP("LEGROW"&amp;A33,'Main File'!A:O,6,0),0)</f>
        <v>0</v>
      </c>
      <c r="C33" s="28">
        <f>IFERROR(+VLOOKUP("LEGROW"&amp;A33,'Main File'!A:O,7,0),0)</f>
        <v>0</v>
      </c>
      <c r="D33" s="28">
        <f>IFERROR(+VLOOKUP("LEGROW"&amp;A33,'Main File'!A:O,8,0),0)</f>
        <v>0</v>
      </c>
      <c r="E33" s="28">
        <f>IFERROR(+VLOOKUP("LEGROW"&amp;A33,'Main File'!A:O,9,0),0)</f>
        <v>0</v>
      </c>
      <c r="F33" s="28">
        <f>IFERROR(+VLOOKUP("LEGROW"&amp;A33,'Main File'!A:O,10,0),0)</f>
        <v>0</v>
      </c>
      <c r="G33" s="28">
        <f>IFERROR(+VLOOKUP("LEGROW"&amp;A33,'Main File'!A:O,11,0),0)</f>
        <v>0</v>
      </c>
      <c r="H33" s="28">
        <f>IFERROR(+VLOOKUP("LEGROW"&amp;A33,'Main File'!A:O,12,0),0)</f>
        <v>0</v>
      </c>
      <c r="I33" s="28">
        <f>IFERROR(+VLOOKUP("LEGROW"&amp;A33,'Main File'!A:O,13,0),0)</f>
        <v>0</v>
      </c>
      <c r="J33" s="28">
        <f>IFERROR(+VLOOKUP("LEGROW"&amp;A33,'Main File'!A:O,14,0),0)</f>
        <v>0</v>
      </c>
      <c r="K33" s="28">
        <f>IFERROR(+VLOOKUP("LEGROW"&amp;A33,'Main File'!A:O,15,0),0)</f>
        <v>0</v>
      </c>
    </row>
    <row r="34" spans="1:11" x14ac:dyDescent="0.25">
      <c r="A34" s="9">
        <f t="shared" si="0"/>
        <v>43190</v>
      </c>
      <c r="B34" s="28">
        <f>IFERROR(+VLOOKUP("LEGROW"&amp;A34,'Main File'!A:O,6,0),0)</f>
        <v>0</v>
      </c>
      <c r="C34" s="28">
        <f>IFERROR(+VLOOKUP("LEGROW"&amp;A34,'Main File'!A:O,7,0),0)</f>
        <v>0</v>
      </c>
      <c r="D34" s="28">
        <f>IFERROR(+VLOOKUP("LEGROW"&amp;A34,'Main File'!A:O,8,0),0)</f>
        <v>0</v>
      </c>
      <c r="E34" s="28">
        <f>IFERROR(+VLOOKUP("LEGROW"&amp;A34,'Main File'!A:O,9,0),0)</f>
        <v>0</v>
      </c>
      <c r="F34" s="28">
        <f>IFERROR(+VLOOKUP("LEGROW"&amp;A34,'Main File'!A:O,10,0),0)</f>
        <v>0</v>
      </c>
      <c r="G34" s="28">
        <f>IFERROR(+VLOOKUP("LEGROW"&amp;A34,'Main File'!A:O,11,0),0)</f>
        <v>0</v>
      </c>
      <c r="H34" s="28">
        <f>IFERROR(+VLOOKUP("LEGROW"&amp;A34,'Main File'!A:O,12,0),0)</f>
        <v>0</v>
      </c>
      <c r="I34" s="28">
        <f>IFERROR(+VLOOKUP("LEGROW"&amp;A34,'Main File'!A:O,13,0),0)</f>
        <v>0</v>
      </c>
      <c r="J34" s="28">
        <f>IFERROR(+VLOOKUP("LEGROW"&amp;A34,'Main File'!A:O,14,0),0)</f>
        <v>0</v>
      </c>
      <c r="K34" s="28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Infrastructure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IFERROR(+VLOOKUP("LEINFA"&amp;A4,'Main File'!A:O,6,0),0)</f>
        <v>2.5001235463881035</v>
      </c>
      <c r="C4" s="28">
        <f>IFERROR(+VLOOKUP("LEINFA"&amp;A4,'Main File'!A:O,7,0),0)</f>
        <v>0</v>
      </c>
      <c r="D4" s="28">
        <f>IFERROR(+VLOOKUP("LEINFA"&amp;A4,'Main File'!A:O,8,0),0)</f>
        <v>0.2</v>
      </c>
      <c r="E4" s="28">
        <f>IFERROR(+VLOOKUP("LEINFA"&amp;A4,'Main File'!A:O,9,0),0)</f>
        <v>0.25382076216799054</v>
      </c>
      <c r="F4" s="28">
        <f>IFERROR(+VLOOKUP("LEINFA"&amp;A4,'Main File'!A:O,10,0),0)</f>
        <v>2.9539443085560944</v>
      </c>
      <c r="G4" s="28">
        <f>IFERROR(+VLOOKUP("LEINFA"&amp;A4,'Main File'!A:O,11,0),0)</f>
        <v>1.2130439153165962</v>
      </c>
      <c r="H4" s="28">
        <f>IFERROR(+VLOOKUP("LEINFA"&amp;A4,'Main File'!A:O,12,0),0)</f>
        <v>0</v>
      </c>
      <c r="I4" s="28">
        <f>IFERROR(+VLOOKUP("LEINFA"&amp;A4,'Main File'!A:O,13,0),0)</f>
        <v>0.2</v>
      </c>
      <c r="J4" s="28">
        <f>IFERROR(+VLOOKUP("LEINFA"&amp;A4,'Main File'!A:O,14,0),0)</f>
        <v>0.24175375371762067</v>
      </c>
      <c r="K4" s="28">
        <f>IFERROR(+VLOOKUP("LEINFA"&amp;A4,'Main File'!A:O,15,0),0)</f>
        <v>1.6547976690342168</v>
      </c>
    </row>
    <row r="5" spans="1:14" x14ac:dyDescent="0.25">
      <c r="A5" s="9">
        <v>43161</v>
      </c>
      <c r="B5" s="28">
        <f>IFERROR(+VLOOKUP("LEINFA"&amp;A5,'Main File'!A:O,6,0),0)</f>
        <v>2.5001234267176673</v>
      </c>
      <c r="C5" s="28">
        <f>IFERROR(+VLOOKUP("LEINFA"&amp;A5,'Main File'!A:O,7,0),0)</f>
        <v>0</v>
      </c>
      <c r="D5" s="28">
        <f>IFERROR(+VLOOKUP("LEINFA"&amp;A5,'Main File'!A:O,8,0),0)</f>
        <v>0.2</v>
      </c>
      <c r="E5" s="28">
        <f>IFERROR(+VLOOKUP("LEINFA"&amp;A5,'Main File'!A:O,9,0),0)</f>
        <v>0.25381991794258063</v>
      </c>
      <c r="F5" s="28">
        <f>IFERROR(+VLOOKUP("LEINFA"&amp;A5,'Main File'!A:O,10,0),0)</f>
        <v>2.9539433446602481</v>
      </c>
      <c r="G5" s="28">
        <f>IFERROR(+VLOOKUP("LEINFA"&amp;A5,'Main File'!A:O,11,0),0)</f>
        <v>1.2134222850787197</v>
      </c>
      <c r="H5" s="28">
        <f>IFERROR(+VLOOKUP("LEINFA"&amp;A5,'Main File'!A:O,12,0),0)</f>
        <v>0</v>
      </c>
      <c r="I5" s="28">
        <f>IFERROR(+VLOOKUP("LEINFA"&amp;A5,'Main File'!A:O,13,0),0)</f>
        <v>0.2</v>
      </c>
      <c r="J5" s="28">
        <f>IFERROR(+VLOOKUP("LEINFA"&amp;A5,'Main File'!A:O,14,0),0)</f>
        <v>0.24182526073467442</v>
      </c>
      <c r="K5" s="28">
        <f>IFERROR(+VLOOKUP("LEINFA"&amp;A5,'Main File'!A:O,15,0),0)</f>
        <v>1.6552475458133942</v>
      </c>
    </row>
    <row r="6" spans="1:14" x14ac:dyDescent="0.25">
      <c r="A6" s="9">
        <f>+A5+1</f>
        <v>43162</v>
      </c>
      <c r="B6" s="28">
        <f>IFERROR(+VLOOKUP("LEINFA"&amp;A6,'Main File'!A:O,6,0),0)</f>
        <v>2.5001229747650848</v>
      </c>
      <c r="C6" s="28">
        <f>IFERROR(+VLOOKUP("LEINFA"&amp;A6,'Main File'!A:O,7,0),0)</f>
        <v>0</v>
      </c>
      <c r="D6" s="28">
        <f>IFERROR(+VLOOKUP("LEINFA"&amp;A6,'Main File'!A:O,8,0),0)</f>
        <v>0.2</v>
      </c>
      <c r="E6" s="28">
        <f>IFERROR(+VLOOKUP("LEINFA"&amp;A6,'Main File'!A:O,9,0),0)</f>
        <v>0.25382011799679266</v>
      </c>
      <c r="F6" s="28">
        <f>IFERROR(+VLOOKUP("LEINFA"&amp;A6,'Main File'!A:O,10,0),0)</f>
        <v>2.9539430927618775</v>
      </c>
      <c r="G6" s="28">
        <f>IFERROR(+VLOOKUP("LEINFA"&amp;A6,'Main File'!A:O,11,0),0)</f>
        <v>1.213422542958017</v>
      </c>
      <c r="H6" s="28">
        <f>IFERROR(+VLOOKUP("LEINFA"&amp;A6,'Main File'!A:O,12,0),0)</f>
        <v>0</v>
      </c>
      <c r="I6" s="28">
        <f>IFERROR(+VLOOKUP("LEINFA"&amp;A6,'Main File'!A:O,13,0),0)</f>
        <v>0.2</v>
      </c>
      <c r="J6" s="28">
        <f>IFERROR(+VLOOKUP("LEINFA"&amp;A6,'Main File'!A:O,14,0),0)</f>
        <v>0.24182817191134129</v>
      </c>
      <c r="K6" s="28">
        <f>IFERROR(+VLOOKUP("LEINFA"&amp;A6,'Main File'!A:O,15,0),0)</f>
        <v>1.6552507148693583</v>
      </c>
    </row>
    <row r="7" spans="1:14" x14ac:dyDescent="0.25">
      <c r="A7" s="9">
        <f t="shared" ref="A7:A34" si="0">+A6+1</f>
        <v>43163</v>
      </c>
      <c r="B7" s="28">
        <f>IFERROR(+VLOOKUP("LEINFA"&amp;A7,'Main File'!A:O,6,0),0)</f>
        <v>2.5001237551467788</v>
      </c>
      <c r="C7" s="28">
        <f>IFERROR(+VLOOKUP("LEINFA"&amp;A7,'Main File'!A:O,7,0),0)</f>
        <v>0</v>
      </c>
      <c r="D7" s="28">
        <f>IFERROR(+VLOOKUP("LEINFA"&amp;A7,'Main File'!A:O,8,0),0)</f>
        <v>0.2</v>
      </c>
      <c r="E7" s="28">
        <f>IFERROR(+VLOOKUP("LEINFA"&amp;A7,'Main File'!A:O,9,0),0)</f>
        <v>0.25382031667804533</v>
      </c>
      <c r="F7" s="28">
        <f>IFERROR(+VLOOKUP("LEINFA"&amp;A7,'Main File'!A:O,10,0),0)</f>
        <v>2.9539440718248242</v>
      </c>
      <c r="G7" s="28">
        <f>IFERROR(+VLOOKUP("LEINFA"&amp;A7,'Main File'!A:O,11,0),0)</f>
        <v>1.2134201424615423</v>
      </c>
      <c r="H7" s="28">
        <f>IFERROR(+VLOOKUP("LEINFA"&amp;A7,'Main File'!A:O,12,0),0)</f>
        <v>0</v>
      </c>
      <c r="I7" s="28">
        <f>IFERROR(+VLOOKUP("LEINFA"&amp;A7,'Main File'!A:O,13,0),0)</f>
        <v>0.2</v>
      </c>
      <c r="J7" s="28">
        <f>IFERROR(+VLOOKUP("LEINFA"&amp;A7,'Main File'!A:O,14,0),0)</f>
        <v>0.24182577157743898</v>
      </c>
      <c r="K7" s="28">
        <f>IFERROR(+VLOOKUP("LEINFA"&amp;A7,'Main File'!A:O,15,0),0)</f>
        <v>1.6552459140389812</v>
      </c>
    </row>
    <row r="8" spans="1:14" x14ac:dyDescent="0.25">
      <c r="A8" s="9">
        <f t="shared" si="0"/>
        <v>43164</v>
      </c>
      <c r="B8" s="28">
        <f>IFERROR(+VLOOKUP("LEINFA"&amp;A8,'Main File'!A:O,6,0),0)</f>
        <v>2.5001242560991366</v>
      </c>
      <c r="C8" s="28">
        <f>IFERROR(+VLOOKUP("LEINFA"&amp;A8,'Main File'!A:O,7,0),0)</f>
        <v>0</v>
      </c>
      <c r="D8" s="28">
        <f>IFERROR(+VLOOKUP("LEINFA"&amp;A8,'Main File'!A:O,8,0),0)</f>
        <v>0.2</v>
      </c>
      <c r="E8" s="28">
        <f>IFERROR(+VLOOKUP("LEINFA"&amp;A8,'Main File'!A:O,9,0),0)</f>
        <v>0.25381949893985228</v>
      </c>
      <c r="F8" s="28">
        <f>IFERROR(+VLOOKUP("LEINFA"&amp;A8,'Main File'!A:O,10,0),0)</f>
        <v>2.9539437550389889</v>
      </c>
      <c r="G8" s="28">
        <f>IFERROR(+VLOOKUP("LEINFA"&amp;A8,'Main File'!A:O,11,0),0)</f>
        <v>1.2128656416439558</v>
      </c>
      <c r="H8" s="28">
        <f>IFERROR(+VLOOKUP("LEINFA"&amp;A8,'Main File'!A:O,12,0),0)</f>
        <v>0</v>
      </c>
      <c r="I8" s="28">
        <f>IFERROR(+VLOOKUP("LEINFA"&amp;A8,'Main File'!A:O,13,0),0)</f>
        <v>0.2</v>
      </c>
      <c r="J8" s="28">
        <f>IFERROR(+VLOOKUP("LEINFA"&amp;A8,'Main File'!A:O,14,0),0)</f>
        <v>0.24172786631066973</v>
      </c>
      <c r="K8" s="28">
        <f>IFERROR(+VLOOKUP("LEINFA"&amp;A8,'Main File'!A:O,15,0),0)</f>
        <v>1.6545935079546255</v>
      </c>
    </row>
    <row r="9" spans="1:14" x14ac:dyDescent="0.25">
      <c r="A9" s="9">
        <f t="shared" si="0"/>
        <v>43165</v>
      </c>
      <c r="B9" s="28">
        <f>IFERROR(+VLOOKUP("LEINFA"&amp;A9,'Main File'!A:O,6,0),0)</f>
        <v>2.5001242510879296</v>
      </c>
      <c r="C9" s="28">
        <f>IFERROR(+VLOOKUP("LEINFA"&amp;A9,'Main File'!A:O,7,0),0)</f>
        <v>0</v>
      </c>
      <c r="D9" s="28">
        <f>IFERROR(+VLOOKUP("LEINFA"&amp;A9,'Main File'!A:O,8,0),0)</f>
        <v>0.2</v>
      </c>
      <c r="E9" s="28">
        <f>IFERROR(+VLOOKUP("LEINFA"&amp;A9,'Main File'!A:O,9,0),0)</f>
        <v>0.25382049977122523</v>
      </c>
      <c r="F9" s="28">
        <f>IFERROR(+VLOOKUP("LEINFA"&amp;A9,'Main File'!A:O,10,0),0)</f>
        <v>2.9539447508591552</v>
      </c>
      <c r="G9" s="28">
        <f>IFERROR(+VLOOKUP("LEINFA"&amp;A9,'Main File'!A:O,11,0),0)</f>
        <v>1.2126530914803149</v>
      </c>
      <c r="H9" s="28">
        <f>IFERROR(+VLOOKUP("LEINFA"&amp;A9,'Main File'!A:O,12,0),0)</f>
        <v>0</v>
      </c>
      <c r="I9" s="28">
        <f>IFERROR(+VLOOKUP("LEINFA"&amp;A9,'Main File'!A:O,13,0),0)</f>
        <v>0.2</v>
      </c>
      <c r="J9" s="28">
        <f>IFERROR(+VLOOKUP("LEINFA"&amp;A9,'Main File'!A:O,14,0),0)</f>
        <v>0.24168731466701696</v>
      </c>
      <c r="K9" s="28">
        <f>IFERROR(+VLOOKUP("LEINFA"&amp;A9,'Main File'!A:O,15,0),0)</f>
        <v>1.6543404061473317</v>
      </c>
    </row>
    <row r="10" spans="1:14" x14ac:dyDescent="0.25">
      <c r="A10" s="9">
        <f t="shared" si="0"/>
        <v>43166</v>
      </c>
      <c r="B10" s="28">
        <f>IFERROR(+VLOOKUP("LEINFA"&amp;A10,'Main File'!A:O,6,0),0)</f>
        <v>2.5001238501818333</v>
      </c>
      <c r="C10" s="28">
        <f>IFERROR(+VLOOKUP("LEINFA"&amp;A10,'Main File'!A:O,7,0),0)</f>
        <v>0</v>
      </c>
      <c r="D10" s="28">
        <f>IFERROR(+VLOOKUP("LEINFA"&amp;A10,'Main File'!A:O,8,0),0)</f>
        <v>0.2</v>
      </c>
      <c r="E10" s="28">
        <f>IFERROR(+VLOOKUP("LEINFA"&amp;A10,'Main File'!A:O,9,0),0)</f>
        <v>0.25382149842744062</v>
      </c>
      <c r="F10" s="28">
        <f>IFERROR(+VLOOKUP("LEINFA"&amp;A10,'Main File'!A:O,10,0),0)</f>
        <v>2.9539453486092739</v>
      </c>
      <c r="G10" s="28">
        <f>IFERROR(+VLOOKUP("LEINFA"&amp;A10,'Main File'!A:O,11,0),0)</f>
        <v>1.2126324975846454</v>
      </c>
      <c r="H10" s="28">
        <f>IFERROR(+VLOOKUP("LEINFA"&amp;A10,'Main File'!A:O,12,0),0)</f>
        <v>0</v>
      </c>
      <c r="I10" s="28">
        <f>IFERROR(+VLOOKUP("LEINFA"&amp;A10,'Main File'!A:O,13,0),0)</f>
        <v>0.2</v>
      </c>
      <c r="J10" s="28">
        <f>IFERROR(+VLOOKUP("LEINFA"&amp;A10,'Main File'!A:O,14,0),0)</f>
        <v>0.24167785499172226</v>
      </c>
      <c r="K10" s="28">
        <f>IFERROR(+VLOOKUP("LEINFA"&amp;A10,'Main File'!A:O,15,0),0)</f>
        <v>1.6543103525763676</v>
      </c>
    </row>
    <row r="11" spans="1:14" x14ac:dyDescent="0.25">
      <c r="A11" s="9">
        <f t="shared" si="0"/>
        <v>43167</v>
      </c>
      <c r="B11" s="28">
        <f>IFERROR(+VLOOKUP("LEINFA"&amp;A11,'Main File'!A:O,6,0),0)</f>
        <v>2.5001231198821587</v>
      </c>
      <c r="C11" s="28">
        <f>IFERROR(+VLOOKUP("LEINFA"&amp;A11,'Main File'!A:O,7,0),0)</f>
        <v>0</v>
      </c>
      <c r="D11" s="28">
        <f>IFERROR(+VLOOKUP("LEINFA"&amp;A11,'Main File'!A:O,8,0),0)</f>
        <v>0.2</v>
      </c>
      <c r="E11" s="28">
        <f>IFERROR(+VLOOKUP("LEINFA"&amp;A11,'Main File'!A:O,9,0),0)</f>
        <v>0.25382010620741663</v>
      </c>
      <c r="F11" s="28">
        <f>IFERROR(+VLOOKUP("LEINFA"&amp;A11,'Main File'!A:O,10,0),0)</f>
        <v>2.9539432260895757</v>
      </c>
      <c r="G11" s="28">
        <f>IFERROR(+VLOOKUP("LEINFA"&amp;A11,'Main File'!A:O,11,0),0)</f>
        <v>1.2137898400156975</v>
      </c>
      <c r="H11" s="28">
        <f>IFERROR(+VLOOKUP("LEINFA"&amp;A11,'Main File'!A:O,12,0),0)</f>
        <v>0</v>
      </c>
      <c r="I11" s="28">
        <f>IFERROR(+VLOOKUP("LEINFA"&amp;A11,'Main File'!A:O,13,0),0)</f>
        <v>0.2</v>
      </c>
      <c r="J11" s="28">
        <f>IFERROR(+VLOOKUP("LEINFA"&amp;A11,'Main File'!A:O,14,0),0)</f>
        <v>0.24189177052445052</v>
      </c>
      <c r="K11" s="28">
        <f>IFERROR(+VLOOKUP("LEINFA"&amp;A11,'Main File'!A:O,15,0),0)</f>
        <v>1.655681610540148</v>
      </c>
    </row>
    <row r="12" spans="1:14" x14ac:dyDescent="0.25">
      <c r="A12" s="9">
        <f t="shared" si="0"/>
        <v>43168</v>
      </c>
      <c r="B12" s="28">
        <f>IFERROR(+VLOOKUP("LEINFA"&amp;A12,'Main File'!A:O,6,0),0)</f>
        <v>2.5001235087437346</v>
      </c>
      <c r="C12" s="28">
        <f>IFERROR(+VLOOKUP("LEINFA"&amp;A12,'Main File'!A:O,7,0),0)</f>
        <v>0</v>
      </c>
      <c r="D12" s="28">
        <f>IFERROR(+VLOOKUP("LEINFA"&amp;A12,'Main File'!A:O,8,0),0)</f>
        <v>0.2</v>
      </c>
      <c r="E12" s="28">
        <f>IFERROR(+VLOOKUP("LEINFA"&amp;A12,'Main File'!A:O,9,0),0)</f>
        <v>0.2538194453470688</v>
      </c>
      <c r="F12" s="28">
        <f>IFERROR(+VLOOKUP("LEINFA"&amp;A12,'Main File'!A:O,10,0),0)</f>
        <v>2.9539429540908033</v>
      </c>
      <c r="G12" s="28">
        <f>IFERROR(+VLOOKUP("LEINFA"&amp;A12,'Main File'!A:O,11,0),0)</f>
        <v>1.2133004141740615</v>
      </c>
      <c r="H12" s="28">
        <f>IFERROR(+VLOOKUP("LEINFA"&amp;A12,'Main File'!A:O,12,0),0)</f>
        <v>0</v>
      </c>
      <c r="I12" s="28">
        <f>IFERROR(+VLOOKUP("LEINFA"&amp;A12,'Main File'!A:O,13,0),0)</f>
        <v>0.2</v>
      </c>
      <c r="J12" s="28">
        <f>IFERROR(+VLOOKUP("LEINFA"&amp;A12,'Main File'!A:O,14,0),0)</f>
        <v>0.24180453034803998</v>
      </c>
      <c r="K12" s="28">
        <f>IFERROR(+VLOOKUP("LEINFA"&amp;A12,'Main File'!A:O,15,0),0)</f>
        <v>1.6551049445221016</v>
      </c>
    </row>
    <row r="13" spans="1:14" x14ac:dyDescent="0.25">
      <c r="A13" s="9">
        <f t="shared" si="0"/>
        <v>43169</v>
      </c>
      <c r="B13" s="28">
        <f>IFERROR(+VLOOKUP("LEINFA"&amp;A13,'Main File'!A:O,6,0),0)</f>
        <v>2.5001242752931305</v>
      </c>
      <c r="C13" s="28">
        <f>IFERROR(+VLOOKUP("LEINFA"&amp;A13,'Main File'!A:O,7,0),0)</f>
        <v>0</v>
      </c>
      <c r="D13" s="28">
        <f>IFERROR(+VLOOKUP("LEINFA"&amp;A13,'Main File'!A:O,8,0),0)</f>
        <v>0.2</v>
      </c>
      <c r="E13" s="28">
        <f>IFERROR(+VLOOKUP("LEINFA"&amp;A13,'Main File'!A:O,9,0),0)</f>
        <v>0.25381999772550656</v>
      </c>
      <c r="F13" s="28">
        <f>IFERROR(+VLOOKUP("LEINFA"&amp;A13,'Main File'!A:O,10,0),0)</f>
        <v>2.9539442730186374</v>
      </c>
      <c r="G13" s="28">
        <f>IFERROR(+VLOOKUP("LEINFA"&amp;A13,'Main File'!A:O,11,0),0)</f>
        <v>1.213544696915863</v>
      </c>
      <c r="H13" s="28">
        <f>IFERROR(+VLOOKUP("LEINFA"&amp;A13,'Main File'!A:O,12,0),0)</f>
        <v>0</v>
      </c>
      <c r="I13" s="28">
        <f>IFERROR(+VLOOKUP("LEINFA"&amp;A13,'Main File'!A:O,13,0),0)</f>
        <v>0.2</v>
      </c>
      <c r="J13" s="28">
        <f>IFERROR(+VLOOKUP("LEINFA"&amp;A13,'Main File'!A:O,14,0),0)</f>
        <v>0.24184695402509723</v>
      </c>
      <c r="K13" s="28">
        <f>IFERROR(+VLOOKUP("LEINFA"&amp;A13,'Main File'!A:O,15,0),0)</f>
        <v>1.6553916509409601</v>
      </c>
    </row>
    <row r="14" spans="1:14" x14ac:dyDescent="0.25">
      <c r="A14" s="9">
        <f t="shared" si="0"/>
        <v>43170</v>
      </c>
      <c r="B14" s="28">
        <f>IFERROR(+VLOOKUP("LEINFA"&amp;A14,'Main File'!A:O,6,0),0)</f>
        <v>2.5001236287554294</v>
      </c>
      <c r="C14" s="28">
        <f>IFERROR(+VLOOKUP("LEINFA"&amp;A14,'Main File'!A:O,7,0),0)</f>
        <v>0</v>
      </c>
      <c r="D14" s="28">
        <f>IFERROR(+VLOOKUP("LEINFA"&amp;A14,'Main File'!A:O,8,0),0)</f>
        <v>0.2</v>
      </c>
      <c r="E14" s="28">
        <f>IFERROR(+VLOOKUP("LEINFA"&amp;A14,'Main File'!A:O,9,0),0)</f>
        <v>0.25381934229707542</v>
      </c>
      <c r="F14" s="28">
        <f>IFERROR(+VLOOKUP("LEINFA"&amp;A14,'Main File'!A:O,10,0),0)</f>
        <v>2.9539429710525051</v>
      </c>
      <c r="G14" s="28">
        <f>IFERROR(+VLOOKUP("LEINFA"&amp;A14,'Main File'!A:O,11,0),0)</f>
        <v>1.2135388204197903</v>
      </c>
      <c r="H14" s="28">
        <f>IFERROR(+VLOOKUP("LEINFA"&amp;A14,'Main File'!A:O,12,0),0)</f>
        <v>0</v>
      </c>
      <c r="I14" s="28">
        <f>IFERROR(+VLOOKUP("LEINFA"&amp;A14,'Main File'!A:O,13,0),0)</f>
        <v>0.2</v>
      </c>
      <c r="J14" s="28">
        <f>IFERROR(+VLOOKUP("LEINFA"&amp;A14,'Main File'!A:O,14,0),0)</f>
        <v>0.24184936871103038</v>
      </c>
      <c r="K14" s="28">
        <f>IFERROR(+VLOOKUP("LEINFA"&amp;A14,'Main File'!A:O,15,0),0)</f>
        <v>1.6553881891308206</v>
      </c>
    </row>
    <row r="15" spans="1:14" x14ac:dyDescent="0.25">
      <c r="A15" s="9">
        <f t="shared" si="0"/>
        <v>43171</v>
      </c>
      <c r="B15" s="28">
        <f>IFERROR(+VLOOKUP("LEINFA"&amp;A15,'Main File'!A:O,6,0),0)</f>
        <v>0</v>
      </c>
      <c r="C15" s="28">
        <f>IFERROR(+VLOOKUP("LEINFA"&amp;A15,'Main File'!A:O,7,0),0)</f>
        <v>0</v>
      </c>
      <c r="D15" s="28">
        <f>IFERROR(+VLOOKUP("LEINFA"&amp;A15,'Main File'!A:O,8,0),0)</f>
        <v>0</v>
      </c>
      <c r="E15" s="28">
        <f>IFERROR(+VLOOKUP("LEINFA"&amp;A15,'Main File'!A:O,9,0),0)</f>
        <v>0</v>
      </c>
      <c r="F15" s="28">
        <f>IFERROR(+VLOOKUP("LEINFA"&amp;A15,'Main File'!A:O,10,0),0)</f>
        <v>0</v>
      </c>
      <c r="G15" s="28">
        <f>IFERROR(+VLOOKUP("LEINFA"&amp;A15,'Main File'!A:O,11,0),0)</f>
        <v>0</v>
      </c>
      <c r="H15" s="28">
        <f>IFERROR(+VLOOKUP("LEINFA"&amp;A15,'Main File'!A:O,12,0),0)</f>
        <v>0</v>
      </c>
      <c r="I15" s="28">
        <f>IFERROR(+VLOOKUP("LEINFA"&amp;A15,'Main File'!A:O,13,0),0)</f>
        <v>0</v>
      </c>
      <c r="J15" s="28">
        <f>IFERROR(+VLOOKUP("LEINFA"&amp;A15,'Main File'!A:O,14,0),0)</f>
        <v>0</v>
      </c>
      <c r="K15" s="28">
        <f>IFERROR(+VLOOKUP("LEINFA"&amp;A15,'Main File'!A:O,15,0),0)</f>
        <v>0</v>
      </c>
    </row>
    <row r="16" spans="1:14" x14ac:dyDescent="0.25">
      <c r="A16" s="9">
        <f t="shared" si="0"/>
        <v>43172</v>
      </c>
      <c r="B16" s="28">
        <f>IFERROR(+VLOOKUP("LEINFA"&amp;A16,'Main File'!A:O,6,0),0)</f>
        <v>0</v>
      </c>
      <c r="C16" s="28">
        <f>IFERROR(+VLOOKUP("LEINFA"&amp;A16,'Main File'!A:O,7,0),0)</f>
        <v>0</v>
      </c>
      <c r="D16" s="28">
        <f>IFERROR(+VLOOKUP("LEINFA"&amp;A16,'Main File'!A:O,8,0),0)</f>
        <v>0</v>
      </c>
      <c r="E16" s="28">
        <f>IFERROR(+VLOOKUP("LEINFA"&amp;A16,'Main File'!A:O,9,0),0)</f>
        <v>0</v>
      </c>
      <c r="F16" s="28">
        <f>IFERROR(+VLOOKUP("LEINFA"&amp;A16,'Main File'!A:O,10,0),0)</f>
        <v>0</v>
      </c>
      <c r="G16" s="28">
        <f>IFERROR(+VLOOKUP("LEINFA"&amp;A16,'Main File'!A:O,11,0),0)</f>
        <v>0</v>
      </c>
      <c r="H16" s="28">
        <f>IFERROR(+VLOOKUP("LEINFA"&amp;A16,'Main File'!A:O,12,0),0)</f>
        <v>0</v>
      </c>
      <c r="I16" s="28">
        <f>IFERROR(+VLOOKUP("LEINFA"&amp;A16,'Main File'!A:O,13,0),0)</f>
        <v>0</v>
      </c>
      <c r="J16" s="28">
        <f>IFERROR(+VLOOKUP("LEINFA"&amp;A16,'Main File'!A:O,14,0),0)</f>
        <v>0</v>
      </c>
      <c r="K16" s="28">
        <f>IFERROR(+VLOOKUP("LEINFA"&amp;A16,'Main File'!A:O,15,0),0)</f>
        <v>0</v>
      </c>
    </row>
    <row r="17" spans="1:11" x14ac:dyDescent="0.25">
      <c r="A17" s="9">
        <f t="shared" si="0"/>
        <v>43173</v>
      </c>
      <c r="B17" s="28">
        <f>IFERROR(+VLOOKUP("LEINFA"&amp;A17,'Main File'!A:O,6,0),0)</f>
        <v>0</v>
      </c>
      <c r="C17" s="28">
        <f>IFERROR(+VLOOKUP("LEINFA"&amp;A17,'Main File'!A:O,7,0),0)</f>
        <v>0</v>
      </c>
      <c r="D17" s="28">
        <f>IFERROR(+VLOOKUP("LEINFA"&amp;A17,'Main File'!A:O,8,0),0)</f>
        <v>0</v>
      </c>
      <c r="E17" s="28">
        <f>IFERROR(+VLOOKUP("LEINFA"&amp;A17,'Main File'!A:O,9,0),0)</f>
        <v>0</v>
      </c>
      <c r="F17" s="28">
        <f>IFERROR(+VLOOKUP("LEINFA"&amp;A17,'Main File'!A:O,10,0),0)</f>
        <v>0</v>
      </c>
      <c r="G17" s="28">
        <f>IFERROR(+VLOOKUP("LEINFA"&amp;A17,'Main File'!A:O,11,0),0)</f>
        <v>0</v>
      </c>
      <c r="H17" s="28">
        <f>IFERROR(+VLOOKUP("LEINFA"&amp;A17,'Main File'!A:O,12,0),0)</f>
        <v>0</v>
      </c>
      <c r="I17" s="28">
        <f>IFERROR(+VLOOKUP("LEINFA"&amp;A17,'Main File'!A:O,13,0),0)</f>
        <v>0</v>
      </c>
      <c r="J17" s="28">
        <f>IFERROR(+VLOOKUP("LEINFA"&amp;A17,'Main File'!A:O,14,0),0)</f>
        <v>0</v>
      </c>
      <c r="K17" s="28">
        <f>IFERROR(+VLOOKUP("LEINFA"&amp;A17,'Main File'!A:O,15,0),0)</f>
        <v>0</v>
      </c>
    </row>
    <row r="18" spans="1:11" x14ac:dyDescent="0.25">
      <c r="A18" s="9">
        <f t="shared" si="0"/>
        <v>43174</v>
      </c>
      <c r="B18" s="28">
        <f>IFERROR(+VLOOKUP("LEINFA"&amp;A18,'Main File'!A:O,6,0),0)</f>
        <v>0</v>
      </c>
      <c r="C18" s="28">
        <f>IFERROR(+VLOOKUP("LEINFA"&amp;A18,'Main File'!A:O,7,0),0)</f>
        <v>0</v>
      </c>
      <c r="D18" s="28">
        <f>IFERROR(+VLOOKUP("LEINFA"&amp;A18,'Main File'!A:O,8,0),0)</f>
        <v>0</v>
      </c>
      <c r="E18" s="28">
        <f>IFERROR(+VLOOKUP("LEINFA"&amp;A18,'Main File'!A:O,9,0),0)</f>
        <v>0</v>
      </c>
      <c r="F18" s="28">
        <f>IFERROR(+VLOOKUP("LEINFA"&amp;A18,'Main File'!A:O,10,0),0)</f>
        <v>0</v>
      </c>
      <c r="G18" s="28">
        <f>IFERROR(+VLOOKUP("LEINFA"&amp;A18,'Main File'!A:O,11,0),0)</f>
        <v>0</v>
      </c>
      <c r="H18" s="28">
        <f>IFERROR(+VLOOKUP("LEINFA"&amp;A18,'Main File'!A:O,12,0),0)</f>
        <v>0</v>
      </c>
      <c r="I18" s="28">
        <f>IFERROR(+VLOOKUP("LEINFA"&amp;A18,'Main File'!A:O,13,0),0)</f>
        <v>0</v>
      </c>
      <c r="J18" s="28">
        <f>IFERROR(+VLOOKUP("LEINFA"&amp;A18,'Main File'!A:O,14,0),0)</f>
        <v>0</v>
      </c>
      <c r="K18" s="28">
        <f>IFERROR(+VLOOKUP("LEINFA"&amp;A18,'Main File'!A:O,15,0),0)</f>
        <v>0</v>
      </c>
    </row>
    <row r="19" spans="1:11" x14ac:dyDescent="0.25">
      <c r="A19" s="9">
        <f t="shared" si="0"/>
        <v>43175</v>
      </c>
      <c r="B19" s="28">
        <f>IFERROR(+VLOOKUP("LEINFA"&amp;A19,'Main File'!A:O,6,0),0)</f>
        <v>0</v>
      </c>
      <c r="C19" s="28">
        <f>IFERROR(+VLOOKUP("LEINFA"&amp;A19,'Main File'!A:O,7,0),0)</f>
        <v>0</v>
      </c>
      <c r="D19" s="28">
        <f>IFERROR(+VLOOKUP("LEINFA"&amp;A19,'Main File'!A:O,8,0),0)</f>
        <v>0</v>
      </c>
      <c r="E19" s="28">
        <f>IFERROR(+VLOOKUP("LEINFA"&amp;A19,'Main File'!A:O,9,0),0)</f>
        <v>0</v>
      </c>
      <c r="F19" s="28">
        <f>IFERROR(+VLOOKUP("LEINFA"&amp;A19,'Main File'!A:O,10,0),0)</f>
        <v>0</v>
      </c>
      <c r="G19" s="28">
        <f>IFERROR(+VLOOKUP("LEINFA"&amp;A19,'Main File'!A:O,11,0),0)</f>
        <v>0</v>
      </c>
      <c r="H19" s="28">
        <f>IFERROR(+VLOOKUP("LEINFA"&amp;A19,'Main File'!A:O,12,0),0)</f>
        <v>0</v>
      </c>
      <c r="I19" s="28">
        <f>IFERROR(+VLOOKUP("LEINFA"&amp;A19,'Main File'!A:O,13,0),0)</f>
        <v>0</v>
      </c>
      <c r="J19" s="28">
        <f>IFERROR(+VLOOKUP("LEINFA"&amp;A19,'Main File'!A:O,14,0),0)</f>
        <v>0</v>
      </c>
      <c r="K19" s="28">
        <f>IFERROR(+VLOOKUP("LEINFA"&amp;A19,'Main File'!A:O,15,0),0)</f>
        <v>0</v>
      </c>
    </row>
    <row r="20" spans="1:11" x14ac:dyDescent="0.25">
      <c r="A20" s="9">
        <f t="shared" si="0"/>
        <v>43176</v>
      </c>
      <c r="B20" s="28">
        <f>IFERROR(+VLOOKUP("LEINFA"&amp;A20,'Main File'!A:O,6,0),0)</f>
        <v>0</v>
      </c>
      <c r="C20" s="28">
        <f>IFERROR(+VLOOKUP("LEINFA"&amp;A20,'Main File'!A:O,7,0),0)</f>
        <v>0</v>
      </c>
      <c r="D20" s="28">
        <f>IFERROR(+VLOOKUP("LEINFA"&amp;A20,'Main File'!A:O,8,0),0)</f>
        <v>0</v>
      </c>
      <c r="E20" s="28">
        <f>IFERROR(+VLOOKUP("LEINFA"&amp;A20,'Main File'!A:O,9,0),0)</f>
        <v>0</v>
      </c>
      <c r="F20" s="28">
        <f>IFERROR(+VLOOKUP("LEINFA"&amp;A20,'Main File'!A:O,10,0),0)</f>
        <v>0</v>
      </c>
      <c r="G20" s="28">
        <f>IFERROR(+VLOOKUP("LEINFA"&amp;A20,'Main File'!A:O,11,0),0)</f>
        <v>0</v>
      </c>
      <c r="H20" s="28">
        <f>IFERROR(+VLOOKUP("LEINFA"&amp;A20,'Main File'!A:O,12,0),0)</f>
        <v>0</v>
      </c>
      <c r="I20" s="28">
        <f>IFERROR(+VLOOKUP("LEINFA"&amp;A20,'Main File'!A:O,13,0),0)</f>
        <v>0</v>
      </c>
      <c r="J20" s="28">
        <f>IFERROR(+VLOOKUP("LEINFA"&amp;A20,'Main File'!A:O,14,0),0)</f>
        <v>0</v>
      </c>
      <c r="K20" s="28">
        <f>IFERROR(+VLOOKUP("LEINFA"&amp;A20,'Main File'!A:O,15,0),0)</f>
        <v>0</v>
      </c>
    </row>
    <row r="21" spans="1:11" x14ac:dyDescent="0.25">
      <c r="A21" s="9">
        <f t="shared" si="0"/>
        <v>43177</v>
      </c>
      <c r="B21" s="28">
        <f>IFERROR(+VLOOKUP("LEINFA"&amp;A21,'Main File'!A:O,6,0),0)</f>
        <v>0</v>
      </c>
      <c r="C21" s="28">
        <f>IFERROR(+VLOOKUP("LEINFA"&amp;A21,'Main File'!A:O,7,0),0)</f>
        <v>0</v>
      </c>
      <c r="D21" s="28">
        <f>IFERROR(+VLOOKUP("LEINFA"&amp;A21,'Main File'!A:O,8,0),0)</f>
        <v>0</v>
      </c>
      <c r="E21" s="28">
        <f>IFERROR(+VLOOKUP("LEINFA"&amp;A21,'Main File'!A:O,9,0),0)</f>
        <v>0</v>
      </c>
      <c r="F21" s="28">
        <f>IFERROR(+VLOOKUP("LEINFA"&amp;A21,'Main File'!A:O,10,0),0)</f>
        <v>0</v>
      </c>
      <c r="G21" s="28">
        <f>IFERROR(+VLOOKUP("LEINFA"&amp;A21,'Main File'!A:O,11,0),0)</f>
        <v>0</v>
      </c>
      <c r="H21" s="28">
        <f>IFERROR(+VLOOKUP("LEINFA"&amp;A21,'Main File'!A:O,12,0),0)</f>
        <v>0</v>
      </c>
      <c r="I21" s="28">
        <f>IFERROR(+VLOOKUP("LEINFA"&amp;A21,'Main File'!A:O,13,0),0)</f>
        <v>0</v>
      </c>
      <c r="J21" s="28">
        <f>IFERROR(+VLOOKUP("LEINFA"&amp;A21,'Main File'!A:O,14,0),0)</f>
        <v>0</v>
      </c>
      <c r="K21" s="28">
        <f>IFERROR(+VLOOKUP("LEINFA"&amp;A21,'Main File'!A:O,15,0),0)</f>
        <v>0</v>
      </c>
    </row>
    <row r="22" spans="1:11" x14ac:dyDescent="0.25">
      <c r="A22" s="9">
        <f t="shared" si="0"/>
        <v>43178</v>
      </c>
      <c r="B22" s="28">
        <f>IFERROR(+VLOOKUP("LEINFA"&amp;A22,'Main File'!A:O,6,0),0)</f>
        <v>0</v>
      </c>
      <c r="C22" s="28">
        <f>IFERROR(+VLOOKUP("LEINFA"&amp;A22,'Main File'!A:O,7,0),0)</f>
        <v>0</v>
      </c>
      <c r="D22" s="28">
        <f>IFERROR(+VLOOKUP("LEINFA"&amp;A22,'Main File'!A:O,8,0),0)</f>
        <v>0</v>
      </c>
      <c r="E22" s="28">
        <f>IFERROR(+VLOOKUP("LEINFA"&amp;A22,'Main File'!A:O,9,0),0)</f>
        <v>0</v>
      </c>
      <c r="F22" s="28">
        <f>IFERROR(+VLOOKUP("LEINFA"&amp;A22,'Main File'!A:O,10,0),0)</f>
        <v>0</v>
      </c>
      <c r="G22" s="28">
        <f>IFERROR(+VLOOKUP("LEINFA"&amp;A22,'Main File'!A:O,11,0),0)</f>
        <v>0</v>
      </c>
      <c r="H22" s="28">
        <f>IFERROR(+VLOOKUP("LEINFA"&amp;A22,'Main File'!A:O,12,0),0)</f>
        <v>0</v>
      </c>
      <c r="I22" s="28">
        <f>IFERROR(+VLOOKUP("LEINFA"&amp;A22,'Main File'!A:O,13,0),0)</f>
        <v>0</v>
      </c>
      <c r="J22" s="28">
        <f>IFERROR(+VLOOKUP("LEINFA"&amp;A22,'Main File'!A:O,14,0),0)</f>
        <v>0</v>
      </c>
      <c r="K22" s="28">
        <f>IFERROR(+VLOOKUP("LEINFA"&amp;A22,'Main File'!A:O,15,0),0)</f>
        <v>0</v>
      </c>
    </row>
    <row r="23" spans="1:11" x14ac:dyDescent="0.25">
      <c r="A23" s="9">
        <f t="shared" si="0"/>
        <v>43179</v>
      </c>
      <c r="B23" s="28">
        <f>IFERROR(+VLOOKUP("LEINFA"&amp;A23,'Main File'!A:O,6,0),0)</f>
        <v>0</v>
      </c>
      <c r="C23" s="28">
        <f>IFERROR(+VLOOKUP("LEINFA"&amp;A23,'Main File'!A:O,7,0),0)</f>
        <v>0</v>
      </c>
      <c r="D23" s="28">
        <f>IFERROR(+VLOOKUP("LEINFA"&amp;A23,'Main File'!A:O,8,0),0)</f>
        <v>0</v>
      </c>
      <c r="E23" s="28">
        <f>IFERROR(+VLOOKUP("LEINFA"&amp;A23,'Main File'!A:O,9,0),0)</f>
        <v>0</v>
      </c>
      <c r="F23" s="28">
        <f>IFERROR(+VLOOKUP("LEINFA"&amp;A23,'Main File'!A:O,10,0),0)</f>
        <v>0</v>
      </c>
      <c r="G23" s="28">
        <f>IFERROR(+VLOOKUP("LEINFA"&amp;A23,'Main File'!A:O,11,0),0)</f>
        <v>0</v>
      </c>
      <c r="H23" s="28">
        <f>IFERROR(+VLOOKUP("LEINFA"&amp;A23,'Main File'!A:O,12,0),0)</f>
        <v>0</v>
      </c>
      <c r="I23" s="28">
        <f>IFERROR(+VLOOKUP("LEINFA"&amp;A23,'Main File'!A:O,13,0),0)</f>
        <v>0</v>
      </c>
      <c r="J23" s="28">
        <f>IFERROR(+VLOOKUP("LEINFA"&amp;A23,'Main File'!A:O,14,0),0)</f>
        <v>0</v>
      </c>
      <c r="K23" s="28">
        <f>IFERROR(+VLOOKUP("LEINFA"&amp;A23,'Main File'!A:O,15,0),0)</f>
        <v>0</v>
      </c>
    </row>
    <row r="24" spans="1:11" x14ac:dyDescent="0.25">
      <c r="A24" s="9">
        <f t="shared" si="0"/>
        <v>43180</v>
      </c>
      <c r="B24" s="28">
        <f>IFERROR(+VLOOKUP("LEINFA"&amp;A24,'Main File'!A:O,6,0),0)</f>
        <v>0</v>
      </c>
      <c r="C24" s="28">
        <f>IFERROR(+VLOOKUP("LEINFA"&amp;A24,'Main File'!A:O,7,0),0)</f>
        <v>0</v>
      </c>
      <c r="D24" s="28">
        <f>IFERROR(+VLOOKUP("LEINFA"&amp;A24,'Main File'!A:O,8,0),0)</f>
        <v>0</v>
      </c>
      <c r="E24" s="28">
        <f>IFERROR(+VLOOKUP("LEINFA"&amp;A24,'Main File'!A:O,9,0),0)</f>
        <v>0</v>
      </c>
      <c r="F24" s="28">
        <f>IFERROR(+VLOOKUP("LEINFA"&amp;A24,'Main File'!A:O,10,0),0)</f>
        <v>0</v>
      </c>
      <c r="G24" s="28">
        <f>IFERROR(+VLOOKUP("LEINFA"&amp;A24,'Main File'!A:O,11,0),0)</f>
        <v>0</v>
      </c>
      <c r="H24" s="28">
        <f>IFERROR(+VLOOKUP("LEINFA"&amp;A24,'Main File'!A:O,12,0),0)</f>
        <v>0</v>
      </c>
      <c r="I24" s="28">
        <f>IFERROR(+VLOOKUP("LEINFA"&amp;A24,'Main File'!A:O,13,0),0)</f>
        <v>0</v>
      </c>
      <c r="J24" s="28">
        <f>IFERROR(+VLOOKUP("LEINFA"&amp;A24,'Main File'!A:O,14,0),0)</f>
        <v>0</v>
      </c>
      <c r="K24" s="28">
        <f>IFERROR(+VLOOKUP("LEINFA"&amp;A24,'Main File'!A:O,15,0),0)</f>
        <v>0</v>
      </c>
    </row>
    <row r="25" spans="1:11" x14ac:dyDescent="0.25">
      <c r="A25" s="9">
        <f t="shared" si="0"/>
        <v>43181</v>
      </c>
      <c r="B25" s="28">
        <f>IFERROR(+VLOOKUP("LEINFA"&amp;A25,'Main File'!A:O,6,0),0)</f>
        <v>0</v>
      </c>
      <c r="C25" s="28">
        <f>IFERROR(+VLOOKUP("LEINFA"&amp;A25,'Main File'!A:O,7,0),0)</f>
        <v>0</v>
      </c>
      <c r="D25" s="28">
        <f>IFERROR(+VLOOKUP("LEINFA"&amp;A25,'Main File'!A:O,8,0),0)</f>
        <v>0</v>
      </c>
      <c r="E25" s="28">
        <f>IFERROR(+VLOOKUP("LEINFA"&amp;A25,'Main File'!A:O,9,0),0)</f>
        <v>0</v>
      </c>
      <c r="F25" s="28">
        <f>IFERROR(+VLOOKUP("LEINFA"&amp;A25,'Main File'!A:O,10,0),0)</f>
        <v>0</v>
      </c>
      <c r="G25" s="28">
        <f>IFERROR(+VLOOKUP("LEINFA"&amp;A25,'Main File'!A:O,11,0),0)</f>
        <v>0</v>
      </c>
      <c r="H25" s="28">
        <f>IFERROR(+VLOOKUP("LEINFA"&amp;A25,'Main File'!A:O,12,0),0)</f>
        <v>0</v>
      </c>
      <c r="I25" s="28">
        <f>IFERROR(+VLOOKUP("LEINFA"&amp;A25,'Main File'!A:O,13,0),0)</f>
        <v>0</v>
      </c>
      <c r="J25" s="28">
        <f>IFERROR(+VLOOKUP("LEINFA"&amp;A25,'Main File'!A:O,14,0),0)</f>
        <v>0</v>
      </c>
      <c r="K25" s="28">
        <f>IFERROR(+VLOOKUP("LEINFA"&amp;A25,'Main File'!A:O,15,0),0)</f>
        <v>0</v>
      </c>
    </row>
    <row r="26" spans="1:11" x14ac:dyDescent="0.25">
      <c r="A26" s="9">
        <f t="shared" si="0"/>
        <v>43182</v>
      </c>
      <c r="B26" s="28">
        <f>IFERROR(+VLOOKUP("LEINFA"&amp;A26,'Main File'!A:O,6,0),0)</f>
        <v>0</v>
      </c>
      <c r="C26" s="28">
        <f>IFERROR(+VLOOKUP("LEINFA"&amp;A26,'Main File'!A:O,7,0),0)</f>
        <v>0</v>
      </c>
      <c r="D26" s="28">
        <f>IFERROR(+VLOOKUP("LEINFA"&amp;A26,'Main File'!A:O,8,0),0)</f>
        <v>0</v>
      </c>
      <c r="E26" s="28">
        <f>IFERROR(+VLOOKUP("LEINFA"&amp;A26,'Main File'!A:O,9,0),0)</f>
        <v>0</v>
      </c>
      <c r="F26" s="28">
        <f>IFERROR(+VLOOKUP("LEINFA"&amp;A26,'Main File'!A:O,10,0),0)</f>
        <v>0</v>
      </c>
      <c r="G26" s="28">
        <f>IFERROR(+VLOOKUP("LEINFA"&amp;A26,'Main File'!A:O,11,0),0)</f>
        <v>0</v>
      </c>
      <c r="H26" s="28">
        <f>IFERROR(+VLOOKUP("LEINFA"&amp;A26,'Main File'!A:O,12,0),0)</f>
        <v>0</v>
      </c>
      <c r="I26" s="28">
        <f>IFERROR(+VLOOKUP("LEINFA"&amp;A26,'Main File'!A:O,13,0),0)</f>
        <v>0</v>
      </c>
      <c r="J26" s="28">
        <f>IFERROR(+VLOOKUP("LEINFA"&amp;A26,'Main File'!A:O,14,0),0)</f>
        <v>0</v>
      </c>
      <c r="K26" s="28">
        <f>IFERROR(+VLOOKUP("LEINFA"&amp;A26,'Main File'!A:O,15,0),0)</f>
        <v>0</v>
      </c>
    </row>
    <row r="27" spans="1:11" x14ac:dyDescent="0.25">
      <c r="A27" s="9">
        <f t="shared" si="0"/>
        <v>43183</v>
      </c>
      <c r="B27" s="28">
        <f>IFERROR(+VLOOKUP("LEINFA"&amp;A27,'Main File'!A:O,6,0),0)</f>
        <v>0</v>
      </c>
      <c r="C27" s="28">
        <f>IFERROR(+VLOOKUP("LEINFA"&amp;A27,'Main File'!A:O,7,0),0)</f>
        <v>0</v>
      </c>
      <c r="D27" s="28">
        <f>IFERROR(+VLOOKUP("LEINFA"&amp;A27,'Main File'!A:O,8,0),0)</f>
        <v>0</v>
      </c>
      <c r="E27" s="28">
        <f>IFERROR(+VLOOKUP("LEINFA"&amp;A27,'Main File'!A:O,9,0),0)</f>
        <v>0</v>
      </c>
      <c r="F27" s="28">
        <f>IFERROR(+VLOOKUP("LEINFA"&amp;A27,'Main File'!A:O,10,0),0)</f>
        <v>0</v>
      </c>
      <c r="G27" s="28">
        <f>IFERROR(+VLOOKUP("LEINFA"&amp;A27,'Main File'!A:O,11,0),0)</f>
        <v>0</v>
      </c>
      <c r="H27" s="28">
        <f>IFERROR(+VLOOKUP("LEINFA"&amp;A27,'Main File'!A:O,12,0),0)</f>
        <v>0</v>
      </c>
      <c r="I27" s="28">
        <f>IFERROR(+VLOOKUP("LEINFA"&amp;A27,'Main File'!A:O,13,0),0)</f>
        <v>0</v>
      </c>
      <c r="J27" s="28">
        <f>IFERROR(+VLOOKUP("LEINFA"&amp;A27,'Main File'!A:O,14,0),0)</f>
        <v>0</v>
      </c>
      <c r="K27" s="28">
        <f>IFERROR(+VLOOKUP("LEINFA"&amp;A27,'Main File'!A:O,15,0),0)</f>
        <v>0</v>
      </c>
    </row>
    <row r="28" spans="1:11" x14ac:dyDescent="0.25">
      <c r="A28" s="9">
        <f t="shared" si="0"/>
        <v>43184</v>
      </c>
      <c r="B28" s="28">
        <f>IFERROR(+VLOOKUP("LEINFA"&amp;A28,'Main File'!A:O,6,0),0)</f>
        <v>0</v>
      </c>
      <c r="C28" s="28">
        <f>IFERROR(+VLOOKUP("LEINFA"&amp;A28,'Main File'!A:O,7,0),0)</f>
        <v>0</v>
      </c>
      <c r="D28" s="28">
        <f>IFERROR(+VLOOKUP("LEINFA"&amp;A28,'Main File'!A:O,8,0),0)</f>
        <v>0</v>
      </c>
      <c r="E28" s="28">
        <f>IFERROR(+VLOOKUP("LEINFA"&amp;A28,'Main File'!A:O,9,0),0)</f>
        <v>0</v>
      </c>
      <c r="F28" s="28">
        <f>IFERROR(+VLOOKUP("LEINFA"&amp;A28,'Main File'!A:O,10,0),0)</f>
        <v>0</v>
      </c>
      <c r="G28" s="28">
        <f>IFERROR(+VLOOKUP("LEINFA"&amp;A28,'Main File'!A:O,11,0),0)</f>
        <v>0</v>
      </c>
      <c r="H28" s="28">
        <f>IFERROR(+VLOOKUP("LEINFA"&amp;A28,'Main File'!A:O,12,0),0)</f>
        <v>0</v>
      </c>
      <c r="I28" s="28">
        <f>IFERROR(+VLOOKUP("LEINFA"&amp;A28,'Main File'!A:O,13,0),0)</f>
        <v>0</v>
      </c>
      <c r="J28" s="28">
        <f>IFERROR(+VLOOKUP("LEINFA"&amp;A28,'Main File'!A:O,14,0),0)</f>
        <v>0</v>
      </c>
      <c r="K28" s="28">
        <f>IFERROR(+VLOOKUP("LEINFA"&amp;A28,'Main File'!A:O,15,0),0)</f>
        <v>0</v>
      </c>
    </row>
    <row r="29" spans="1:11" x14ac:dyDescent="0.25">
      <c r="A29" s="9">
        <f t="shared" si="0"/>
        <v>43185</v>
      </c>
      <c r="B29" s="28">
        <f>IFERROR(+VLOOKUP("LEINFA"&amp;A29,'Main File'!A:O,6,0),0)</f>
        <v>0</v>
      </c>
      <c r="C29" s="28">
        <f>IFERROR(+VLOOKUP("LEINFA"&amp;A29,'Main File'!A:O,7,0),0)</f>
        <v>0</v>
      </c>
      <c r="D29" s="28">
        <f>IFERROR(+VLOOKUP("LEINFA"&amp;A29,'Main File'!A:O,8,0),0)</f>
        <v>0</v>
      </c>
      <c r="E29" s="28">
        <f>IFERROR(+VLOOKUP("LEINFA"&amp;A29,'Main File'!A:O,9,0),0)</f>
        <v>0</v>
      </c>
      <c r="F29" s="28">
        <f>IFERROR(+VLOOKUP("LEINFA"&amp;A29,'Main File'!A:O,10,0),0)</f>
        <v>0</v>
      </c>
      <c r="G29" s="28">
        <f>IFERROR(+VLOOKUP("LEINFA"&amp;A29,'Main File'!A:O,11,0),0)</f>
        <v>0</v>
      </c>
      <c r="H29" s="28">
        <f>IFERROR(+VLOOKUP("LEINFA"&amp;A29,'Main File'!A:O,12,0),0)</f>
        <v>0</v>
      </c>
      <c r="I29" s="28">
        <f>IFERROR(+VLOOKUP("LEINFA"&amp;A29,'Main File'!A:O,13,0),0)</f>
        <v>0</v>
      </c>
      <c r="J29" s="28">
        <f>IFERROR(+VLOOKUP("LEINFA"&amp;A29,'Main File'!A:O,14,0),0)</f>
        <v>0</v>
      </c>
      <c r="K29" s="28">
        <f>IFERROR(+VLOOKUP("LEINFA"&amp;A29,'Main File'!A:O,15,0),0)</f>
        <v>0</v>
      </c>
    </row>
    <row r="30" spans="1:11" x14ac:dyDescent="0.25">
      <c r="A30" s="9">
        <f t="shared" si="0"/>
        <v>43186</v>
      </c>
      <c r="B30" s="28">
        <f>IFERROR(+VLOOKUP("LEINFA"&amp;A30,'Main File'!A:O,6,0),0)</f>
        <v>0</v>
      </c>
      <c r="C30" s="28">
        <f>IFERROR(+VLOOKUP("LEINFA"&amp;A30,'Main File'!A:O,7,0),0)</f>
        <v>0</v>
      </c>
      <c r="D30" s="28">
        <f>IFERROR(+VLOOKUP("LEINFA"&amp;A30,'Main File'!A:O,8,0),0)</f>
        <v>0</v>
      </c>
      <c r="E30" s="28">
        <f>IFERROR(+VLOOKUP("LEINFA"&amp;A30,'Main File'!A:O,9,0),0)</f>
        <v>0</v>
      </c>
      <c r="F30" s="28">
        <f>IFERROR(+VLOOKUP("LEINFA"&amp;A30,'Main File'!A:O,10,0),0)</f>
        <v>0</v>
      </c>
      <c r="G30" s="28">
        <f>IFERROR(+VLOOKUP("LEINFA"&amp;A30,'Main File'!A:O,11,0),0)</f>
        <v>0</v>
      </c>
      <c r="H30" s="28">
        <f>IFERROR(+VLOOKUP("LEINFA"&amp;A30,'Main File'!A:O,12,0),0)</f>
        <v>0</v>
      </c>
      <c r="I30" s="28">
        <f>IFERROR(+VLOOKUP("LEINFA"&amp;A30,'Main File'!A:O,13,0),0)</f>
        <v>0</v>
      </c>
      <c r="J30" s="28">
        <f>IFERROR(+VLOOKUP("LEINFA"&amp;A30,'Main File'!A:O,14,0),0)</f>
        <v>0</v>
      </c>
      <c r="K30" s="28">
        <f>IFERROR(+VLOOKUP("LEINFA"&amp;A30,'Main File'!A:O,15,0),0)</f>
        <v>0</v>
      </c>
    </row>
    <row r="31" spans="1:11" x14ac:dyDescent="0.25">
      <c r="A31" s="9">
        <f t="shared" si="0"/>
        <v>43187</v>
      </c>
      <c r="B31" s="28">
        <f>IFERROR(+VLOOKUP("LEINFA"&amp;A31,'Main File'!A:O,6,0),0)</f>
        <v>0</v>
      </c>
      <c r="C31" s="28">
        <f>IFERROR(+VLOOKUP("LEINFA"&amp;A31,'Main File'!A:O,7,0),0)</f>
        <v>0</v>
      </c>
      <c r="D31" s="28">
        <f>IFERROR(+VLOOKUP("LEINFA"&amp;A31,'Main File'!A:O,8,0),0)</f>
        <v>0</v>
      </c>
      <c r="E31" s="28">
        <f>IFERROR(+VLOOKUP("LEINFA"&amp;A31,'Main File'!A:O,9,0),0)</f>
        <v>0</v>
      </c>
      <c r="F31" s="28">
        <f>IFERROR(+VLOOKUP("LEINFA"&amp;A31,'Main File'!A:O,10,0),0)</f>
        <v>0</v>
      </c>
      <c r="G31" s="28">
        <f>IFERROR(+VLOOKUP("LEINFA"&amp;A31,'Main File'!A:O,11,0),0)</f>
        <v>0</v>
      </c>
      <c r="H31" s="28">
        <f>IFERROR(+VLOOKUP("LEINFA"&amp;A31,'Main File'!A:O,12,0),0)</f>
        <v>0</v>
      </c>
      <c r="I31" s="28">
        <f>IFERROR(+VLOOKUP("LEINFA"&amp;A31,'Main File'!A:O,13,0),0)</f>
        <v>0</v>
      </c>
      <c r="J31" s="28">
        <f>IFERROR(+VLOOKUP("LEINFA"&amp;A31,'Main File'!A:O,14,0),0)</f>
        <v>0</v>
      </c>
      <c r="K31" s="28">
        <f>IFERROR(+VLOOKUP("LEINFA"&amp;A31,'Main File'!A:O,15,0),0)</f>
        <v>0</v>
      </c>
    </row>
    <row r="32" spans="1:11" x14ac:dyDescent="0.25">
      <c r="A32" s="9">
        <f t="shared" si="0"/>
        <v>43188</v>
      </c>
      <c r="B32" s="28">
        <f>IFERROR(+VLOOKUP("LEINFA"&amp;A32,'Main File'!A:O,6,0),0)</f>
        <v>0</v>
      </c>
      <c r="C32" s="28">
        <f>IFERROR(+VLOOKUP("LEINFA"&amp;A32,'Main File'!A:O,7,0),0)</f>
        <v>0</v>
      </c>
      <c r="D32" s="28">
        <f>IFERROR(+VLOOKUP("LEINFA"&amp;A32,'Main File'!A:O,8,0),0)</f>
        <v>0</v>
      </c>
      <c r="E32" s="28">
        <f>IFERROR(+VLOOKUP("LEINFA"&amp;A32,'Main File'!A:O,9,0),0)</f>
        <v>0</v>
      </c>
      <c r="F32" s="28">
        <f>IFERROR(+VLOOKUP("LEINFA"&amp;A32,'Main File'!A:O,10,0),0)</f>
        <v>0</v>
      </c>
      <c r="G32" s="28">
        <f>IFERROR(+VLOOKUP("LEINFA"&amp;A32,'Main File'!A:O,11,0),0)</f>
        <v>0</v>
      </c>
      <c r="H32" s="28">
        <f>IFERROR(+VLOOKUP("LEINFA"&amp;A32,'Main File'!A:O,12,0),0)</f>
        <v>0</v>
      </c>
      <c r="I32" s="28">
        <f>IFERROR(+VLOOKUP("LEINFA"&amp;A32,'Main File'!A:O,13,0),0)</f>
        <v>0</v>
      </c>
      <c r="J32" s="28">
        <f>IFERROR(+VLOOKUP("LEINFA"&amp;A32,'Main File'!A:O,14,0),0)</f>
        <v>0</v>
      </c>
      <c r="K32" s="28">
        <f>IFERROR(+VLOOKUP("LEINFA"&amp;A32,'Main File'!A:O,15,0),0)</f>
        <v>0</v>
      </c>
    </row>
    <row r="33" spans="1:11" x14ac:dyDescent="0.25">
      <c r="A33" s="9">
        <f t="shared" si="0"/>
        <v>43189</v>
      </c>
      <c r="B33" s="28">
        <f>IFERROR(+VLOOKUP("LEINFA"&amp;A33,'Main File'!A:O,6,0),0)</f>
        <v>0</v>
      </c>
      <c r="C33" s="28">
        <f>IFERROR(+VLOOKUP("LEINFA"&amp;A33,'Main File'!A:O,7,0),0)</f>
        <v>0</v>
      </c>
      <c r="D33" s="28">
        <f>IFERROR(+VLOOKUP("LEINFA"&amp;A33,'Main File'!A:O,8,0),0)</f>
        <v>0</v>
      </c>
      <c r="E33" s="28">
        <f>IFERROR(+VLOOKUP("LEINFA"&amp;A33,'Main File'!A:O,9,0),0)</f>
        <v>0</v>
      </c>
      <c r="F33" s="28">
        <f>IFERROR(+VLOOKUP("LEINFA"&amp;A33,'Main File'!A:O,10,0),0)</f>
        <v>0</v>
      </c>
      <c r="G33" s="28">
        <f>IFERROR(+VLOOKUP("LEINFA"&amp;A33,'Main File'!A:O,11,0),0)</f>
        <v>0</v>
      </c>
      <c r="H33" s="28">
        <f>IFERROR(+VLOOKUP("LEINFA"&amp;A33,'Main File'!A:O,12,0),0)</f>
        <v>0</v>
      </c>
      <c r="I33" s="28">
        <f>IFERROR(+VLOOKUP("LEINFA"&amp;A33,'Main File'!A:O,13,0),0)</f>
        <v>0</v>
      </c>
      <c r="J33" s="28">
        <f>IFERROR(+VLOOKUP("LEINFA"&amp;A33,'Main File'!A:O,14,0),0)</f>
        <v>0</v>
      </c>
      <c r="K33" s="28">
        <f>IFERROR(+VLOOKUP("LEINFA"&amp;A33,'Main File'!A:O,15,0),0)</f>
        <v>0</v>
      </c>
    </row>
    <row r="34" spans="1:11" x14ac:dyDescent="0.25">
      <c r="A34" s="9">
        <f t="shared" si="0"/>
        <v>43190</v>
      </c>
      <c r="B34" s="28">
        <f>IFERROR(+VLOOKUP("LEINFA"&amp;A34,'Main File'!A:O,6,0),0)</f>
        <v>0</v>
      </c>
      <c r="C34" s="28">
        <f>IFERROR(+VLOOKUP("LEINFA"&amp;A34,'Main File'!A:O,7,0),0)</f>
        <v>0</v>
      </c>
      <c r="D34" s="28">
        <f>IFERROR(+VLOOKUP("LEINFA"&amp;A34,'Main File'!A:O,8,0),0)</f>
        <v>0</v>
      </c>
      <c r="E34" s="28">
        <f>IFERROR(+VLOOKUP("LEINFA"&amp;A34,'Main File'!A:O,9,0),0)</f>
        <v>0</v>
      </c>
      <c r="F34" s="28">
        <f>IFERROR(+VLOOKUP("LEINFA"&amp;A34,'Main File'!A:O,10,0),0)</f>
        <v>0</v>
      </c>
      <c r="G34" s="28">
        <f>IFERROR(+VLOOKUP("LEINFA"&amp;A34,'Main File'!A:O,11,0),0)</f>
        <v>0</v>
      </c>
      <c r="H34" s="28">
        <f>IFERROR(+VLOOKUP("LEINFA"&amp;A34,'Main File'!A:O,12,0),0)</f>
        <v>0</v>
      </c>
      <c r="I34" s="28">
        <f>IFERROR(+VLOOKUP("LEINFA"&amp;A34,'Main File'!A:O,13,0),0)</f>
        <v>0</v>
      </c>
      <c r="J34" s="28">
        <f>IFERROR(+VLOOKUP("LEINFA"&amp;A34,'Main File'!A:O,14,0),0)</f>
        <v>0</v>
      </c>
      <c r="K34" s="28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Fund-Nifty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IFERROR(+VLOOKUP("LEINNF"&amp;A4,'Main File'!A:O,6,0),0)</f>
        <v>1.2000302142645929</v>
      </c>
      <c r="C4" s="28">
        <f>IFERROR(+VLOOKUP("LEINNF"&amp;A4,'Main File'!A:O,7,0),0)</f>
        <v>0</v>
      </c>
      <c r="D4" s="28">
        <f>IFERROR(+VLOOKUP("LEINNF"&amp;A4,'Main File'!A:O,8,0),0)</f>
        <v>0</v>
      </c>
      <c r="E4" s="28">
        <f>IFERROR(+VLOOKUP("LEINNF"&amp;A4,'Main File'!A:O,9,0),0)</f>
        <v>4.5003191535002172E-2</v>
      </c>
      <c r="F4" s="28">
        <f>IFERROR(+VLOOKUP("LEINNF"&amp;A4,'Main File'!A:O,10,0),0)</f>
        <v>1.2450334057995951</v>
      </c>
      <c r="G4" s="28">
        <f>IFERROR(+VLOOKUP("LEINNF"&amp;A4,'Main File'!A:O,11,0),0)</f>
        <v>0.64093988350046827</v>
      </c>
      <c r="H4" s="28">
        <f>IFERROR(+VLOOKUP("LEINNF"&amp;A4,'Main File'!A:O,12,0),0)</f>
        <v>0</v>
      </c>
      <c r="I4" s="28">
        <f>IFERROR(+VLOOKUP("LEINNF"&amp;A4,'Main File'!A:O,13,0),0)</f>
        <v>0</v>
      </c>
      <c r="J4" s="28">
        <f>IFERROR(+VLOOKUP("LEINNF"&amp;A4,'Main File'!A:O,14,0),0)</f>
        <v>4.3371555519098368E-2</v>
      </c>
      <c r="K4" s="28">
        <f>IFERROR(+VLOOKUP("LEINNF"&amp;A4,'Main File'!A:O,15,0),0)</f>
        <v>0.68431143901956659</v>
      </c>
    </row>
    <row r="5" spans="1:14" x14ac:dyDescent="0.25">
      <c r="A5" s="9">
        <v>43161</v>
      </c>
      <c r="B5" s="28">
        <f>IFERROR(+VLOOKUP("LEINNF"&amp;A5,'Main File'!A:O,6,0),0)</f>
        <v>1.2000312593705926</v>
      </c>
      <c r="C5" s="28">
        <f>IFERROR(+VLOOKUP("LEINNF"&amp;A5,'Main File'!A:O,7,0),0)</f>
        <v>0</v>
      </c>
      <c r="D5" s="28">
        <f>IFERROR(+VLOOKUP("LEINNF"&amp;A5,'Main File'!A:O,8,0),0)</f>
        <v>0</v>
      </c>
      <c r="E5" s="28">
        <f>IFERROR(+VLOOKUP("LEINNF"&amp;A5,'Main File'!A:O,9,0),0)</f>
        <v>4.500585450163027E-2</v>
      </c>
      <c r="F5" s="28">
        <f>IFERROR(+VLOOKUP("LEINNF"&amp;A5,'Main File'!A:O,10,0),0)</f>
        <v>1.2450371138722229</v>
      </c>
      <c r="G5" s="28">
        <f>IFERROR(+VLOOKUP("LEINNF"&amp;A5,'Main File'!A:O,11,0),0)</f>
        <v>0.64097809522271321</v>
      </c>
      <c r="H5" s="28">
        <f>IFERROR(+VLOOKUP("LEINNF"&amp;A5,'Main File'!A:O,12,0),0)</f>
        <v>0</v>
      </c>
      <c r="I5" s="28">
        <f>IFERROR(+VLOOKUP("LEINNF"&amp;A5,'Main File'!A:O,13,0),0)</f>
        <v>0</v>
      </c>
      <c r="J5" s="28">
        <f>IFERROR(+VLOOKUP("LEINNF"&amp;A5,'Main File'!A:O,14,0),0)</f>
        <v>4.3368334232031971E-2</v>
      </c>
      <c r="K5" s="28">
        <f>IFERROR(+VLOOKUP("LEINNF"&amp;A5,'Main File'!A:O,15,0),0)</f>
        <v>0.68434642945474522</v>
      </c>
    </row>
    <row r="6" spans="1:14" x14ac:dyDescent="0.25">
      <c r="A6" s="9">
        <f>+A5+1</f>
        <v>43162</v>
      </c>
      <c r="B6" s="28">
        <f>IFERROR(+VLOOKUP("LEINNF"&amp;A6,'Main File'!A:O,6,0),0)</f>
        <v>1.2000292645066524</v>
      </c>
      <c r="C6" s="28">
        <f>IFERROR(+VLOOKUP("LEINNF"&amp;A6,'Main File'!A:O,7,0),0)</f>
        <v>0</v>
      </c>
      <c r="D6" s="28">
        <f>IFERROR(+VLOOKUP("LEINNF"&amp;A6,'Main File'!A:O,8,0),0)</f>
        <v>0</v>
      </c>
      <c r="E6" s="28">
        <f>IFERROR(+VLOOKUP("LEINNF"&amp;A6,'Main File'!A:O,9,0),0)</f>
        <v>4.5000353481305773E-2</v>
      </c>
      <c r="F6" s="28">
        <f>IFERROR(+VLOOKUP("LEINNF"&amp;A6,'Main File'!A:O,10,0),0)</f>
        <v>1.2450296179879581</v>
      </c>
      <c r="G6" s="28">
        <f>IFERROR(+VLOOKUP("LEINNF"&amp;A6,'Main File'!A:O,11,0),0)</f>
        <v>0.6409791143174155</v>
      </c>
      <c r="H6" s="28">
        <f>IFERROR(+VLOOKUP("LEINNF"&amp;A6,'Main File'!A:O,12,0),0)</f>
        <v>0</v>
      </c>
      <c r="I6" s="28">
        <f>IFERROR(+VLOOKUP("LEINNF"&amp;A6,'Main File'!A:O,13,0),0)</f>
        <v>0</v>
      </c>
      <c r="J6" s="28">
        <f>IFERROR(+VLOOKUP("LEINNF"&amp;A6,'Main File'!A:O,14,0),0)</f>
        <v>4.3369114193472863E-2</v>
      </c>
      <c r="K6" s="28">
        <f>IFERROR(+VLOOKUP("LEINNF"&amp;A6,'Main File'!A:O,15,0),0)</f>
        <v>0.68434822851088839</v>
      </c>
    </row>
    <row r="7" spans="1:14" x14ac:dyDescent="0.25">
      <c r="A7" s="9">
        <f t="shared" ref="A7:A34" si="0">+A6+1</f>
        <v>43163</v>
      </c>
      <c r="B7" s="28">
        <f>IFERROR(+VLOOKUP("LEINNF"&amp;A7,'Main File'!A:O,6,0),0)</f>
        <v>1.2000307692435277</v>
      </c>
      <c r="C7" s="28">
        <f>IFERROR(+VLOOKUP("LEINNF"&amp;A7,'Main File'!A:O,7,0),0)</f>
        <v>0</v>
      </c>
      <c r="D7" s="28">
        <f>IFERROR(+VLOOKUP("LEINNF"&amp;A7,'Main File'!A:O,8,0),0)</f>
        <v>0</v>
      </c>
      <c r="E7" s="28">
        <f>IFERROR(+VLOOKUP("LEINNF"&amp;A7,'Main File'!A:O,9,0),0)</f>
        <v>4.5001854046633025E-2</v>
      </c>
      <c r="F7" s="28">
        <f>IFERROR(+VLOOKUP("LEINNF"&amp;A7,'Main File'!A:O,10,0),0)</f>
        <v>1.2450326232901607</v>
      </c>
      <c r="G7" s="28">
        <f>IFERROR(+VLOOKUP("LEINNF"&amp;A7,'Main File'!A:O,11,0),0)</f>
        <v>0.64098013326422831</v>
      </c>
      <c r="H7" s="28">
        <f>IFERROR(+VLOOKUP("LEINNF"&amp;A7,'Main File'!A:O,12,0),0)</f>
        <v>0</v>
      </c>
      <c r="I7" s="28">
        <f>IFERROR(+VLOOKUP("LEINNF"&amp;A7,'Main File'!A:O,13,0),0)</f>
        <v>0</v>
      </c>
      <c r="J7" s="28">
        <f>IFERROR(+VLOOKUP("LEINNF"&amp;A7,'Main File'!A:O,14,0),0)</f>
        <v>4.3369894170482107E-2</v>
      </c>
      <c r="K7" s="28">
        <f>IFERROR(+VLOOKUP("LEINNF"&amp;A7,'Main File'!A:O,15,0),0)</f>
        <v>0.68435002743471041</v>
      </c>
    </row>
    <row r="8" spans="1:14" x14ac:dyDescent="0.25">
      <c r="A8" s="9">
        <f t="shared" si="0"/>
        <v>43164</v>
      </c>
      <c r="B8" s="28">
        <f>IFERROR(+VLOOKUP("LEINNF"&amp;A8,'Main File'!A:O,6,0),0)</f>
        <v>1.2000241682044379</v>
      </c>
      <c r="C8" s="28">
        <f>IFERROR(+VLOOKUP("LEINNF"&amp;A8,'Main File'!A:O,7,0),0)</f>
        <v>0</v>
      </c>
      <c r="D8" s="28">
        <f>IFERROR(+VLOOKUP("LEINNF"&amp;A8,'Main File'!A:O,8,0),0)</f>
        <v>0</v>
      </c>
      <c r="E8" s="28">
        <f>IFERROR(+VLOOKUP("LEINNF"&amp;A8,'Main File'!A:O,9,0),0)</f>
        <v>4.5003292203223848E-2</v>
      </c>
      <c r="F8" s="28">
        <f>IFERROR(+VLOOKUP("LEINNF"&amp;A8,'Main File'!A:O,10,0),0)</f>
        <v>1.2450274604076617</v>
      </c>
      <c r="G8" s="28">
        <f>IFERROR(+VLOOKUP("LEINNF"&amp;A8,'Main File'!A:O,11,0),0)</f>
        <v>0.64089350132160461</v>
      </c>
      <c r="H8" s="28">
        <f>IFERROR(+VLOOKUP("LEINNF"&amp;A8,'Main File'!A:O,12,0),0)</f>
        <v>0</v>
      </c>
      <c r="I8" s="28">
        <f>IFERROR(+VLOOKUP("LEINNF"&amp;A8,'Main File'!A:O,13,0),0)</f>
        <v>0</v>
      </c>
      <c r="J8" s="28">
        <f>IFERROR(+VLOOKUP("LEINNF"&amp;A8,'Main File'!A:O,14,0),0)</f>
        <v>4.3350784617678023E-2</v>
      </c>
      <c r="K8" s="28">
        <f>IFERROR(+VLOOKUP("LEINNF"&amp;A8,'Main File'!A:O,15,0),0)</f>
        <v>0.68424428593928266</v>
      </c>
    </row>
    <row r="9" spans="1:14" x14ac:dyDescent="0.25">
      <c r="A9" s="9">
        <f t="shared" si="0"/>
        <v>43165</v>
      </c>
      <c r="B9" s="28">
        <f>IFERROR(+VLOOKUP("LEINNF"&amp;A9,'Main File'!A:O,6,0),0)</f>
        <v>1.2000221935202469</v>
      </c>
      <c r="C9" s="28">
        <f>IFERROR(+VLOOKUP("LEINNF"&amp;A9,'Main File'!A:O,7,0),0)</f>
        <v>0</v>
      </c>
      <c r="D9" s="28">
        <f>IFERROR(+VLOOKUP("LEINNF"&amp;A9,'Main File'!A:O,8,0),0)</f>
        <v>0</v>
      </c>
      <c r="E9" s="28">
        <f>IFERROR(+VLOOKUP("LEINNF"&amp;A9,'Main File'!A:O,9,0),0)</f>
        <v>4.5007186676063501E-2</v>
      </c>
      <c r="F9" s="28">
        <f>IFERROR(+VLOOKUP("LEINNF"&amp;A9,'Main File'!A:O,10,0),0)</f>
        <v>1.2450293801963104</v>
      </c>
      <c r="G9" s="28">
        <f>IFERROR(+VLOOKUP("LEINNF"&amp;A9,'Main File'!A:O,11,0),0)</f>
        <v>0.64089906535667729</v>
      </c>
      <c r="H9" s="28">
        <f>IFERROR(+VLOOKUP("LEINNF"&amp;A9,'Main File'!A:O,12,0),0)</f>
        <v>0</v>
      </c>
      <c r="I9" s="28">
        <f>IFERROR(+VLOOKUP("LEINNF"&amp;A9,'Main File'!A:O,13,0),0)</f>
        <v>0</v>
      </c>
      <c r="J9" s="28">
        <f>IFERROR(+VLOOKUP("LEINNF"&amp;A9,'Main File'!A:O,14,0),0)</f>
        <v>4.3356748135597728E-2</v>
      </c>
      <c r="K9" s="28">
        <f>IFERROR(+VLOOKUP("LEINNF"&amp;A9,'Main File'!A:O,15,0),0)</f>
        <v>0.68425581349227504</v>
      </c>
    </row>
    <row r="10" spans="1:14" x14ac:dyDescent="0.25">
      <c r="A10" s="9">
        <f t="shared" si="0"/>
        <v>43166</v>
      </c>
      <c r="B10" s="28">
        <f>IFERROR(+VLOOKUP("LEINNF"&amp;A10,'Main File'!A:O,6,0),0)</f>
        <v>1.2000292659875536</v>
      </c>
      <c r="C10" s="28">
        <f>IFERROR(+VLOOKUP("LEINNF"&amp;A10,'Main File'!A:O,7,0),0)</f>
        <v>0</v>
      </c>
      <c r="D10" s="28">
        <f>IFERROR(+VLOOKUP("LEINNF"&amp;A10,'Main File'!A:O,8,0),0)</f>
        <v>0</v>
      </c>
      <c r="E10" s="28">
        <f>IFERROR(+VLOOKUP("LEINNF"&amp;A10,'Main File'!A:O,9,0),0)</f>
        <v>4.5001233020415844E-2</v>
      </c>
      <c r="F10" s="28">
        <f>IFERROR(+VLOOKUP("LEINNF"&amp;A10,'Main File'!A:O,10,0),0)</f>
        <v>1.2450304990079695</v>
      </c>
      <c r="G10" s="28">
        <f>IFERROR(+VLOOKUP("LEINNF"&amp;A10,'Main File'!A:O,11,0),0)</f>
        <v>0.64090098801605533</v>
      </c>
      <c r="H10" s="28">
        <f>IFERROR(+VLOOKUP("LEINNF"&amp;A10,'Main File'!A:O,12,0),0)</f>
        <v>0</v>
      </c>
      <c r="I10" s="28">
        <f>IFERROR(+VLOOKUP("LEINNF"&amp;A10,'Main File'!A:O,13,0),0)</f>
        <v>0</v>
      </c>
      <c r="J10" s="28">
        <f>IFERROR(+VLOOKUP("LEINNF"&amp;A10,'Main File'!A:O,14,0),0)</f>
        <v>4.3361314726992679E-2</v>
      </c>
      <c r="K10" s="28">
        <f>IFERROR(+VLOOKUP("LEINNF"&amp;A10,'Main File'!A:O,15,0),0)</f>
        <v>0.684262302743048</v>
      </c>
    </row>
    <row r="11" spans="1:14" x14ac:dyDescent="0.25">
      <c r="A11" s="9">
        <f t="shared" si="0"/>
        <v>43167</v>
      </c>
      <c r="B11" s="28">
        <f>IFERROR(+VLOOKUP("LEINNF"&amp;A11,'Main File'!A:O,6,0),0)</f>
        <v>1.2000230550446649</v>
      </c>
      <c r="C11" s="28">
        <f>IFERROR(+VLOOKUP("LEINNF"&amp;A11,'Main File'!A:O,7,0),0)</f>
        <v>0</v>
      </c>
      <c r="D11" s="28">
        <f>IFERROR(+VLOOKUP("LEINNF"&amp;A11,'Main File'!A:O,8,0),0)</f>
        <v>0</v>
      </c>
      <c r="E11" s="28">
        <f>IFERROR(+VLOOKUP("LEINNF"&amp;A11,'Main File'!A:O,9,0),0)</f>
        <v>4.5001447623913317E-2</v>
      </c>
      <c r="F11" s="28">
        <f>IFERROR(+VLOOKUP("LEINNF"&amp;A11,'Main File'!A:O,10,0),0)</f>
        <v>1.2450245026685782</v>
      </c>
      <c r="G11" s="28">
        <f>IFERROR(+VLOOKUP("LEINNF"&amp;A11,'Main File'!A:O,11,0),0)</f>
        <v>0.64438992983742938</v>
      </c>
      <c r="H11" s="28">
        <f>IFERROR(+VLOOKUP("LEINNF"&amp;A11,'Main File'!A:O,12,0),0)</f>
        <v>0</v>
      </c>
      <c r="I11" s="28">
        <f>IFERROR(+VLOOKUP("LEINNF"&amp;A11,'Main File'!A:O,13,0),0)</f>
        <v>0</v>
      </c>
      <c r="J11" s="28">
        <f>IFERROR(+VLOOKUP("LEINNF"&amp;A11,'Main File'!A:O,14,0),0)</f>
        <v>4.3992192739866126E-2</v>
      </c>
      <c r="K11" s="28">
        <f>IFERROR(+VLOOKUP("LEINNF"&amp;A11,'Main File'!A:O,15,0),0)</f>
        <v>0.68838212257729547</v>
      </c>
    </row>
    <row r="12" spans="1:14" x14ac:dyDescent="0.25">
      <c r="A12" s="9">
        <f t="shared" si="0"/>
        <v>43168</v>
      </c>
      <c r="B12" s="28">
        <f>IFERROR(+VLOOKUP("LEINNF"&amp;A12,'Main File'!A:O,6,0),0)</f>
        <v>1.2000256845349468</v>
      </c>
      <c r="C12" s="28">
        <f>IFERROR(+VLOOKUP("LEINNF"&amp;A12,'Main File'!A:O,7,0),0)</f>
        <v>0</v>
      </c>
      <c r="D12" s="28">
        <f>IFERROR(+VLOOKUP("LEINNF"&amp;A12,'Main File'!A:O,8,0),0)</f>
        <v>0</v>
      </c>
      <c r="E12" s="28">
        <f>IFERROR(+VLOOKUP("LEINNF"&amp;A12,'Main File'!A:O,9,0),0)</f>
        <v>4.499924743378414E-2</v>
      </c>
      <c r="F12" s="28">
        <f>IFERROR(+VLOOKUP("LEINNF"&amp;A12,'Main File'!A:O,10,0),0)</f>
        <v>1.245024931968731</v>
      </c>
      <c r="G12" s="28">
        <f>IFERROR(+VLOOKUP("LEINNF"&amp;A12,'Main File'!A:O,11,0),0)</f>
        <v>0.64433674565227272</v>
      </c>
      <c r="H12" s="28">
        <f>IFERROR(+VLOOKUP("LEINNF"&amp;A12,'Main File'!A:O,12,0),0)</f>
        <v>0</v>
      </c>
      <c r="I12" s="28">
        <f>IFERROR(+VLOOKUP("LEINNF"&amp;A12,'Main File'!A:O,13,0),0)</f>
        <v>0</v>
      </c>
      <c r="J12" s="28">
        <f>IFERROR(+VLOOKUP("LEINNF"&amp;A12,'Main File'!A:O,14,0),0)</f>
        <v>4.3982168727497238E-2</v>
      </c>
      <c r="K12" s="28">
        <f>IFERROR(+VLOOKUP("LEINNF"&amp;A12,'Main File'!A:O,15,0),0)</f>
        <v>0.68831891437977</v>
      </c>
    </row>
    <row r="13" spans="1:14" x14ac:dyDescent="0.25">
      <c r="A13" s="9">
        <f t="shared" si="0"/>
        <v>43169</v>
      </c>
      <c r="B13" s="28">
        <f>IFERROR(+VLOOKUP("LEINNF"&amp;A13,'Main File'!A:O,6,0),0)</f>
        <v>1.2000281955989471</v>
      </c>
      <c r="C13" s="28">
        <f>IFERROR(+VLOOKUP("LEINNF"&amp;A13,'Main File'!A:O,7,0),0)</f>
        <v>0</v>
      </c>
      <c r="D13" s="28">
        <f>IFERROR(+VLOOKUP("LEINNF"&amp;A13,'Main File'!A:O,8,0),0)</f>
        <v>0</v>
      </c>
      <c r="E13" s="28">
        <f>IFERROR(+VLOOKUP("LEINNF"&amp;A13,'Main File'!A:O,9,0),0)</f>
        <v>4.5004578396101273E-2</v>
      </c>
      <c r="F13" s="28">
        <f>IFERROR(+VLOOKUP("LEINNF"&amp;A13,'Main File'!A:O,10,0),0)</f>
        <v>1.2450327739950484</v>
      </c>
      <c r="G13" s="28">
        <f>IFERROR(+VLOOKUP("LEINNF"&amp;A13,'Main File'!A:O,11,0),0)</f>
        <v>0.64447498091421096</v>
      </c>
      <c r="H13" s="28">
        <f>IFERROR(+VLOOKUP("LEINNF"&amp;A13,'Main File'!A:O,12,0),0)</f>
        <v>0</v>
      </c>
      <c r="I13" s="28">
        <f>IFERROR(+VLOOKUP("LEINNF"&amp;A13,'Main File'!A:O,13,0),0)</f>
        <v>0</v>
      </c>
      <c r="J13" s="28">
        <f>IFERROR(+VLOOKUP("LEINNF"&amp;A13,'Main File'!A:O,14,0),0)</f>
        <v>4.4000816908091107E-2</v>
      </c>
      <c r="K13" s="28">
        <f>IFERROR(+VLOOKUP("LEINNF"&amp;A13,'Main File'!A:O,15,0),0)</f>
        <v>0.68847579782230206</v>
      </c>
    </row>
    <row r="14" spans="1:14" x14ac:dyDescent="0.25">
      <c r="A14" s="9">
        <f t="shared" si="0"/>
        <v>43170</v>
      </c>
      <c r="B14" s="28">
        <f>IFERROR(+VLOOKUP("LEINNF"&amp;A14,'Main File'!A:O,6,0),0)</f>
        <v>1.2000209584081383</v>
      </c>
      <c r="C14" s="28">
        <f>IFERROR(+VLOOKUP("LEINNF"&amp;A14,'Main File'!A:O,7,0),0)</f>
        <v>0</v>
      </c>
      <c r="D14" s="28">
        <f>IFERROR(+VLOOKUP("LEINNF"&amp;A14,'Main File'!A:O,8,0),0)</f>
        <v>0</v>
      </c>
      <c r="E14" s="28">
        <f>IFERROR(+VLOOKUP("LEINNF"&amp;A14,'Main File'!A:O,9,0),0)</f>
        <v>4.5004713289502937E-2</v>
      </c>
      <c r="F14" s="28">
        <f>IFERROR(+VLOOKUP("LEINNF"&amp;A14,'Main File'!A:O,10,0),0)</f>
        <v>1.2450256716976411</v>
      </c>
      <c r="G14" s="28">
        <f>IFERROR(+VLOOKUP("LEINNF"&amp;A14,'Main File'!A:O,11,0),0)</f>
        <v>0.64448028952045222</v>
      </c>
      <c r="H14" s="28">
        <f>IFERROR(+VLOOKUP("LEINNF"&amp;A14,'Main File'!A:O,12,0),0)</f>
        <v>0</v>
      </c>
      <c r="I14" s="28">
        <f>IFERROR(+VLOOKUP("LEINNF"&amp;A14,'Main File'!A:O,13,0),0)</f>
        <v>0</v>
      </c>
      <c r="J14" s="28">
        <f>IFERROR(+VLOOKUP("LEINNF"&amp;A14,'Main File'!A:O,14,0),0)</f>
        <v>4.4000277900851897E-2</v>
      </c>
      <c r="K14" s="28">
        <f>IFERROR(+VLOOKUP("LEINNF"&amp;A14,'Main File'!A:O,15,0),0)</f>
        <v>0.68848056742130415</v>
      </c>
    </row>
    <row r="15" spans="1:14" x14ac:dyDescent="0.25">
      <c r="A15" s="9">
        <f t="shared" si="0"/>
        <v>43171</v>
      </c>
      <c r="B15" s="28">
        <f>IFERROR(+VLOOKUP("LEINNF"&amp;A15,'Main File'!A:O,6,0),0)</f>
        <v>0</v>
      </c>
      <c r="C15" s="28">
        <f>IFERROR(+VLOOKUP("LEINNF"&amp;A15,'Main File'!A:O,7,0),0)</f>
        <v>0</v>
      </c>
      <c r="D15" s="28">
        <f>IFERROR(+VLOOKUP("LEINNF"&amp;A15,'Main File'!A:O,8,0),0)</f>
        <v>0</v>
      </c>
      <c r="E15" s="28">
        <f>IFERROR(+VLOOKUP("LEINNF"&amp;A15,'Main File'!A:O,9,0),0)</f>
        <v>0</v>
      </c>
      <c r="F15" s="28">
        <f>IFERROR(+VLOOKUP("LEINNF"&amp;A15,'Main File'!A:O,10,0),0)</f>
        <v>0</v>
      </c>
      <c r="G15" s="28">
        <f>IFERROR(+VLOOKUP("LEINNF"&amp;A15,'Main File'!A:O,11,0),0)</f>
        <v>0</v>
      </c>
      <c r="H15" s="28">
        <f>IFERROR(+VLOOKUP("LEINNF"&amp;A15,'Main File'!A:O,12,0),0)</f>
        <v>0</v>
      </c>
      <c r="I15" s="28">
        <f>IFERROR(+VLOOKUP("LEINNF"&amp;A15,'Main File'!A:O,13,0),0)</f>
        <v>0</v>
      </c>
      <c r="J15" s="28">
        <f>IFERROR(+VLOOKUP("LEINNF"&amp;A15,'Main File'!A:O,14,0),0)</f>
        <v>0</v>
      </c>
      <c r="K15" s="28">
        <f>IFERROR(+VLOOKUP("LEINNF"&amp;A15,'Main File'!A:O,15,0),0)</f>
        <v>0</v>
      </c>
    </row>
    <row r="16" spans="1:14" x14ac:dyDescent="0.25">
      <c r="A16" s="9">
        <f t="shared" si="0"/>
        <v>43172</v>
      </c>
      <c r="B16" s="28">
        <f>IFERROR(+VLOOKUP("LEINNF"&amp;A16,'Main File'!A:O,6,0),0)</f>
        <v>0</v>
      </c>
      <c r="C16" s="28">
        <f>IFERROR(+VLOOKUP("LEINNF"&amp;A16,'Main File'!A:O,7,0),0)</f>
        <v>0</v>
      </c>
      <c r="D16" s="28">
        <f>IFERROR(+VLOOKUP("LEINNF"&amp;A16,'Main File'!A:O,8,0),0)</f>
        <v>0</v>
      </c>
      <c r="E16" s="28">
        <f>IFERROR(+VLOOKUP("LEINNF"&amp;A16,'Main File'!A:O,9,0),0)</f>
        <v>0</v>
      </c>
      <c r="F16" s="28">
        <f>IFERROR(+VLOOKUP("LEINNF"&amp;A16,'Main File'!A:O,10,0),0)</f>
        <v>0</v>
      </c>
      <c r="G16" s="28">
        <f>IFERROR(+VLOOKUP("LEINNF"&amp;A16,'Main File'!A:O,11,0),0)</f>
        <v>0</v>
      </c>
      <c r="H16" s="28">
        <f>IFERROR(+VLOOKUP("LEINNF"&amp;A16,'Main File'!A:O,12,0),0)</f>
        <v>0</v>
      </c>
      <c r="I16" s="28">
        <f>IFERROR(+VLOOKUP("LEINNF"&amp;A16,'Main File'!A:O,13,0),0)</f>
        <v>0</v>
      </c>
      <c r="J16" s="28">
        <f>IFERROR(+VLOOKUP("LEINNF"&amp;A16,'Main File'!A:O,14,0),0)</f>
        <v>0</v>
      </c>
      <c r="K16" s="28">
        <f>IFERROR(+VLOOKUP("LEINNF"&amp;A16,'Main File'!A:O,15,0),0)</f>
        <v>0</v>
      </c>
    </row>
    <row r="17" spans="1:11" x14ac:dyDescent="0.25">
      <c r="A17" s="9">
        <f t="shared" si="0"/>
        <v>43173</v>
      </c>
      <c r="B17" s="28">
        <f>IFERROR(+VLOOKUP("LEINNF"&amp;A17,'Main File'!A:O,6,0),0)</f>
        <v>0</v>
      </c>
      <c r="C17" s="28">
        <f>IFERROR(+VLOOKUP("LEINNF"&amp;A17,'Main File'!A:O,7,0),0)</f>
        <v>0</v>
      </c>
      <c r="D17" s="28">
        <f>IFERROR(+VLOOKUP("LEINNF"&amp;A17,'Main File'!A:O,8,0),0)</f>
        <v>0</v>
      </c>
      <c r="E17" s="28">
        <f>IFERROR(+VLOOKUP("LEINNF"&amp;A17,'Main File'!A:O,9,0),0)</f>
        <v>0</v>
      </c>
      <c r="F17" s="28">
        <f>IFERROR(+VLOOKUP("LEINNF"&amp;A17,'Main File'!A:O,10,0),0)</f>
        <v>0</v>
      </c>
      <c r="G17" s="28">
        <f>IFERROR(+VLOOKUP("LEINNF"&amp;A17,'Main File'!A:O,11,0),0)</f>
        <v>0</v>
      </c>
      <c r="H17" s="28">
        <f>IFERROR(+VLOOKUP("LEINNF"&amp;A17,'Main File'!A:O,12,0),0)</f>
        <v>0</v>
      </c>
      <c r="I17" s="28">
        <f>IFERROR(+VLOOKUP("LEINNF"&amp;A17,'Main File'!A:O,13,0),0)</f>
        <v>0</v>
      </c>
      <c r="J17" s="28">
        <f>IFERROR(+VLOOKUP("LEINNF"&amp;A17,'Main File'!A:O,14,0),0)</f>
        <v>0</v>
      </c>
      <c r="K17" s="28">
        <f>IFERROR(+VLOOKUP("LEINNF"&amp;A17,'Main File'!A:O,15,0),0)</f>
        <v>0</v>
      </c>
    </row>
    <row r="18" spans="1:11" x14ac:dyDescent="0.25">
      <c r="A18" s="9">
        <f t="shared" si="0"/>
        <v>43174</v>
      </c>
      <c r="B18" s="28">
        <f>IFERROR(+VLOOKUP("LEINNF"&amp;A18,'Main File'!A:O,6,0),0)</f>
        <v>0</v>
      </c>
      <c r="C18" s="28">
        <f>IFERROR(+VLOOKUP("LEINNF"&amp;A18,'Main File'!A:O,7,0),0)</f>
        <v>0</v>
      </c>
      <c r="D18" s="28">
        <f>IFERROR(+VLOOKUP("LEINNF"&amp;A18,'Main File'!A:O,8,0),0)</f>
        <v>0</v>
      </c>
      <c r="E18" s="28">
        <f>IFERROR(+VLOOKUP("LEINNF"&amp;A18,'Main File'!A:O,9,0),0)</f>
        <v>0</v>
      </c>
      <c r="F18" s="28">
        <f>IFERROR(+VLOOKUP("LEINNF"&amp;A18,'Main File'!A:O,10,0),0)</f>
        <v>0</v>
      </c>
      <c r="G18" s="28">
        <f>IFERROR(+VLOOKUP("LEINNF"&amp;A18,'Main File'!A:O,11,0),0)</f>
        <v>0</v>
      </c>
      <c r="H18" s="28">
        <f>IFERROR(+VLOOKUP("LEINNF"&amp;A18,'Main File'!A:O,12,0),0)</f>
        <v>0</v>
      </c>
      <c r="I18" s="28">
        <f>IFERROR(+VLOOKUP("LEINNF"&amp;A18,'Main File'!A:O,13,0),0)</f>
        <v>0</v>
      </c>
      <c r="J18" s="28">
        <f>IFERROR(+VLOOKUP("LEINNF"&amp;A18,'Main File'!A:O,14,0),0)</f>
        <v>0</v>
      </c>
      <c r="K18" s="28">
        <f>IFERROR(+VLOOKUP("LEINNF"&amp;A18,'Main File'!A:O,15,0),0)</f>
        <v>0</v>
      </c>
    </row>
    <row r="19" spans="1:11" x14ac:dyDescent="0.25">
      <c r="A19" s="9">
        <f t="shared" si="0"/>
        <v>43175</v>
      </c>
      <c r="B19" s="28">
        <f>IFERROR(+VLOOKUP("LEINNF"&amp;A19,'Main File'!A:O,6,0),0)</f>
        <v>0</v>
      </c>
      <c r="C19" s="28">
        <f>IFERROR(+VLOOKUP("LEINNF"&amp;A19,'Main File'!A:O,7,0),0)</f>
        <v>0</v>
      </c>
      <c r="D19" s="28">
        <f>IFERROR(+VLOOKUP("LEINNF"&amp;A19,'Main File'!A:O,8,0),0)</f>
        <v>0</v>
      </c>
      <c r="E19" s="28">
        <f>IFERROR(+VLOOKUP("LEINNF"&amp;A19,'Main File'!A:O,9,0),0)</f>
        <v>0</v>
      </c>
      <c r="F19" s="28">
        <f>IFERROR(+VLOOKUP("LEINNF"&amp;A19,'Main File'!A:O,10,0),0)</f>
        <v>0</v>
      </c>
      <c r="G19" s="28">
        <f>IFERROR(+VLOOKUP("LEINNF"&amp;A19,'Main File'!A:O,11,0),0)</f>
        <v>0</v>
      </c>
      <c r="H19" s="28">
        <f>IFERROR(+VLOOKUP("LEINNF"&amp;A19,'Main File'!A:O,12,0),0)</f>
        <v>0</v>
      </c>
      <c r="I19" s="28">
        <f>IFERROR(+VLOOKUP("LEINNF"&amp;A19,'Main File'!A:O,13,0),0)</f>
        <v>0</v>
      </c>
      <c r="J19" s="28">
        <f>IFERROR(+VLOOKUP("LEINNF"&amp;A19,'Main File'!A:O,14,0),0)</f>
        <v>0</v>
      </c>
      <c r="K19" s="28">
        <f>IFERROR(+VLOOKUP("LEINNF"&amp;A19,'Main File'!A:O,15,0),0)</f>
        <v>0</v>
      </c>
    </row>
    <row r="20" spans="1:11" x14ac:dyDescent="0.25">
      <c r="A20" s="9">
        <f t="shared" si="0"/>
        <v>43176</v>
      </c>
      <c r="B20" s="28">
        <f>IFERROR(+VLOOKUP("LEINNF"&amp;A20,'Main File'!A:O,6,0),0)</f>
        <v>0</v>
      </c>
      <c r="C20" s="28">
        <f>IFERROR(+VLOOKUP("LEINNF"&amp;A20,'Main File'!A:O,7,0),0)</f>
        <v>0</v>
      </c>
      <c r="D20" s="28">
        <f>IFERROR(+VLOOKUP("LEINNF"&amp;A20,'Main File'!A:O,8,0),0)</f>
        <v>0</v>
      </c>
      <c r="E20" s="28">
        <f>IFERROR(+VLOOKUP("LEINNF"&amp;A20,'Main File'!A:O,9,0),0)</f>
        <v>0</v>
      </c>
      <c r="F20" s="28">
        <f>IFERROR(+VLOOKUP("LEINNF"&amp;A20,'Main File'!A:O,10,0),0)</f>
        <v>0</v>
      </c>
      <c r="G20" s="28">
        <f>IFERROR(+VLOOKUP("LEINNF"&amp;A20,'Main File'!A:O,11,0),0)</f>
        <v>0</v>
      </c>
      <c r="H20" s="28">
        <f>IFERROR(+VLOOKUP("LEINNF"&amp;A20,'Main File'!A:O,12,0),0)</f>
        <v>0</v>
      </c>
      <c r="I20" s="28">
        <f>IFERROR(+VLOOKUP("LEINNF"&amp;A20,'Main File'!A:O,13,0),0)</f>
        <v>0</v>
      </c>
      <c r="J20" s="28">
        <f>IFERROR(+VLOOKUP("LEINNF"&amp;A20,'Main File'!A:O,14,0),0)</f>
        <v>0</v>
      </c>
      <c r="K20" s="28">
        <f>IFERROR(+VLOOKUP("LEINNF"&amp;A20,'Main File'!A:O,15,0),0)</f>
        <v>0</v>
      </c>
    </row>
    <row r="21" spans="1:11" x14ac:dyDescent="0.25">
      <c r="A21" s="9">
        <f t="shared" si="0"/>
        <v>43177</v>
      </c>
      <c r="B21" s="28">
        <f>IFERROR(+VLOOKUP("LEINNF"&amp;A21,'Main File'!A:O,6,0),0)</f>
        <v>0</v>
      </c>
      <c r="C21" s="28">
        <f>IFERROR(+VLOOKUP("LEINNF"&amp;A21,'Main File'!A:O,7,0),0)</f>
        <v>0</v>
      </c>
      <c r="D21" s="28">
        <f>IFERROR(+VLOOKUP("LEINNF"&amp;A21,'Main File'!A:O,8,0),0)</f>
        <v>0</v>
      </c>
      <c r="E21" s="28">
        <f>IFERROR(+VLOOKUP("LEINNF"&amp;A21,'Main File'!A:O,9,0),0)</f>
        <v>0</v>
      </c>
      <c r="F21" s="28">
        <f>IFERROR(+VLOOKUP("LEINNF"&amp;A21,'Main File'!A:O,10,0),0)</f>
        <v>0</v>
      </c>
      <c r="G21" s="28">
        <f>IFERROR(+VLOOKUP("LEINNF"&amp;A21,'Main File'!A:O,11,0),0)</f>
        <v>0</v>
      </c>
      <c r="H21" s="28">
        <f>IFERROR(+VLOOKUP("LEINNF"&amp;A21,'Main File'!A:O,12,0),0)</f>
        <v>0</v>
      </c>
      <c r="I21" s="28">
        <f>IFERROR(+VLOOKUP("LEINNF"&amp;A21,'Main File'!A:O,13,0),0)</f>
        <v>0</v>
      </c>
      <c r="J21" s="28">
        <f>IFERROR(+VLOOKUP("LEINNF"&amp;A21,'Main File'!A:O,14,0),0)</f>
        <v>0</v>
      </c>
      <c r="K21" s="28">
        <f>IFERROR(+VLOOKUP("LEINNF"&amp;A21,'Main File'!A:O,15,0),0)</f>
        <v>0</v>
      </c>
    </row>
    <row r="22" spans="1:11" x14ac:dyDescent="0.25">
      <c r="A22" s="9">
        <f t="shared" si="0"/>
        <v>43178</v>
      </c>
      <c r="B22" s="28">
        <f>IFERROR(+VLOOKUP("LEINNF"&amp;A22,'Main File'!A:O,6,0),0)</f>
        <v>0</v>
      </c>
      <c r="C22" s="28">
        <f>IFERROR(+VLOOKUP("LEINNF"&amp;A22,'Main File'!A:O,7,0),0)</f>
        <v>0</v>
      </c>
      <c r="D22" s="28">
        <f>IFERROR(+VLOOKUP("LEINNF"&amp;A22,'Main File'!A:O,8,0),0)</f>
        <v>0</v>
      </c>
      <c r="E22" s="28">
        <f>IFERROR(+VLOOKUP("LEINNF"&amp;A22,'Main File'!A:O,9,0),0)</f>
        <v>0</v>
      </c>
      <c r="F22" s="28">
        <f>IFERROR(+VLOOKUP("LEINNF"&amp;A22,'Main File'!A:O,10,0),0)</f>
        <v>0</v>
      </c>
      <c r="G22" s="28">
        <f>IFERROR(+VLOOKUP("LEINNF"&amp;A22,'Main File'!A:O,11,0),0)</f>
        <v>0</v>
      </c>
      <c r="H22" s="28">
        <f>IFERROR(+VLOOKUP("LEINNF"&amp;A22,'Main File'!A:O,12,0),0)</f>
        <v>0</v>
      </c>
      <c r="I22" s="28">
        <f>IFERROR(+VLOOKUP("LEINNF"&amp;A22,'Main File'!A:O,13,0),0)</f>
        <v>0</v>
      </c>
      <c r="J22" s="28">
        <f>IFERROR(+VLOOKUP("LEINNF"&amp;A22,'Main File'!A:O,14,0),0)</f>
        <v>0</v>
      </c>
      <c r="K22" s="28">
        <f>IFERROR(+VLOOKUP("LEINNF"&amp;A22,'Main File'!A:O,15,0),0)</f>
        <v>0</v>
      </c>
    </row>
    <row r="23" spans="1:11" x14ac:dyDescent="0.25">
      <c r="A23" s="9">
        <f t="shared" si="0"/>
        <v>43179</v>
      </c>
      <c r="B23" s="28">
        <f>IFERROR(+VLOOKUP("LEINNF"&amp;A23,'Main File'!A:O,6,0),0)</f>
        <v>0</v>
      </c>
      <c r="C23" s="28">
        <f>IFERROR(+VLOOKUP("LEINNF"&amp;A23,'Main File'!A:O,7,0),0)</f>
        <v>0</v>
      </c>
      <c r="D23" s="28">
        <f>IFERROR(+VLOOKUP("LEINNF"&amp;A23,'Main File'!A:O,8,0),0)</f>
        <v>0</v>
      </c>
      <c r="E23" s="28">
        <f>IFERROR(+VLOOKUP("LEINNF"&amp;A23,'Main File'!A:O,9,0),0)</f>
        <v>0</v>
      </c>
      <c r="F23" s="28">
        <f>IFERROR(+VLOOKUP("LEINNF"&amp;A23,'Main File'!A:O,10,0),0)</f>
        <v>0</v>
      </c>
      <c r="G23" s="28">
        <f>IFERROR(+VLOOKUP("LEINNF"&amp;A23,'Main File'!A:O,11,0),0)</f>
        <v>0</v>
      </c>
      <c r="H23" s="28">
        <f>IFERROR(+VLOOKUP("LEINNF"&amp;A23,'Main File'!A:O,12,0),0)</f>
        <v>0</v>
      </c>
      <c r="I23" s="28">
        <f>IFERROR(+VLOOKUP("LEINNF"&amp;A23,'Main File'!A:O,13,0),0)</f>
        <v>0</v>
      </c>
      <c r="J23" s="28">
        <f>IFERROR(+VLOOKUP("LEINNF"&amp;A23,'Main File'!A:O,14,0),0)</f>
        <v>0</v>
      </c>
      <c r="K23" s="28">
        <f>IFERROR(+VLOOKUP("LEINNF"&amp;A23,'Main File'!A:O,15,0),0)</f>
        <v>0</v>
      </c>
    </row>
    <row r="24" spans="1:11" x14ac:dyDescent="0.25">
      <c r="A24" s="9">
        <f t="shared" si="0"/>
        <v>43180</v>
      </c>
      <c r="B24" s="28">
        <f>IFERROR(+VLOOKUP("LEINNF"&amp;A24,'Main File'!A:O,6,0),0)</f>
        <v>0</v>
      </c>
      <c r="C24" s="28">
        <f>IFERROR(+VLOOKUP("LEINNF"&amp;A24,'Main File'!A:O,7,0),0)</f>
        <v>0</v>
      </c>
      <c r="D24" s="28">
        <f>IFERROR(+VLOOKUP("LEINNF"&amp;A24,'Main File'!A:O,8,0),0)</f>
        <v>0</v>
      </c>
      <c r="E24" s="28">
        <f>IFERROR(+VLOOKUP("LEINNF"&amp;A24,'Main File'!A:O,9,0),0)</f>
        <v>0</v>
      </c>
      <c r="F24" s="28">
        <f>IFERROR(+VLOOKUP("LEINNF"&amp;A24,'Main File'!A:O,10,0),0)</f>
        <v>0</v>
      </c>
      <c r="G24" s="28">
        <f>IFERROR(+VLOOKUP("LEINNF"&amp;A24,'Main File'!A:O,11,0),0)</f>
        <v>0</v>
      </c>
      <c r="H24" s="28">
        <f>IFERROR(+VLOOKUP("LEINNF"&amp;A24,'Main File'!A:O,12,0),0)</f>
        <v>0</v>
      </c>
      <c r="I24" s="28">
        <f>IFERROR(+VLOOKUP("LEINNF"&amp;A24,'Main File'!A:O,13,0),0)</f>
        <v>0</v>
      </c>
      <c r="J24" s="28">
        <f>IFERROR(+VLOOKUP("LEINNF"&amp;A24,'Main File'!A:O,14,0),0)</f>
        <v>0</v>
      </c>
      <c r="K24" s="28">
        <f>IFERROR(+VLOOKUP("LEINNF"&amp;A24,'Main File'!A:O,15,0),0)</f>
        <v>0</v>
      </c>
    </row>
    <row r="25" spans="1:11" x14ac:dyDescent="0.25">
      <c r="A25" s="9">
        <f t="shared" si="0"/>
        <v>43181</v>
      </c>
      <c r="B25" s="28">
        <f>IFERROR(+VLOOKUP("LEINNF"&amp;A25,'Main File'!A:O,6,0),0)</f>
        <v>0</v>
      </c>
      <c r="C25" s="28">
        <f>IFERROR(+VLOOKUP("LEINNF"&amp;A25,'Main File'!A:O,7,0),0)</f>
        <v>0</v>
      </c>
      <c r="D25" s="28">
        <f>IFERROR(+VLOOKUP("LEINNF"&amp;A25,'Main File'!A:O,8,0),0)</f>
        <v>0</v>
      </c>
      <c r="E25" s="28">
        <f>IFERROR(+VLOOKUP("LEINNF"&amp;A25,'Main File'!A:O,9,0),0)</f>
        <v>0</v>
      </c>
      <c r="F25" s="28">
        <f>IFERROR(+VLOOKUP("LEINNF"&amp;A25,'Main File'!A:O,10,0),0)</f>
        <v>0</v>
      </c>
      <c r="G25" s="28">
        <f>IFERROR(+VLOOKUP("LEINNF"&amp;A25,'Main File'!A:O,11,0),0)</f>
        <v>0</v>
      </c>
      <c r="H25" s="28">
        <f>IFERROR(+VLOOKUP("LEINNF"&amp;A25,'Main File'!A:O,12,0),0)</f>
        <v>0</v>
      </c>
      <c r="I25" s="28">
        <f>IFERROR(+VLOOKUP("LEINNF"&amp;A25,'Main File'!A:O,13,0),0)</f>
        <v>0</v>
      </c>
      <c r="J25" s="28">
        <f>IFERROR(+VLOOKUP("LEINNF"&amp;A25,'Main File'!A:O,14,0),0)</f>
        <v>0</v>
      </c>
      <c r="K25" s="28">
        <f>IFERROR(+VLOOKUP("LEINNF"&amp;A25,'Main File'!A:O,15,0),0)</f>
        <v>0</v>
      </c>
    </row>
    <row r="26" spans="1:11" x14ac:dyDescent="0.25">
      <c r="A26" s="9">
        <f t="shared" si="0"/>
        <v>43182</v>
      </c>
      <c r="B26" s="28">
        <f>IFERROR(+VLOOKUP("LEINNF"&amp;A26,'Main File'!A:O,6,0),0)</f>
        <v>0</v>
      </c>
      <c r="C26" s="28">
        <f>IFERROR(+VLOOKUP("LEINNF"&amp;A26,'Main File'!A:O,7,0),0)</f>
        <v>0</v>
      </c>
      <c r="D26" s="28">
        <f>IFERROR(+VLOOKUP("LEINNF"&amp;A26,'Main File'!A:O,8,0),0)</f>
        <v>0</v>
      </c>
      <c r="E26" s="28">
        <f>IFERROR(+VLOOKUP("LEINNF"&amp;A26,'Main File'!A:O,9,0),0)</f>
        <v>0</v>
      </c>
      <c r="F26" s="28">
        <f>IFERROR(+VLOOKUP("LEINNF"&amp;A26,'Main File'!A:O,10,0),0)</f>
        <v>0</v>
      </c>
      <c r="G26" s="28">
        <f>IFERROR(+VLOOKUP("LEINNF"&amp;A26,'Main File'!A:O,11,0),0)</f>
        <v>0</v>
      </c>
      <c r="H26" s="28">
        <f>IFERROR(+VLOOKUP("LEINNF"&amp;A26,'Main File'!A:O,12,0),0)</f>
        <v>0</v>
      </c>
      <c r="I26" s="28">
        <f>IFERROR(+VLOOKUP("LEINNF"&amp;A26,'Main File'!A:O,13,0),0)</f>
        <v>0</v>
      </c>
      <c r="J26" s="28">
        <f>IFERROR(+VLOOKUP("LEINNF"&amp;A26,'Main File'!A:O,14,0),0)</f>
        <v>0</v>
      </c>
      <c r="K26" s="28">
        <f>IFERROR(+VLOOKUP("LEINNF"&amp;A26,'Main File'!A:O,15,0),0)</f>
        <v>0</v>
      </c>
    </row>
    <row r="27" spans="1:11" x14ac:dyDescent="0.25">
      <c r="A27" s="9">
        <f t="shared" si="0"/>
        <v>43183</v>
      </c>
      <c r="B27" s="28">
        <f>IFERROR(+VLOOKUP("LEINNF"&amp;A27,'Main File'!A:O,6,0),0)</f>
        <v>0</v>
      </c>
      <c r="C27" s="28">
        <f>IFERROR(+VLOOKUP("LEINNF"&amp;A27,'Main File'!A:O,7,0),0)</f>
        <v>0</v>
      </c>
      <c r="D27" s="28">
        <f>IFERROR(+VLOOKUP("LEINNF"&amp;A27,'Main File'!A:O,8,0),0)</f>
        <v>0</v>
      </c>
      <c r="E27" s="28">
        <f>IFERROR(+VLOOKUP("LEINNF"&amp;A27,'Main File'!A:O,9,0),0)</f>
        <v>0</v>
      </c>
      <c r="F27" s="28">
        <f>IFERROR(+VLOOKUP("LEINNF"&amp;A27,'Main File'!A:O,10,0),0)</f>
        <v>0</v>
      </c>
      <c r="G27" s="28">
        <f>IFERROR(+VLOOKUP("LEINNF"&amp;A27,'Main File'!A:O,11,0),0)</f>
        <v>0</v>
      </c>
      <c r="H27" s="28">
        <f>IFERROR(+VLOOKUP("LEINNF"&amp;A27,'Main File'!A:O,12,0),0)</f>
        <v>0</v>
      </c>
      <c r="I27" s="28">
        <f>IFERROR(+VLOOKUP("LEINNF"&amp;A27,'Main File'!A:O,13,0),0)</f>
        <v>0</v>
      </c>
      <c r="J27" s="28">
        <f>IFERROR(+VLOOKUP("LEINNF"&amp;A27,'Main File'!A:O,14,0),0)</f>
        <v>0</v>
      </c>
      <c r="K27" s="28">
        <f>IFERROR(+VLOOKUP("LEINNF"&amp;A27,'Main File'!A:O,15,0),0)</f>
        <v>0</v>
      </c>
    </row>
    <row r="28" spans="1:11" x14ac:dyDescent="0.25">
      <c r="A28" s="9">
        <f t="shared" si="0"/>
        <v>43184</v>
      </c>
      <c r="B28" s="28">
        <f>IFERROR(+VLOOKUP("LEINNF"&amp;A28,'Main File'!A:O,6,0),0)</f>
        <v>0</v>
      </c>
      <c r="C28" s="28">
        <f>IFERROR(+VLOOKUP("LEINNF"&amp;A28,'Main File'!A:O,7,0),0)</f>
        <v>0</v>
      </c>
      <c r="D28" s="28">
        <f>IFERROR(+VLOOKUP("LEINNF"&amp;A28,'Main File'!A:O,8,0),0)</f>
        <v>0</v>
      </c>
      <c r="E28" s="28">
        <f>IFERROR(+VLOOKUP("LEINNF"&amp;A28,'Main File'!A:O,9,0),0)</f>
        <v>0</v>
      </c>
      <c r="F28" s="28">
        <f>IFERROR(+VLOOKUP("LEINNF"&amp;A28,'Main File'!A:O,10,0),0)</f>
        <v>0</v>
      </c>
      <c r="G28" s="28">
        <f>IFERROR(+VLOOKUP("LEINNF"&amp;A28,'Main File'!A:O,11,0),0)</f>
        <v>0</v>
      </c>
      <c r="H28" s="28">
        <f>IFERROR(+VLOOKUP("LEINNF"&amp;A28,'Main File'!A:O,12,0),0)</f>
        <v>0</v>
      </c>
      <c r="I28" s="28">
        <f>IFERROR(+VLOOKUP("LEINNF"&amp;A28,'Main File'!A:O,13,0),0)</f>
        <v>0</v>
      </c>
      <c r="J28" s="28">
        <f>IFERROR(+VLOOKUP("LEINNF"&amp;A28,'Main File'!A:O,14,0),0)</f>
        <v>0</v>
      </c>
      <c r="K28" s="28">
        <f>IFERROR(+VLOOKUP("LEINNF"&amp;A28,'Main File'!A:O,15,0),0)</f>
        <v>0</v>
      </c>
    </row>
    <row r="29" spans="1:11" x14ac:dyDescent="0.25">
      <c r="A29" s="9">
        <f t="shared" si="0"/>
        <v>43185</v>
      </c>
      <c r="B29" s="28">
        <f>IFERROR(+VLOOKUP("LEINNF"&amp;A29,'Main File'!A:O,6,0),0)</f>
        <v>0</v>
      </c>
      <c r="C29" s="28">
        <f>IFERROR(+VLOOKUP("LEINNF"&amp;A29,'Main File'!A:O,7,0),0)</f>
        <v>0</v>
      </c>
      <c r="D29" s="28">
        <f>IFERROR(+VLOOKUP("LEINNF"&amp;A29,'Main File'!A:O,8,0),0)</f>
        <v>0</v>
      </c>
      <c r="E29" s="28">
        <f>IFERROR(+VLOOKUP("LEINNF"&amp;A29,'Main File'!A:O,9,0),0)</f>
        <v>0</v>
      </c>
      <c r="F29" s="28">
        <f>IFERROR(+VLOOKUP("LEINNF"&amp;A29,'Main File'!A:O,10,0),0)</f>
        <v>0</v>
      </c>
      <c r="G29" s="28">
        <f>IFERROR(+VLOOKUP("LEINNF"&amp;A29,'Main File'!A:O,11,0),0)</f>
        <v>0</v>
      </c>
      <c r="H29" s="28">
        <f>IFERROR(+VLOOKUP("LEINNF"&amp;A29,'Main File'!A:O,12,0),0)</f>
        <v>0</v>
      </c>
      <c r="I29" s="28">
        <f>IFERROR(+VLOOKUP("LEINNF"&amp;A29,'Main File'!A:O,13,0),0)</f>
        <v>0</v>
      </c>
      <c r="J29" s="28">
        <f>IFERROR(+VLOOKUP("LEINNF"&amp;A29,'Main File'!A:O,14,0),0)</f>
        <v>0</v>
      </c>
      <c r="K29" s="28">
        <f>IFERROR(+VLOOKUP("LEINNF"&amp;A29,'Main File'!A:O,15,0),0)</f>
        <v>0</v>
      </c>
    </row>
    <row r="30" spans="1:11" x14ac:dyDescent="0.25">
      <c r="A30" s="9">
        <f t="shared" si="0"/>
        <v>43186</v>
      </c>
      <c r="B30" s="28">
        <f>IFERROR(+VLOOKUP("LEINNF"&amp;A30,'Main File'!A:O,6,0),0)</f>
        <v>0</v>
      </c>
      <c r="C30" s="28">
        <f>IFERROR(+VLOOKUP("LEINNF"&amp;A30,'Main File'!A:O,7,0),0)</f>
        <v>0</v>
      </c>
      <c r="D30" s="28">
        <f>IFERROR(+VLOOKUP("LEINNF"&amp;A30,'Main File'!A:O,8,0),0)</f>
        <v>0</v>
      </c>
      <c r="E30" s="28">
        <f>IFERROR(+VLOOKUP("LEINNF"&amp;A30,'Main File'!A:O,9,0),0)</f>
        <v>0</v>
      </c>
      <c r="F30" s="28">
        <f>IFERROR(+VLOOKUP("LEINNF"&amp;A30,'Main File'!A:O,10,0),0)</f>
        <v>0</v>
      </c>
      <c r="G30" s="28">
        <f>IFERROR(+VLOOKUP("LEINNF"&amp;A30,'Main File'!A:O,11,0),0)</f>
        <v>0</v>
      </c>
      <c r="H30" s="28">
        <f>IFERROR(+VLOOKUP("LEINNF"&amp;A30,'Main File'!A:O,12,0),0)</f>
        <v>0</v>
      </c>
      <c r="I30" s="28">
        <f>IFERROR(+VLOOKUP("LEINNF"&amp;A30,'Main File'!A:O,13,0),0)</f>
        <v>0</v>
      </c>
      <c r="J30" s="28">
        <f>IFERROR(+VLOOKUP("LEINNF"&amp;A30,'Main File'!A:O,14,0),0)</f>
        <v>0</v>
      </c>
      <c r="K30" s="28">
        <f>IFERROR(+VLOOKUP("LEINNF"&amp;A30,'Main File'!A:O,15,0),0)</f>
        <v>0</v>
      </c>
    </row>
    <row r="31" spans="1:11" x14ac:dyDescent="0.25">
      <c r="A31" s="9">
        <f t="shared" si="0"/>
        <v>43187</v>
      </c>
      <c r="B31" s="28">
        <f>IFERROR(+VLOOKUP("LEINNF"&amp;A31,'Main File'!A:O,6,0),0)</f>
        <v>0</v>
      </c>
      <c r="C31" s="28">
        <f>IFERROR(+VLOOKUP("LEINNF"&amp;A31,'Main File'!A:O,7,0),0)</f>
        <v>0</v>
      </c>
      <c r="D31" s="28">
        <f>IFERROR(+VLOOKUP("LEINNF"&amp;A31,'Main File'!A:O,8,0),0)</f>
        <v>0</v>
      </c>
      <c r="E31" s="28">
        <f>IFERROR(+VLOOKUP("LEINNF"&amp;A31,'Main File'!A:O,9,0),0)</f>
        <v>0</v>
      </c>
      <c r="F31" s="28">
        <f>IFERROR(+VLOOKUP("LEINNF"&amp;A31,'Main File'!A:O,10,0),0)</f>
        <v>0</v>
      </c>
      <c r="G31" s="28">
        <f>IFERROR(+VLOOKUP("LEINNF"&amp;A31,'Main File'!A:O,11,0),0)</f>
        <v>0</v>
      </c>
      <c r="H31" s="28">
        <f>IFERROR(+VLOOKUP("LEINNF"&amp;A31,'Main File'!A:O,12,0),0)</f>
        <v>0</v>
      </c>
      <c r="I31" s="28">
        <f>IFERROR(+VLOOKUP("LEINNF"&amp;A31,'Main File'!A:O,13,0),0)</f>
        <v>0</v>
      </c>
      <c r="J31" s="28">
        <f>IFERROR(+VLOOKUP("LEINNF"&amp;A31,'Main File'!A:O,14,0),0)</f>
        <v>0</v>
      </c>
      <c r="K31" s="28">
        <f>IFERROR(+VLOOKUP("LEINNF"&amp;A31,'Main File'!A:O,15,0),0)</f>
        <v>0</v>
      </c>
    </row>
    <row r="32" spans="1:11" x14ac:dyDescent="0.25">
      <c r="A32" s="9">
        <f t="shared" si="0"/>
        <v>43188</v>
      </c>
      <c r="B32" s="28">
        <f>IFERROR(+VLOOKUP("LEINNF"&amp;A32,'Main File'!A:O,6,0),0)</f>
        <v>0</v>
      </c>
      <c r="C32" s="28">
        <f>IFERROR(+VLOOKUP("LEINNF"&amp;A32,'Main File'!A:O,7,0),0)</f>
        <v>0</v>
      </c>
      <c r="D32" s="28">
        <f>IFERROR(+VLOOKUP("LEINNF"&amp;A32,'Main File'!A:O,8,0),0)</f>
        <v>0</v>
      </c>
      <c r="E32" s="28">
        <f>IFERROR(+VLOOKUP("LEINNF"&amp;A32,'Main File'!A:O,9,0),0)</f>
        <v>0</v>
      </c>
      <c r="F32" s="28">
        <f>IFERROR(+VLOOKUP("LEINNF"&amp;A32,'Main File'!A:O,10,0),0)</f>
        <v>0</v>
      </c>
      <c r="G32" s="28">
        <f>IFERROR(+VLOOKUP("LEINNF"&amp;A32,'Main File'!A:O,11,0),0)</f>
        <v>0</v>
      </c>
      <c r="H32" s="28">
        <f>IFERROR(+VLOOKUP("LEINNF"&amp;A32,'Main File'!A:O,12,0),0)</f>
        <v>0</v>
      </c>
      <c r="I32" s="28">
        <f>IFERROR(+VLOOKUP("LEINNF"&amp;A32,'Main File'!A:O,13,0),0)</f>
        <v>0</v>
      </c>
      <c r="J32" s="28">
        <f>IFERROR(+VLOOKUP("LEINNF"&amp;A32,'Main File'!A:O,14,0),0)</f>
        <v>0</v>
      </c>
      <c r="K32" s="28">
        <f>IFERROR(+VLOOKUP("LEINNF"&amp;A32,'Main File'!A:O,15,0),0)</f>
        <v>0</v>
      </c>
    </row>
    <row r="33" spans="1:11" x14ac:dyDescent="0.25">
      <c r="A33" s="9">
        <f t="shared" si="0"/>
        <v>43189</v>
      </c>
      <c r="B33" s="28">
        <f>IFERROR(+VLOOKUP("LEINNF"&amp;A33,'Main File'!A:O,6,0),0)</f>
        <v>0</v>
      </c>
      <c r="C33" s="28">
        <f>IFERROR(+VLOOKUP("LEINNF"&amp;A33,'Main File'!A:O,7,0),0)</f>
        <v>0</v>
      </c>
      <c r="D33" s="28">
        <f>IFERROR(+VLOOKUP("LEINNF"&amp;A33,'Main File'!A:O,8,0),0)</f>
        <v>0</v>
      </c>
      <c r="E33" s="28">
        <f>IFERROR(+VLOOKUP("LEINNF"&amp;A33,'Main File'!A:O,9,0),0)</f>
        <v>0</v>
      </c>
      <c r="F33" s="28">
        <f>IFERROR(+VLOOKUP("LEINNF"&amp;A33,'Main File'!A:O,10,0),0)</f>
        <v>0</v>
      </c>
      <c r="G33" s="28">
        <f>IFERROR(+VLOOKUP("LEINNF"&amp;A33,'Main File'!A:O,11,0),0)</f>
        <v>0</v>
      </c>
      <c r="H33" s="28">
        <f>IFERROR(+VLOOKUP("LEINNF"&amp;A33,'Main File'!A:O,12,0),0)</f>
        <v>0</v>
      </c>
      <c r="I33" s="28">
        <f>IFERROR(+VLOOKUP("LEINNF"&amp;A33,'Main File'!A:O,13,0),0)</f>
        <v>0</v>
      </c>
      <c r="J33" s="28">
        <f>IFERROR(+VLOOKUP("LEINNF"&amp;A33,'Main File'!A:O,14,0),0)</f>
        <v>0</v>
      </c>
      <c r="K33" s="28">
        <f>IFERROR(+VLOOKUP("LEINNF"&amp;A33,'Main File'!A:O,15,0),0)</f>
        <v>0</v>
      </c>
    </row>
    <row r="34" spans="1:11" x14ac:dyDescent="0.25">
      <c r="A34" s="9">
        <f t="shared" si="0"/>
        <v>43190</v>
      </c>
      <c r="B34" s="28">
        <f>IFERROR(+VLOOKUP("LEINNF"&amp;A34,'Main File'!A:O,6,0),0)</f>
        <v>0</v>
      </c>
      <c r="C34" s="28">
        <f>IFERROR(+VLOOKUP("LEINNF"&amp;A34,'Main File'!A:O,7,0),0)</f>
        <v>0</v>
      </c>
      <c r="D34" s="28">
        <f>IFERROR(+VLOOKUP("LEINNF"&amp;A34,'Main File'!A:O,8,0),0)</f>
        <v>0</v>
      </c>
      <c r="E34" s="28">
        <f>IFERROR(+VLOOKUP("LEINNF"&amp;A34,'Main File'!A:O,9,0),0)</f>
        <v>0</v>
      </c>
      <c r="F34" s="28">
        <f>IFERROR(+VLOOKUP("LEINNF"&amp;A34,'Main File'!A:O,10,0),0)</f>
        <v>0</v>
      </c>
      <c r="G34" s="28">
        <f>IFERROR(+VLOOKUP("LEINNF"&amp;A34,'Main File'!A:O,11,0),0)</f>
        <v>0</v>
      </c>
      <c r="H34" s="28">
        <f>IFERROR(+VLOOKUP("LEINNF"&amp;A34,'Main File'!A:O,12,0),0)</f>
        <v>0</v>
      </c>
      <c r="I34" s="28">
        <f>IFERROR(+VLOOKUP("LEINNF"&amp;A34,'Main File'!A:O,13,0),0)</f>
        <v>0</v>
      </c>
      <c r="J34" s="28">
        <f>IFERROR(+VLOOKUP("LEINNF"&amp;A34,'Main File'!A:O,14,0),0)</f>
        <v>0</v>
      </c>
      <c r="K34" s="28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Index Fund- Sensex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IFERROR(+VLOOKUP("LEINSX"&amp;A4,'Main File'!A:O,6,0),0)</f>
        <v>1.7000569899080928</v>
      </c>
      <c r="C4" s="28">
        <f>IFERROR(+VLOOKUP("LEINSX"&amp;A4,'Main File'!A:O,7,0),0)</f>
        <v>0</v>
      </c>
      <c r="D4" s="28">
        <f>IFERROR(+VLOOKUP("LEINSX"&amp;A4,'Main File'!A:O,8,0),0)</f>
        <v>0</v>
      </c>
      <c r="E4" s="28">
        <f>IFERROR(+VLOOKUP("LEINSX"&amp;A4,'Main File'!A:O,9,0),0)</f>
        <v>0.12600277923816311</v>
      </c>
      <c r="F4" s="28">
        <f>IFERROR(+VLOOKUP("LEINSX"&amp;A4,'Main File'!A:O,10,0),0)</f>
        <v>1.8260597691462559</v>
      </c>
      <c r="G4" s="28">
        <f>IFERROR(+VLOOKUP("LEINSX"&amp;A4,'Main File'!A:O,11,0),0)</f>
        <v>1.1378634984281495</v>
      </c>
      <c r="H4" s="28">
        <f>IFERROR(+VLOOKUP("LEINSX"&amp;A4,'Main File'!A:O,12,0),0)</f>
        <v>0</v>
      </c>
      <c r="I4" s="28">
        <f>IFERROR(+VLOOKUP("LEINSX"&amp;A4,'Main File'!A:O,13,0),0)</f>
        <v>0</v>
      </c>
      <c r="J4" s="28">
        <f>IFERROR(+VLOOKUP("LEINSX"&amp;A4,'Main File'!A:O,14,0),0)</f>
        <v>0.1148112969044526</v>
      </c>
      <c r="K4" s="28">
        <f>IFERROR(+VLOOKUP("LEINSX"&amp;A4,'Main File'!A:O,15,0),0)</f>
        <v>1.2526747953326021</v>
      </c>
    </row>
    <row r="5" spans="1:14" x14ac:dyDescent="0.25">
      <c r="A5" s="9">
        <v>43161</v>
      </c>
      <c r="B5" s="28">
        <f>IFERROR(+VLOOKUP("LEINSX"&amp;A5,'Main File'!A:O,6,0),0)</f>
        <v>1.700055140559338</v>
      </c>
      <c r="C5" s="28">
        <f>IFERROR(+VLOOKUP("LEINSX"&amp;A5,'Main File'!A:O,7,0),0)</f>
        <v>0</v>
      </c>
      <c r="D5" s="28">
        <f>IFERROR(+VLOOKUP("LEINSX"&amp;A5,'Main File'!A:O,8,0),0)</f>
        <v>0</v>
      </c>
      <c r="E5" s="28">
        <f>IFERROR(+VLOOKUP("LEINSX"&amp;A5,'Main File'!A:O,9,0),0)</f>
        <v>0.12600318663647428</v>
      </c>
      <c r="F5" s="28">
        <f>IFERROR(+VLOOKUP("LEINSX"&amp;A5,'Main File'!A:O,10,0),0)</f>
        <v>1.8260583271958124</v>
      </c>
      <c r="G5" s="28">
        <f>IFERROR(+VLOOKUP("LEINSX"&amp;A5,'Main File'!A:O,11,0),0)</f>
        <v>1.1381791341471836</v>
      </c>
      <c r="H5" s="28">
        <f>IFERROR(+VLOOKUP("LEINSX"&amp;A5,'Main File'!A:O,12,0),0)</f>
        <v>0</v>
      </c>
      <c r="I5" s="28">
        <f>IFERROR(+VLOOKUP("LEINSX"&amp;A5,'Main File'!A:O,13,0),0)</f>
        <v>0</v>
      </c>
      <c r="J5" s="28">
        <f>IFERROR(+VLOOKUP("LEINSX"&amp;A5,'Main File'!A:O,14,0),0)</f>
        <v>0.11488618863353997</v>
      </c>
      <c r="K5" s="28">
        <f>IFERROR(+VLOOKUP("LEINSX"&amp;A5,'Main File'!A:O,15,0),0)</f>
        <v>1.2530653227807236</v>
      </c>
    </row>
    <row r="6" spans="1:14" x14ac:dyDescent="0.25">
      <c r="A6" s="9">
        <f>+A5+1</f>
        <v>43162</v>
      </c>
      <c r="B6" s="28">
        <f>IFERROR(+VLOOKUP("LEINSX"&amp;A6,'Main File'!A:O,6,0),0)</f>
        <v>1.7000562694217818</v>
      </c>
      <c r="C6" s="28">
        <f>IFERROR(+VLOOKUP("LEINSX"&amp;A6,'Main File'!A:O,7,0),0)</f>
        <v>0</v>
      </c>
      <c r="D6" s="28">
        <f>IFERROR(+VLOOKUP("LEINSX"&amp;A6,'Main File'!A:O,8,0),0)</f>
        <v>0</v>
      </c>
      <c r="E6" s="28">
        <f>IFERROR(+VLOOKUP("LEINSX"&amp;A6,'Main File'!A:O,9,0),0)</f>
        <v>0.12600931405047452</v>
      </c>
      <c r="F6" s="28">
        <f>IFERROR(+VLOOKUP("LEINSX"&amp;A6,'Main File'!A:O,10,0),0)</f>
        <v>1.8260655834722563</v>
      </c>
      <c r="G6" s="28">
        <f>IFERROR(+VLOOKUP("LEINSX"&amp;A6,'Main File'!A:O,11,0),0)</f>
        <v>1.1381879348314041</v>
      </c>
      <c r="H6" s="28">
        <f>IFERROR(+VLOOKUP("LEINSX"&amp;A6,'Main File'!A:O,12,0),0)</f>
        <v>0</v>
      </c>
      <c r="I6" s="28">
        <f>IFERROR(+VLOOKUP("LEINSX"&amp;A6,'Main File'!A:O,13,0),0)</f>
        <v>0</v>
      </c>
      <c r="J6" s="28">
        <f>IFERROR(+VLOOKUP("LEINSX"&amp;A6,'Main File'!A:O,14,0),0)</f>
        <v>0.1148612923538174</v>
      </c>
      <c r="K6" s="28">
        <f>IFERROR(+VLOOKUP("LEINSX"&amp;A6,'Main File'!A:O,15,0),0)</f>
        <v>1.2530492271852216</v>
      </c>
    </row>
    <row r="7" spans="1:14" x14ac:dyDescent="0.25">
      <c r="A7" s="9">
        <f t="shared" ref="A7:A34" si="0">+A6+1</f>
        <v>43163</v>
      </c>
      <c r="B7" s="28">
        <f>IFERROR(+VLOOKUP("LEINSX"&amp;A7,'Main File'!A:O,6,0),0)</f>
        <v>1.7000605307325718</v>
      </c>
      <c r="C7" s="28">
        <f>IFERROR(+VLOOKUP("LEINSX"&amp;A7,'Main File'!A:O,7,0),0)</f>
        <v>0</v>
      </c>
      <c r="D7" s="28">
        <f>IFERROR(+VLOOKUP("LEINSX"&amp;A7,'Main File'!A:O,8,0),0)</f>
        <v>0</v>
      </c>
      <c r="E7" s="28">
        <f>IFERROR(+VLOOKUP("LEINSX"&amp;A7,'Main File'!A:O,9,0),0)</f>
        <v>0.12600916889937736</v>
      </c>
      <c r="F7" s="28">
        <f>IFERROR(+VLOOKUP("LEINSX"&amp;A7,'Main File'!A:O,10,0),0)</f>
        <v>1.8260696996319492</v>
      </c>
      <c r="G7" s="28">
        <f>IFERROR(+VLOOKUP("LEINSX"&amp;A7,'Main File'!A:O,11,0),0)</f>
        <v>1.1381680538884</v>
      </c>
      <c r="H7" s="28">
        <f>IFERROR(+VLOOKUP("LEINSX"&amp;A7,'Main File'!A:O,12,0),0)</f>
        <v>0</v>
      </c>
      <c r="I7" s="28">
        <f>IFERROR(+VLOOKUP("LEINSX"&amp;A7,'Main File'!A:O,13,0),0)</f>
        <v>0</v>
      </c>
      <c r="J7" s="28">
        <f>IFERROR(+VLOOKUP("LEINSX"&amp;A7,'Main File'!A:O,14,0),0)</f>
        <v>0.11486507467205187</v>
      </c>
      <c r="K7" s="28">
        <f>IFERROR(+VLOOKUP("LEINSX"&amp;A7,'Main File'!A:O,15,0),0)</f>
        <v>1.2530331285604519</v>
      </c>
    </row>
    <row r="8" spans="1:14" x14ac:dyDescent="0.25">
      <c r="A8" s="9">
        <f t="shared" si="0"/>
        <v>43164</v>
      </c>
      <c r="B8" s="28">
        <f>IFERROR(+VLOOKUP("LEINSX"&amp;A8,'Main File'!A:O,6,0),0)</f>
        <v>1.700055367587155</v>
      </c>
      <c r="C8" s="28">
        <f>IFERROR(+VLOOKUP("LEINSX"&amp;A8,'Main File'!A:O,7,0),0)</f>
        <v>0</v>
      </c>
      <c r="D8" s="28">
        <f>IFERROR(+VLOOKUP("LEINSX"&amp;A8,'Main File'!A:O,8,0),0)</f>
        <v>0</v>
      </c>
      <c r="E8" s="28">
        <f>IFERROR(+VLOOKUP("LEINSX"&amp;A8,'Main File'!A:O,9,0),0)</f>
        <v>0.1260052689485146</v>
      </c>
      <c r="F8" s="28">
        <f>IFERROR(+VLOOKUP("LEINSX"&amp;A8,'Main File'!A:O,10,0),0)</f>
        <v>1.8260606365356695</v>
      </c>
      <c r="G8" s="28">
        <f>IFERROR(+VLOOKUP("LEINSX"&amp;A8,'Main File'!A:O,11,0),0)</f>
        <v>1.1376561653116419</v>
      </c>
      <c r="H8" s="28">
        <f>IFERROR(+VLOOKUP("LEINSX"&amp;A8,'Main File'!A:O,12,0),0)</f>
        <v>0</v>
      </c>
      <c r="I8" s="28">
        <f>IFERROR(+VLOOKUP("LEINSX"&amp;A8,'Main File'!A:O,13,0),0)</f>
        <v>0</v>
      </c>
      <c r="J8" s="28">
        <f>IFERROR(+VLOOKUP("LEINSX"&amp;A8,'Main File'!A:O,14,0),0)</f>
        <v>0.11478703888372162</v>
      </c>
      <c r="K8" s="28">
        <f>IFERROR(+VLOOKUP("LEINSX"&amp;A8,'Main File'!A:O,15,0),0)</f>
        <v>1.2524432041953635</v>
      </c>
    </row>
    <row r="9" spans="1:14" x14ac:dyDescent="0.25">
      <c r="A9" s="9">
        <f t="shared" si="0"/>
        <v>43165</v>
      </c>
      <c r="B9" s="28">
        <f>IFERROR(+VLOOKUP("LEINSX"&amp;A9,'Main File'!A:O,6,0),0)</f>
        <v>1.7000572011420108</v>
      </c>
      <c r="C9" s="28">
        <f>IFERROR(+VLOOKUP("LEINSX"&amp;A9,'Main File'!A:O,7,0),0)</f>
        <v>0</v>
      </c>
      <c r="D9" s="28">
        <f>IFERROR(+VLOOKUP("LEINSX"&amp;A9,'Main File'!A:O,8,0),0)</f>
        <v>0</v>
      </c>
      <c r="E9" s="28">
        <f>IFERROR(+VLOOKUP("LEINSX"&amp;A9,'Main File'!A:O,9,0),0)</f>
        <v>0.12600969978676066</v>
      </c>
      <c r="F9" s="28">
        <f>IFERROR(+VLOOKUP("LEINSX"&amp;A9,'Main File'!A:O,10,0),0)</f>
        <v>1.8260669009287713</v>
      </c>
      <c r="G9" s="28">
        <f>IFERROR(+VLOOKUP("LEINSX"&amp;A9,'Main File'!A:O,11,0),0)</f>
        <v>1.1373394346723364</v>
      </c>
      <c r="H9" s="28">
        <f>IFERROR(+VLOOKUP("LEINSX"&amp;A9,'Main File'!A:O,12,0),0)</f>
        <v>0</v>
      </c>
      <c r="I9" s="28">
        <f>IFERROR(+VLOOKUP("LEINSX"&amp;A9,'Main File'!A:O,13,0),0)</f>
        <v>0</v>
      </c>
      <c r="J9" s="28">
        <f>IFERROR(+VLOOKUP("LEINSX"&amp;A9,'Main File'!A:O,14,0),0)</f>
        <v>0.11470620392752448</v>
      </c>
      <c r="K9" s="28">
        <f>IFERROR(+VLOOKUP("LEINSX"&amp;A9,'Main File'!A:O,15,0),0)</f>
        <v>1.2520456385998608</v>
      </c>
    </row>
    <row r="10" spans="1:14" x14ac:dyDescent="0.25">
      <c r="A10" s="9">
        <f t="shared" si="0"/>
        <v>43166</v>
      </c>
      <c r="B10" s="28">
        <f>IFERROR(+VLOOKUP("LEINSX"&amp;A10,'Main File'!A:O,6,0),0)</f>
        <v>1.7000585759661262</v>
      </c>
      <c r="C10" s="28">
        <f>IFERROR(+VLOOKUP("LEINSX"&amp;A10,'Main File'!A:O,7,0),0)</f>
        <v>0</v>
      </c>
      <c r="D10" s="28">
        <f>IFERROR(+VLOOKUP("LEINSX"&amp;A10,'Main File'!A:O,8,0),0)</f>
        <v>0</v>
      </c>
      <c r="E10" s="28">
        <f>IFERROR(+VLOOKUP("LEINSX"&amp;A10,'Main File'!A:O,9,0),0)</f>
        <v>0.12600237809434806</v>
      </c>
      <c r="F10" s="28">
        <f>IFERROR(+VLOOKUP("LEINSX"&amp;A10,'Main File'!A:O,10,0),0)</f>
        <v>1.8260609540604742</v>
      </c>
      <c r="G10" s="28">
        <f>IFERROR(+VLOOKUP("LEINSX"&amp;A10,'Main File'!A:O,11,0),0)</f>
        <v>1.1375974954356498</v>
      </c>
      <c r="H10" s="28">
        <f>IFERROR(+VLOOKUP("LEINSX"&amp;A10,'Main File'!A:O,12,0),0)</f>
        <v>0</v>
      </c>
      <c r="I10" s="28">
        <f>IFERROR(+VLOOKUP("LEINSX"&amp;A10,'Main File'!A:O,13,0),0)</f>
        <v>0</v>
      </c>
      <c r="J10" s="28">
        <f>IFERROR(+VLOOKUP("LEINSX"&amp;A10,'Main File'!A:O,14,0),0)</f>
        <v>0.11477139430782468</v>
      </c>
      <c r="K10" s="28">
        <f>IFERROR(+VLOOKUP("LEINSX"&amp;A10,'Main File'!A:O,15,0),0)</f>
        <v>1.2523688897434746</v>
      </c>
    </row>
    <row r="11" spans="1:14" x14ac:dyDescent="0.25">
      <c r="A11" s="9">
        <f t="shared" si="0"/>
        <v>43167</v>
      </c>
      <c r="B11" s="28">
        <f>IFERROR(+VLOOKUP("LEINSX"&amp;A11,'Main File'!A:O,6,0),0)</f>
        <v>1.7000587812096166</v>
      </c>
      <c r="C11" s="28">
        <f>IFERROR(+VLOOKUP("LEINSX"&amp;A11,'Main File'!A:O,7,0),0)</f>
        <v>0</v>
      </c>
      <c r="D11" s="28">
        <f>IFERROR(+VLOOKUP("LEINSX"&amp;A11,'Main File'!A:O,8,0),0)</f>
        <v>0</v>
      </c>
      <c r="E11" s="28">
        <f>IFERROR(+VLOOKUP("LEINSX"&amp;A11,'Main File'!A:O,9,0),0)</f>
        <v>0.12600172174665306</v>
      </c>
      <c r="F11" s="28">
        <f>IFERROR(+VLOOKUP("LEINSX"&amp;A11,'Main File'!A:O,10,0),0)</f>
        <v>1.8260605029562698</v>
      </c>
      <c r="G11" s="28">
        <f>IFERROR(+VLOOKUP("LEINSX"&amp;A11,'Main File'!A:O,11,0),0)</f>
        <v>1.1387458852539922</v>
      </c>
      <c r="H11" s="28">
        <f>IFERROR(+VLOOKUP("LEINSX"&amp;A11,'Main File'!A:O,12,0),0)</f>
        <v>0</v>
      </c>
      <c r="I11" s="28">
        <f>IFERROR(+VLOOKUP("LEINSX"&amp;A11,'Main File'!A:O,13,0),0)</f>
        <v>0</v>
      </c>
      <c r="J11" s="28">
        <f>IFERROR(+VLOOKUP("LEINSX"&amp;A11,'Main File'!A:O,14,0),0)</f>
        <v>0.11497129638315499</v>
      </c>
      <c r="K11" s="28">
        <f>IFERROR(+VLOOKUP("LEINSX"&amp;A11,'Main File'!A:O,15,0),0)</f>
        <v>1.2537171816371473</v>
      </c>
    </row>
    <row r="12" spans="1:14" x14ac:dyDescent="0.25">
      <c r="A12" s="9">
        <f t="shared" si="0"/>
        <v>43168</v>
      </c>
      <c r="B12" s="28">
        <f>IFERROR(+VLOOKUP("LEINSX"&amp;A12,'Main File'!A:O,6,0),0)</f>
        <v>1.7000537046056263</v>
      </c>
      <c r="C12" s="28">
        <f>IFERROR(+VLOOKUP("LEINSX"&amp;A12,'Main File'!A:O,7,0),0)</f>
        <v>0</v>
      </c>
      <c r="D12" s="28">
        <f>IFERROR(+VLOOKUP("LEINSX"&amp;A12,'Main File'!A:O,8,0),0)</f>
        <v>0</v>
      </c>
      <c r="E12" s="28">
        <f>IFERROR(+VLOOKUP("LEINSX"&amp;A12,'Main File'!A:O,9,0),0)</f>
        <v>0.12600477319114234</v>
      </c>
      <c r="F12" s="28">
        <f>IFERROR(+VLOOKUP("LEINSX"&amp;A12,'Main File'!A:O,10,0),0)</f>
        <v>1.8260584777967686</v>
      </c>
      <c r="G12" s="28">
        <f>IFERROR(+VLOOKUP("LEINSX"&amp;A12,'Main File'!A:O,11,0),0)</f>
        <v>1.1380423215885365</v>
      </c>
      <c r="H12" s="28">
        <f>IFERROR(+VLOOKUP("LEINSX"&amp;A12,'Main File'!A:O,12,0),0)</f>
        <v>0</v>
      </c>
      <c r="I12" s="28">
        <f>IFERROR(+VLOOKUP("LEINSX"&amp;A12,'Main File'!A:O,13,0),0)</f>
        <v>0</v>
      </c>
      <c r="J12" s="28">
        <f>IFERROR(+VLOOKUP("LEINSX"&amp;A12,'Main File'!A:O,14,0),0)</f>
        <v>0.11485476887982909</v>
      </c>
      <c r="K12" s="28">
        <f>IFERROR(+VLOOKUP("LEINSX"&amp;A12,'Main File'!A:O,15,0),0)</f>
        <v>1.2528970904683656</v>
      </c>
    </row>
    <row r="13" spans="1:14" x14ac:dyDescent="0.25">
      <c r="A13" s="9">
        <f t="shared" si="0"/>
        <v>43169</v>
      </c>
      <c r="B13" s="28">
        <f>IFERROR(+VLOOKUP("LEINSX"&amp;A13,'Main File'!A:O,6,0),0)</f>
        <v>1.7000611826075305</v>
      </c>
      <c r="C13" s="28">
        <f>IFERROR(+VLOOKUP("LEINSX"&amp;A13,'Main File'!A:O,7,0),0)</f>
        <v>0</v>
      </c>
      <c r="D13" s="28">
        <f>IFERROR(+VLOOKUP("LEINSX"&amp;A13,'Main File'!A:O,8,0),0)</f>
        <v>0</v>
      </c>
      <c r="E13" s="28">
        <f>IFERROR(+VLOOKUP("LEINSX"&amp;A13,'Main File'!A:O,9,0),0)</f>
        <v>0.12600513148349371</v>
      </c>
      <c r="F13" s="28">
        <f>IFERROR(+VLOOKUP("LEINSX"&amp;A13,'Main File'!A:O,10,0),0)</f>
        <v>1.8260663140910243</v>
      </c>
      <c r="G13" s="28">
        <f>IFERROR(+VLOOKUP("LEINSX"&amp;A13,'Main File'!A:O,11,0),0)</f>
        <v>1.1381408089417571</v>
      </c>
      <c r="H13" s="28">
        <f>IFERROR(+VLOOKUP("LEINSX"&amp;A13,'Main File'!A:O,12,0),0)</f>
        <v>0</v>
      </c>
      <c r="I13" s="28">
        <f>IFERROR(+VLOOKUP("LEINSX"&amp;A13,'Main File'!A:O,13,0),0)</f>
        <v>0</v>
      </c>
      <c r="J13" s="28">
        <f>IFERROR(+VLOOKUP("LEINSX"&amp;A13,'Main File'!A:O,14,0),0)</f>
        <v>0.11486416699695687</v>
      </c>
      <c r="K13" s="28">
        <f>IFERROR(+VLOOKUP("LEINSX"&amp;A13,'Main File'!A:O,15,0),0)</f>
        <v>1.2530049759387138</v>
      </c>
    </row>
    <row r="14" spans="1:14" x14ac:dyDescent="0.25">
      <c r="A14" s="9">
        <f t="shared" si="0"/>
        <v>43170</v>
      </c>
      <c r="B14" s="28">
        <f>IFERROR(+VLOOKUP("LEINSX"&amp;A14,'Main File'!A:O,6,0),0)</f>
        <v>1.7000639466863854</v>
      </c>
      <c r="C14" s="28">
        <f>IFERROR(+VLOOKUP("LEINSX"&amp;A14,'Main File'!A:O,7,0),0)</f>
        <v>0</v>
      </c>
      <c r="D14" s="28">
        <f>IFERROR(+VLOOKUP("LEINSX"&amp;A14,'Main File'!A:O,8,0),0)</f>
        <v>0</v>
      </c>
      <c r="E14" s="28">
        <f>IFERROR(+VLOOKUP("LEINSX"&amp;A14,'Main File'!A:O,9,0),0)</f>
        <v>0.12601128551081711</v>
      </c>
      <c r="F14" s="28">
        <f>IFERROR(+VLOOKUP("LEINSX"&amp;A14,'Main File'!A:O,10,0),0)</f>
        <v>1.8260752321972025</v>
      </c>
      <c r="G14" s="28">
        <f>IFERROR(+VLOOKUP("LEINSX"&amp;A14,'Main File'!A:O,11,0),0)</f>
        <v>1.1381345249861325</v>
      </c>
      <c r="H14" s="28">
        <f>IFERROR(+VLOOKUP("LEINSX"&amp;A14,'Main File'!A:O,12,0),0)</f>
        <v>0</v>
      </c>
      <c r="I14" s="28">
        <f>IFERROR(+VLOOKUP("LEINSX"&amp;A14,'Main File'!A:O,13,0),0)</f>
        <v>0</v>
      </c>
      <c r="J14" s="28">
        <f>IFERROR(+VLOOKUP("LEINSX"&amp;A14,'Main File'!A:O,14,0),0)</f>
        <v>0.11483864036083838</v>
      </c>
      <c r="K14" s="28">
        <f>IFERROR(+VLOOKUP("LEINSX"&amp;A14,'Main File'!A:O,15,0),0)</f>
        <v>1.2529731653469709</v>
      </c>
    </row>
    <row r="15" spans="1:14" x14ac:dyDescent="0.25">
      <c r="A15" s="9">
        <f t="shared" si="0"/>
        <v>43171</v>
      </c>
      <c r="B15" s="28">
        <f>IFERROR(+VLOOKUP("LEINSX"&amp;A15,'Main File'!A:O,6,0),0)</f>
        <v>0</v>
      </c>
      <c r="C15" s="28">
        <f>IFERROR(+VLOOKUP("LEINSX"&amp;A15,'Main File'!A:O,7,0),0)</f>
        <v>0</v>
      </c>
      <c r="D15" s="28">
        <f>IFERROR(+VLOOKUP("LEINSX"&amp;A15,'Main File'!A:O,8,0),0)</f>
        <v>0</v>
      </c>
      <c r="E15" s="28">
        <f>IFERROR(+VLOOKUP("LEINSX"&amp;A15,'Main File'!A:O,9,0),0)</f>
        <v>0</v>
      </c>
      <c r="F15" s="28">
        <f>IFERROR(+VLOOKUP("LEINSX"&amp;A15,'Main File'!A:O,10,0),0)</f>
        <v>0</v>
      </c>
      <c r="G15" s="28">
        <f>IFERROR(+VLOOKUP("LEINSX"&amp;A15,'Main File'!A:O,11,0),0)</f>
        <v>0</v>
      </c>
      <c r="H15" s="28">
        <f>IFERROR(+VLOOKUP("LEINSX"&amp;A15,'Main File'!A:O,12,0),0)</f>
        <v>0</v>
      </c>
      <c r="I15" s="28">
        <f>IFERROR(+VLOOKUP("LEINSX"&amp;A15,'Main File'!A:O,13,0),0)</f>
        <v>0</v>
      </c>
      <c r="J15" s="28">
        <f>IFERROR(+VLOOKUP("LEINSX"&amp;A15,'Main File'!A:O,14,0),0)</f>
        <v>0</v>
      </c>
      <c r="K15" s="28">
        <f>IFERROR(+VLOOKUP("LEINSX"&amp;A15,'Main File'!A:O,15,0),0)</f>
        <v>0</v>
      </c>
    </row>
    <row r="16" spans="1:14" x14ac:dyDescent="0.25">
      <c r="A16" s="9">
        <f t="shared" si="0"/>
        <v>43172</v>
      </c>
      <c r="B16" s="28">
        <f>IFERROR(+VLOOKUP("LEINSX"&amp;A16,'Main File'!A:O,6,0),0)</f>
        <v>0</v>
      </c>
      <c r="C16" s="28">
        <f>IFERROR(+VLOOKUP("LEINSX"&amp;A16,'Main File'!A:O,7,0),0)</f>
        <v>0</v>
      </c>
      <c r="D16" s="28">
        <f>IFERROR(+VLOOKUP("LEINSX"&amp;A16,'Main File'!A:O,8,0),0)</f>
        <v>0</v>
      </c>
      <c r="E16" s="28">
        <f>IFERROR(+VLOOKUP("LEINSX"&amp;A16,'Main File'!A:O,9,0),0)</f>
        <v>0</v>
      </c>
      <c r="F16" s="28">
        <f>IFERROR(+VLOOKUP("LEINSX"&amp;A16,'Main File'!A:O,10,0),0)</f>
        <v>0</v>
      </c>
      <c r="G16" s="28">
        <f>IFERROR(+VLOOKUP("LEINSX"&amp;A16,'Main File'!A:O,11,0),0)</f>
        <v>0</v>
      </c>
      <c r="H16" s="28">
        <f>IFERROR(+VLOOKUP("LEINSX"&amp;A16,'Main File'!A:O,12,0),0)</f>
        <v>0</v>
      </c>
      <c r="I16" s="28">
        <f>IFERROR(+VLOOKUP("LEINSX"&amp;A16,'Main File'!A:O,13,0),0)</f>
        <v>0</v>
      </c>
      <c r="J16" s="28">
        <f>IFERROR(+VLOOKUP("LEINSX"&amp;A16,'Main File'!A:O,14,0),0)</f>
        <v>0</v>
      </c>
      <c r="K16" s="28">
        <f>IFERROR(+VLOOKUP("LEINSX"&amp;A16,'Main File'!A:O,15,0),0)</f>
        <v>0</v>
      </c>
    </row>
    <row r="17" spans="1:11" x14ac:dyDescent="0.25">
      <c r="A17" s="9">
        <f t="shared" si="0"/>
        <v>43173</v>
      </c>
      <c r="B17" s="28">
        <f>IFERROR(+VLOOKUP("LEINSX"&amp;A17,'Main File'!A:O,6,0),0)</f>
        <v>0</v>
      </c>
      <c r="C17" s="28">
        <f>IFERROR(+VLOOKUP("LEINSX"&amp;A17,'Main File'!A:O,7,0),0)</f>
        <v>0</v>
      </c>
      <c r="D17" s="28">
        <f>IFERROR(+VLOOKUP("LEINSX"&amp;A17,'Main File'!A:O,8,0),0)</f>
        <v>0</v>
      </c>
      <c r="E17" s="28">
        <f>IFERROR(+VLOOKUP("LEINSX"&amp;A17,'Main File'!A:O,9,0),0)</f>
        <v>0</v>
      </c>
      <c r="F17" s="28">
        <f>IFERROR(+VLOOKUP("LEINSX"&amp;A17,'Main File'!A:O,10,0),0)</f>
        <v>0</v>
      </c>
      <c r="G17" s="28">
        <f>IFERROR(+VLOOKUP("LEINSX"&amp;A17,'Main File'!A:O,11,0),0)</f>
        <v>0</v>
      </c>
      <c r="H17" s="28">
        <f>IFERROR(+VLOOKUP("LEINSX"&amp;A17,'Main File'!A:O,12,0),0)</f>
        <v>0</v>
      </c>
      <c r="I17" s="28">
        <f>IFERROR(+VLOOKUP("LEINSX"&amp;A17,'Main File'!A:O,13,0),0)</f>
        <v>0</v>
      </c>
      <c r="J17" s="28">
        <f>IFERROR(+VLOOKUP("LEINSX"&amp;A17,'Main File'!A:O,14,0),0)</f>
        <v>0</v>
      </c>
      <c r="K17" s="28">
        <f>IFERROR(+VLOOKUP("LEINSX"&amp;A17,'Main File'!A:O,15,0),0)</f>
        <v>0</v>
      </c>
    </row>
    <row r="18" spans="1:11" x14ac:dyDescent="0.25">
      <c r="A18" s="9">
        <f t="shared" si="0"/>
        <v>43174</v>
      </c>
      <c r="B18" s="28">
        <f>IFERROR(+VLOOKUP("LEINSX"&amp;A18,'Main File'!A:O,6,0),0)</f>
        <v>0</v>
      </c>
      <c r="C18" s="28">
        <f>IFERROR(+VLOOKUP("LEINSX"&amp;A18,'Main File'!A:O,7,0),0)</f>
        <v>0</v>
      </c>
      <c r="D18" s="28">
        <f>IFERROR(+VLOOKUP("LEINSX"&amp;A18,'Main File'!A:O,8,0),0)</f>
        <v>0</v>
      </c>
      <c r="E18" s="28">
        <f>IFERROR(+VLOOKUP("LEINSX"&amp;A18,'Main File'!A:O,9,0),0)</f>
        <v>0</v>
      </c>
      <c r="F18" s="28">
        <f>IFERROR(+VLOOKUP("LEINSX"&amp;A18,'Main File'!A:O,10,0),0)</f>
        <v>0</v>
      </c>
      <c r="G18" s="28">
        <f>IFERROR(+VLOOKUP("LEINSX"&amp;A18,'Main File'!A:O,11,0),0)</f>
        <v>0</v>
      </c>
      <c r="H18" s="28">
        <f>IFERROR(+VLOOKUP("LEINSX"&amp;A18,'Main File'!A:O,12,0),0)</f>
        <v>0</v>
      </c>
      <c r="I18" s="28">
        <f>IFERROR(+VLOOKUP("LEINSX"&amp;A18,'Main File'!A:O,13,0),0)</f>
        <v>0</v>
      </c>
      <c r="J18" s="28">
        <f>IFERROR(+VLOOKUP("LEINSX"&amp;A18,'Main File'!A:O,14,0),0)</f>
        <v>0</v>
      </c>
      <c r="K18" s="28">
        <f>IFERROR(+VLOOKUP("LEINSX"&amp;A18,'Main File'!A:O,15,0),0)</f>
        <v>0</v>
      </c>
    </row>
    <row r="19" spans="1:11" x14ac:dyDescent="0.25">
      <c r="A19" s="9">
        <f t="shared" si="0"/>
        <v>43175</v>
      </c>
      <c r="B19" s="28">
        <f>IFERROR(+VLOOKUP("LEINSX"&amp;A19,'Main File'!A:O,6,0),0)</f>
        <v>0</v>
      </c>
      <c r="C19" s="28">
        <f>IFERROR(+VLOOKUP("LEINSX"&amp;A19,'Main File'!A:O,7,0),0)</f>
        <v>0</v>
      </c>
      <c r="D19" s="28">
        <f>IFERROR(+VLOOKUP("LEINSX"&amp;A19,'Main File'!A:O,8,0),0)</f>
        <v>0</v>
      </c>
      <c r="E19" s="28">
        <f>IFERROR(+VLOOKUP("LEINSX"&amp;A19,'Main File'!A:O,9,0),0)</f>
        <v>0</v>
      </c>
      <c r="F19" s="28">
        <f>IFERROR(+VLOOKUP("LEINSX"&amp;A19,'Main File'!A:O,10,0),0)</f>
        <v>0</v>
      </c>
      <c r="G19" s="28">
        <f>IFERROR(+VLOOKUP("LEINSX"&amp;A19,'Main File'!A:O,11,0),0)</f>
        <v>0</v>
      </c>
      <c r="H19" s="28">
        <f>IFERROR(+VLOOKUP("LEINSX"&amp;A19,'Main File'!A:O,12,0),0)</f>
        <v>0</v>
      </c>
      <c r="I19" s="28">
        <f>IFERROR(+VLOOKUP("LEINSX"&amp;A19,'Main File'!A:O,13,0),0)</f>
        <v>0</v>
      </c>
      <c r="J19" s="28">
        <f>IFERROR(+VLOOKUP("LEINSX"&amp;A19,'Main File'!A:O,14,0),0)</f>
        <v>0</v>
      </c>
      <c r="K19" s="28">
        <f>IFERROR(+VLOOKUP("LEINSX"&amp;A19,'Main File'!A:O,15,0),0)</f>
        <v>0</v>
      </c>
    </row>
    <row r="20" spans="1:11" x14ac:dyDescent="0.25">
      <c r="A20" s="9">
        <f t="shared" si="0"/>
        <v>43176</v>
      </c>
      <c r="B20" s="28">
        <f>IFERROR(+VLOOKUP("LEINSX"&amp;A20,'Main File'!A:O,6,0),0)</f>
        <v>0</v>
      </c>
      <c r="C20" s="28">
        <f>IFERROR(+VLOOKUP("LEINSX"&amp;A20,'Main File'!A:O,7,0),0)</f>
        <v>0</v>
      </c>
      <c r="D20" s="28">
        <f>IFERROR(+VLOOKUP("LEINSX"&amp;A20,'Main File'!A:O,8,0),0)</f>
        <v>0</v>
      </c>
      <c r="E20" s="28">
        <f>IFERROR(+VLOOKUP("LEINSX"&amp;A20,'Main File'!A:O,9,0),0)</f>
        <v>0</v>
      </c>
      <c r="F20" s="28">
        <f>IFERROR(+VLOOKUP("LEINSX"&amp;A20,'Main File'!A:O,10,0),0)</f>
        <v>0</v>
      </c>
      <c r="G20" s="28">
        <f>IFERROR(+VLOOKUP("LEINSX"&amp;A20,'Main File'!A:O,11,0),0)</f>
        <v>0</v>
      </c>
      <c r="H20" s="28">
        <f>IFERROR(+VLOOKUP("LEINSX"&amp;A20,'Main File'!A:O,12,0),0)</f>
        <v>0</v>
      </c>
      <c r="I20" s="28">
        <f>IFERROR(+VLOOKUP("LEINSX"&amp;A20,'Main File'!A:O,13,0),0)</f>
        <v>0</v>
      </c>
      <c r="J20" s="28">
        <f>IFERROR(+VLOOKUP("LEINSX"&amp;A20,'Main File'!A:O,14,0),0)</f>
        <v>0</v>
      </c>
      <c r="K20" s="28">
        <f>IFERROR(+VLOOKUP("LEINSX"&amp;A20,'Main File'!A:O,15,0),0)</f>
        <v>0</v>
      </c>
    </row>
    <row r="21" spans="1:11" x14ac:dyDescent="0.25">
      <c r="A21" s="9">
        <f t="shared" si="0"/>
        <v>43177</v>
      </c>
      <c r="B21" s="28">
        <f>IFERROR(+VLOOKUP("LEINSX"&amp;A21,'Main File'!A:O,6,0),0)</f>
        <v>0</v>
      </c>
      <c r="C21" s="28">
        <f>IFERROR(+VLOOKUP("LEINSX"&amp;A21,'Main File'!A:O,7,0),0)</f>
        <v>0</v>
      </c>
      <c r="D21" s="28">
        <f>IFERROR(+VLOOKUP("LEINSX"&amp;A21,'Main File'!A:O,8,0),0)</f>
        <v>0</v>
      </c>
      <c r="E21" s="28">
        <f>IFERROR(+VLOOKUP("LEINSX"&amp;A21,'Main File'!A:O,9,0),0)</f>
        <v>0</v>
      </c>
      <c r="F21" s="28">
        <f>IFERROR(+VLOOKUP("LEINSX"&amp;A21,'Main File'!A:O,10,0),0)</f>
        <v>0</v>
      </c>
      <c r="G21" s="28">
        <f>IFERROR(+VLOOKUP("LEINSX"&amp;A21,'Main File'!A:O,11,0),0)</f>
        <v>0</v>
      </c>
      <c r="H21" s="28">
        <f>IFERROR(+VLOOKUP("LEINSX"&amp;A21,'Main File'!A:O,12,0),0)</f>
        <v>0</v>
      </c>
      <c r="I21" s="28">
        <f>IFERROR(+VLOOKUP("LEINSX"&amp;A21,'Main File'!A:O,13,0),0)</f>
        <v>0</v>
      </c>
      <c r="J21" s="28">
        <f>IFERROR(+VLOOKUP("LEINSX"&amp;A21,'Main File'!A:O,14,0),0)</f>
        <v>0</v>
      </c>
      <c r="K21" s="28">
        <f>IFERROR(+VLOOKUP("LEINSX"&amp;A21,'Main File'!A:O,15,0),0)</f>
        <v>0</v>
      </c>
    </row>
    <row r="22" spans="1:11" x14ac:dyDescent="0.25">
      <c r="A22" s="9">
        <f t="shared" si="0"/>
        <v>43178</v>
      </c>
      <c r="B22" s="28">
        <f>IFERROR(+VLOOKUP("LEINSX"&amp;A22,'Main File'!A:O,6,0),0)</f>
        <v>0</v>
      </c>
      <c r="C22" s="28">
        <f>IFERROR(+VLOOKUP("LEINSX"&amp;A22,'Main File'!A:O,7,0),0)</f>
        <v>0</v>
      </c>
      <c r="D22" s="28">
        <f>IFERROR(+VLOOKUP("LEINSX"&amp;A22,'Main File'!A:O,8,0),0)</f>
        <v>0</v>
      </c>
      <c r="E22" s="28">
        <f>IFERROR(+VLOOKUP("LEINSX"&amp;A22,'Main File'!A:O,9,0),0)</f>
        <v>0</v>
      </c>
      <c r="F22" s="28">
        <f>IFERROR(+VLOOKUP("LEINSX"&amp;A22,'Main File'!A:O,10,0),0)</f>
        <v>0</v>
      </c>
      <c r="G22" s="28">
        <f>IFERROR(+VLOOKUP("LEINSX"&amp;A22,'Main File'!A:O,11,0),0)</f>
        <v>0</v>
      </c>
      <c r="H22" s="28">
        <f>IFERROR(+VLOOKUP("LEINSX"&amp;A22,'Main File'!A:O,12,0),0)</f>
        <v>0</v>
      </c>
      <c r="I22" s="28">
        <f>IFERROR(+VLOOKUP("LEINSX"&amp;A22,'Main File'!A:O,13,0),0)</f>
        <v>0</v>
      </c>
      <c r="J22" s="28">
        <f>IFERROR(+VLOOKUP("LEINSX"&amp;A22,'Main File'!A:O,14,0),0)</f>
        <v>0</v>
      </c>
      <c r="K22" s="28">
        <f>IFERROR(+VLOOKUP("LEINSX"&amp;A22,'Main File'!A:O,15,0),0)</f>
        <v>0</v>
      </c>
    </row>
    <row r="23" spans="1:11" x14ac:dyDescent="0.25">
      <c r="A23" s="9">
        <f t="shared" si="0"/>
        <v>43179</v>
      </c>
      <c r="B23" s="28">
        <f>IFERROR(+VLOOKUP("LEINSX"&amp;A23,'Main File'!A:O,6,0),0)</f>
        <v>0</v>
      </c>
      <c r="C23" s="28">
        <f>IFERROR(+VLOOKUP("LEINSX"&amp;A23,'Main File'!A:O,7,0),0)</f>
        <v>0</v>
      </c>
      <c r="D23" s="28">
        <f>IFERROR(+VLOOKUP("LEINSX"&amp;A23,'Main File'!A:O,8,0),0)</f>
        <v>0</v>
      </c>
      <c r="E23" s="28">
        <f>IFERROR(+VLOOKUP("LEINSX"&amp;A23,'Main File'!A:O,9,0),0)</f>
        <v>0</v>
      </c>
      <c r="F23" s="28">
        <f>IFERROR(+VLOOKUP("LEINSX"&amp;A23,'Main File'!A:O,10,0),0)</f>
        <v>0</v>
      </c>
      <c r="G23" s="28">
        <f>IFERROR(+VLOOKUP("LEINSX"&amp;A23,'Main File'!A:O,11,0),0)</f>
        <v>0</v>
      </c>
      <c r="H23" s="28">
        <f>IFERROR(+VLOOKUP("LEINSX"&amp;A23,'Main File'!A:O,12,0),0)</f>
        <v>0</v>
      </c>
      <c r="I23" s="28">
        <f>IFERROR(+VLOOKUP("LEINSX"&amp;A23,'Main File'!A:O,13,0),0)</f>
        <v>0</v>
      </c>
      <c r="J23" s="28">
        <f>IFERROR(+VLOOKUP("LEINSX"&amp;A23,'Main File'!A:O,14,0),0)</f>
        <v>0</v>
      </c>
      <c r="K23" s="28">
        <f>IFERROR(+VLOOKUP("LEINSX"&amp;A23,'Main File'!A:O,15,0),0)</f>
        <v>0</v>
      </c>
    </row>
    <row r="24" spans="1:11" x14ac:dyDescent="0.25">
      <c r="A24" s="9">
        <f t="shared" si="0"/>
        <v>43180</v>
      </c>
      <c r="B24" s="28">
        <f>IFERROR(+VLOOKUP("LEINSX"&amp;A24,'Main File'!A:O,6,0),0)</f>
        <v>0</v>
      </c>
      <c r="C24" s="28">
        <f>IFERROR(+VLOOKUP("LEINSX"&amp;A24,'Main File'!A:O,7,0),0)</f>
        <v>0</v>
      </c>
      <c r="D24" s="28">
        <f>IFERROR(+VLOOKUP("LEINSX"&amp;A24,'Main File'!A:O,8,0),0)</f>
        <v>0</v>
      </c>
      <c r="E24" s="28">
        <f>IFERROR(+VLOOKUP("LEINSX"&amp;A24,'Main File'!A:O,9,0),0)</f>
        <v>0</v>
      </c>
      <c r="F24" s="28">
        <f>IFERROR(+VLOOKUP("LEINSX"&amp;A24,'Main File'!A:O,10,0),0)</f>
        <v>0</v>
      </c>
      <c r="G24" s="28">
        <f>IFERROR(+VLOOKUP("LEINSX"&amp;A24,'Main File'!A:O,11,0),0)</f>
        <v>0</v>
      </c>
      <c r="H24" s="28">
        <f>IFERROR(+VLOOKUP("LEINSX"&amp;A24,'Main File'!A:O,12,0),0)</f>
        <v>0</v>
      </c>
      <c r="I24" s="28">
        <f>IFERROR(+VLOOKUP("LEINSX"&amp;A24,'Main File'!A:O,13,0),0)</f>
        <v>0</v>
      </c>
      <c r="J24" s="28">
        <f>IFERROR(+VLOOKUP("LEINSX"&amp;A24,'Main File'!A:O,14,0),0)</f>
        <v>0</v>
      </c>
      <c r="K24" s="28">
        <f>IFERROR(+VLOOKUP("LEINSX"&amp;A24,'Main File'!A:O,15,0),0)</f>
        <v>0</v>
      </c>
    </row>
    <row r="25" spans="1:11" x14ac:dyDescent="0.25">
      <c r="A25" s="9">
        <f t="shared" si="0"/>
        <v>43181</v>
      </c>
      <c r="B25" s="28">
        <f>IFERROR(+VLOOKUP("LEINSX"&amp;A25,'Main File'!A:O,6,0),0)</f>
        <v>0</v>
      </c>
      <c r="C25" s="28">
        <f>IFERROR(+VLOOKUP("LEINSX"&amp;A25,'Main File'!A:O,7,0),0)</f>
        <v>0</v>
      </c>
      <c r="D25" s="28">
        <f>IFERROR(+VLOOKUP("LEINSX"&amp;A25,'Main File'!A:O,8,0),0)</f>
        <v>0</v>
      </c>
      <c r="E25" s="28">
        <f>IFERROR(+VLOOKUP("LEINSX"&amp;A25,'Main File'!A:O,9,0),0)</f>
        <v>0</v>
      </c>
      <c r="F25" s="28">
        <f>IFERROR(+VLOOKUP("LEINSX"&amp;A25,'Main File'!A:O,10,0),0)</f>
        <v>0</v>
      </c>
      <c r="G25" s="28">
        <f>IFERROR(+VLOOKUP("LEINSX"&amp;A25,'Main File'!A:O,11,0),0)</f>
        <v>0</v>
      </c>
      <c r="H25" s="28">
        <f>IFERROR(+VLOOKUP("LEINSX"&amp;A25,'Main File'!A:O,12,0),0)</f>
        <v>0</v>
      </c>
      <c r="I25" s="28">
        <f>IFERROR(+VLOOKUP("LEINSX"&amp;A25,'Main File'!A:O,13,0),0)</f>
        <v>0</v>
      </c>
      <c r="J25" s="28">
        <f>IFERROR(+VLOOKUP("LEINSX"&amp;A25,'Main File'!A:O,14,0),0)</f>
        <v>0</v>
      </c>
      <c r="K25" s="28">
        <f>IFERROR(+VLOOKUP("LEINSX"&amp;A25,'Main File'!A:O,15,0),0)</f>
        <v>0</v>
      </c>
    </row>
    <row r="26" spans="1:11" x14ac:dyDescent="0.25">
      <c r="A26" s="9">
        <f t="shared" si="0"/>
        <v>43182</v>
      </c>
      <c r="B26" s="28">
        <f>IFERROR(+VLOOKUP("LEINSX"&amp;A26,'Main File'!A:O,6,0),0)</f>
        <v>0</v>
      </c>
      <c r="C26" s="28">
        <f>IFERROR(+VLOOKUP("LEINSX"&amp;A26,'Main File'!A:O,7,0),0)</f>
        <v>0</v>
      </c>
      <c r="D26" s="28">
        <f>IFERROR(+VLOOKUP("LEINSX"&amp;A26,'Main File'!A:O,8,0),0)</f>
        <v>0</v>
      </c>
      <c r="E26" s="28">
        <f>IFERROR(+VLOOKUP("LEINSX"&amp;A26,'Main File'!A:O,9,0),0)</f>
        <v>0</v>
      </c>
      <c r="F26" s="28">
        <f>IFERROR(+VLOOKUP("LEINSX"&amp;A26,'Main File'!A:O,10,0),0)</f>
        <v>0</v>
      </c>
      <c r="G26" s="28">
        <f>IFERROR(+VLOOKUP("LEINSX"&amp;A26,'Main File'!A:O,11,0),0)</f>
        <v>0</v>
      </c>
      <c r="H26" s="28">
        <f>IFERROR(+VLOOKUP("LEINSX"&amp;A26,'Main File'!A:O,12,0),0)</f>
        <v>0</v>
      </c>
      <c r="I26" s="28">
        <f>IFERROR(+VLOOKUP("LEINSX"&amp;A26,'Main File'!A:O,13,0),0)</f>
        <v>0</v>
      </c>
      <c r="J26" s="28">
        <f>IFERROR(+VLOOKUP("LEINSX"&amp;A26,'Main File'!A:O,14,0),0)</f>
        <v>0</v>
      </c>
      <c r="K26" s="28">
        <f>IFERROR(+VLOOKUP("LEINSX"&amp;A26,'Main File'!A:O,15,0),0)</f>
        <v>0</v>
      </c>
    </row>
    <row r="27" spans="1:11" x14ac:dyDescent="0.25">
      <c r="A27" s="9">
        <f t="shared" si="0"/>
        <v>43183</v>
      </c>
      <c r="B27" s="28">
        <f>IFERROR(+VLOOKUP("LEINSX"&amp;A27,'Main File'!A:O,6,0),0)</f>
        <v>0</v>
      </c>
      <c r="C27" s="28">
        <f>IFERROR(+VLOOKUP("LEINSX"&amp;A27,'Main File'!A:O,7,0),0)</f>
        <v>0</v>
      </c>
      <c r="D27" s="28">
        <f>IFERROR(+VLOOKUP("LEINSX"&amp;A27,'Main File'!A:O,8,0),0)</f>
        <v>0</v>
      </c>
      <c r="E27" s="28">
        <f>IFERROR(+VLOOKUP("LEINSX"&amp;A27,'Main File'!A:O,9,0),0)</f>
        <v>0</v>
      </c>
      <c r="F27" s="28">
        <f>IFERROR(+VLOOKUP("LEINSX"&amp;A27,'Main File'!A:O,10,0),0)</f>
        <v>0</v>
      </c>
      <c r="G27" s="28">
        <f>IFERROR(+VLOOKUP("LEINSX"&amp;A27,'Main File'!A:O,11,0),0)</f>
        <v>0</v>
      </c>
      <c r="H27" s="28">
        <f>IFERROR(+VLOOKUP("LEINSX"&amp;A27,'Main File'!A:O,12,0),0)</f>
        <v>0</v>
      </c>
      <c r="I27" s="28">
        <f>IFERROR(+VLOOKUP("LEINSX"&amp;A27,'Main File'!A:O,13,0),0)</f>
        <v>0</v>
      </c>
      <c r="J27" s="28">
        <f>IFERROR(+VLOOKUP("LEINSX"&amp;A27,'Main File'!A:O,14,0),0)</f>
        <v>0</v>
      </c>
      <c r="K27" s="28">
        <f>IFERROR(+VLOOKUP("LEINSX"&amp;A27,'Main File'!A:O,15,0),0)</f>
        <v>0</v>
      </c>
    </row>
    <row r="28" spans="1:11" x14ac:dyDescent="0.25">
      <c r="A28" s="9">
        <f t="shared" si="0"/>
        <v>43184</v>
      </c>
      <c r="B28" s="28">
        <f>IFERROR(+VLOOKUP("LEINSX"&amp;A28,'Main File'!A:O,6,0),0)</f>
        <v>0</v>
      </c>
      <c r="C28" s="28">
        <f>IFERROR(+VLOOKUP("LEINSX"&amp;A28,'Main File'!A:O,7,0),0)</f>
        <v>0</v>
      </c>
      <c r="D28" s="28">
        <f>IFERROR(+VLOOKUP("LEINSX"&amp;A28,'Main File'!A:O,8,0),0)</f>
        <v>0</v>
      </c>
      <c r="E28" s="28">
        <f>IFERROR(+VLOOKUP("LEINSX"&amp;A28,'Main File'!A:O,9,0),0)</f>
        <v>0</v>
      </c>
      <c r="F28" s="28">
        <f>IFERROR(+VLOOKUP("LEINSX"&amp;A28,'Main File'!A:O,10,0),0)</f>
        <v>0</v>
      </c>
      <c r="G28" s="28">
        <f>IFERROR(+VLOOKUP("LEINSX"&amp;A28,'Main File'!A:O,11,0),0)</f>
        <v>0</v>
      </c>
      <c r="H28" s="28">
        <f>IFERROR(+VLOOKUP("LEINSX"&amp;A28,'Main File'!A:O,12,0),0)</f>
        <v>0</v>
      </c>
      <c r="I28" s="28">
        <f>IFERROR(+VLOOKUP("LEINSX"&amp;A28,'Main File'!A:O,13,0),0)</f>
        <v>0</v>
      </c>
      <c r="J28" s="28">
        <f>IFERROR(+VLOOKUP("LEINSX"&amp;A28,'Main File'!A:O,14,0),0)</f>
        <v>0</v>
      </c>
      <c r="K28" s="28">
        <f>IFERROR(+VLOOKUP("LEINSX"&amp;A28,'Main File'!A:O,15,0),0)</f>
        <v>0</v>
      </c>
    </row>
    <row r="29" spans="1:11" x14ac:dyDescent="0.25">
      <c r="A29" s="9">
        <f t="shared" si="0"/>
        <v>43185</v>
      </c>
      <c r="B29" s="28">
        <f>IFERROR(+VLOOKUP("LEINSX"&amp;A29,'Main File'!A:O,6,0),0)</f>
        <v>0</v>
      </c>
      <c r="C29" s="28">
        <f>IFERROR(+VLOOKUP("LEINSX"&amp;A29,'Main File'!A:O,7,0),0)</f>
        <v>0</v>
      </c>
      <c r="D29" s="28">
        <f>IFERROR(+VLOOKUP("LEINSX"&amp;A29,'Main File'!A:O,8,0),0)</f>
        <v>0</v>
      </c>
      <c r="E29" s="28">
        <f>IFERROR(+VLOOKUP("LEINSX"&amp;A29,'Main File'!A:O,9,0),0)</f>
        <v>0</v>
      </c>
      <c r="F29" s="28">
        <f>IFERROR(+VLOOKUP("LEINSX"&amp;A29,'Main File'!A:O,10,0),0)</f>
        <v>0</v>
      </c>
      <c r="G29" s="28">
        <f>IFERROR(+VLOOKUP("LEINSX"&amp;A29,'Main File'!A:O,11,0),0)</f>
        <v>0</v>
      </c>
      <c r="H29" s="28">
        <f>IFERROR(+VLOOKUP("LEINSX"&amp;A29,'Main File'!A:O,12,0),0)</f>
        <v>0</v>
      </c>
      <c r="I29" s="28">
        <f>IFERROR(+VLOOKUP("LEINSX"&amp;A29,'Main File'!A:O,13,0),0)</f>
        <v>0</v>
      </c>
      <c r="J29" s="28">
        <f>IFERROR(+VLOOKUP("LEINSX"&amp;A29,'Main File'!A:O,14,0),0)</f>
        <v>0</v>
      </c>
      <c r="K29" s="28">
        <f>IFERROR(+VLOOKUP("LEINSX"&amp;A29,'Main File'!A:O,15,0),0)</f>
        <v>0</v>
      </c>
    </row>
    <row r="30" spans="1:11" x14ac:dyDescent="0.25">
      <c r="A30" s="9">
        <f t="shared" si="0"/>
        <v>43186</v>
      </c>
      <c r="B30" s="28">
        <f>IFERROR(+VLOOKUP("LEINSX"&amp;A30,'Main File'!A:O,6,0),0)</f>
        <v>0</v>
      </c>
      <c r="C30" s="28">
        <f>IFERROR(+VLOOKUP("LEINSX"&amp;A30,'Main File'!A:O,7,0),0)</f>
        <v>0</v>
      </c>
      <c r="D30" s="28">
        <f>IFERROR(+VLOOKUP("LEINSX"&amp;A30,'Main File'!A:O,8,0),0)</f>
        <v>0</v>
      </c>
      <c r="E30" s="28">
        <f>IFERROR(+VLOOKUP("LEINSX"&amp;A30,'Main File'!A:O,9,0),0)</f>
        <v>0</v>
      </c>
      <c r="F30" s="28">
        <f>IFERROR(+VLOOKUP("LEINSX"&amp;A30,'Main File'!A:O,10,0),0)</f>
        <v>0</v>
      </c>
      <c r="G30" s="28">
        <f>IFERROR(+VLOOKUP("LEINSX"&amp;A30,'Main File'!A:O,11,0),0)</f>
        <v>0</v>
      </c>
      <c r="H30" s="28">
        <f>IFERROR(+VLOOKUP("LEINSX"&amp;A30,'Main File'!A:O,12,0),0)</f>
        <v>0</v>
      </c>
      <c r="I30" s="28">
        <f>IFERROR(+VLOOKUP("LEINSX"&amp;A30,'Main File'!A:O,13,0),0)</f>
        <v>0</v>
      </c>
      <c r="J30" s="28">
        <f>IFERROR(+VLOOKUP("LEINSX"&amp;A30,'Main File'!A:O,14,0),0)</f>
        <v>0</v>
      </c>
      <c r="K30" s="28">
        <f>IFERROR(+VLOOKUP("LEINSX"&amp;A30,'Main File'!A:O,15,0),0)</f>
        <v>0</v>
      </c>
    </row>
    <row r="31" spans="1:11" x14ac:dyDescent="0.25">
      <c r="A31" s="9">
        <f t="shared" si="0"/>
        <v>43187</v>
      </c>
      <c r="B31" s="28">
        <f>IFERROR(+VLOOKUP("LEINSX"&amp;A31,'Main File'!A:O,6,0),0)</f>
        <v>0</v>
      </c>
      <c r="C31" s="28">
        <f>IFERROR(+VLOOKUP("LEINSX"&amp;A31,'Main File'!A:O,7,0),0)</f>
        <v>0</v>
      </c>
      <c r="D31" s="28">
        <f>IFERROR(+VLOOKUP("LEINSX"&amp;A31,'Main File'!A:O,8,0),0)</f>
        <v>0</v>
      </c>
      <c r="E31" s="28">
        <f>IFERROR(+VLOOKUP("LEINSX"&amp;A31,'Main File'!A:O,9,0),0)</f>
        <v>0</v>
      </c>
      <c r="F31" s="28">
        <f>IFERROR(+VLOOKUP("LEINSX"&amp;A31,'Main File'!A:O,10,0),0)</f>
        <v>0</v>
      </c>
      <c r="G31" s="28">
        <f>IFERROR(+VLOOKUP("LEINSX"&amp;A31,'Main File'!A:O,11,0),0)</f>
        <v>0</v>
      </c>
      <c r="H31" s="28">
        <f>IFERROR(+VLOOKUP("LEINSX"&amp;A31,'Main File'!A:O,12,0),0)</f>
        <v>0</v>
      </c>
      <c r="I31" s="28">
        <f>IFERROR(+VLOOKUP("LEINSX"&amp;A31,'Main File'!A:O,13,0),0)</f>
        <v>0</v>
      </c>
      <c r="J31" s="28">
        <f>IFERROR(+VLOOKUP("LEINSX"&amp;A31,'Main File'!A:O,14,0),0)</f>
        <v>0</v>
      </c>
      <c r="K31" s="28">
        <f>IFERROR(+VLOOKUP("LEINSX"&amp;A31,'Main File'!A:O,15,0),0)</f>
        <v>0</v>
      </c>
    </row>
    <row r="32" spans="1:11" x14ac:dyDescent="0.25">
      <c r="A32" s="9">
        <f t="shared" si="0"/>
        <v>43188</v>
      </c>
      <c r="B32" s="28">
        <f>IFERROR(+VLOOKUP("LEINSX"&amp;A32,'Main File'!A:O,6,0),0)</f>
        <v>0</v>
      </c>
      <c r="C32" s="28">
        <f>IFERROR(+VLOOKUP("LEINSX"&amp;A32,'Main File'!A:O,7,0),0)</f>
        <v>0</v>
      </c>
      <c r="D32" s="28">
        <f>IFERROR(+VLOOKUP("LEINSX"&amp;A32,'Main File'!A:O,8,0),0)</f>
        <v>0</v>
      </c>
      <c r="E32" s="28">
        <f>IFERROR(+VLOOKUP("LEINSX"&amp;A32,'Main File'!A:O,9,0),0)</f>
        <v>0</v>
      </c>
      <c r="F32" s="28">
        <f>IFERROR(+VLOOKUP("LEINSX"&amp;A32,'Main File'!A:O,10,0),0)</f>
        <v>0</v>
      </c>
      <c r="G32" s="28">
        <f>IFERROR(+VLOOKUP("LEINSX"&amp;A32,'Main File'!A:O,11,0),0)</f>
        <v>0</v>
      </c>
      <c r="H32" s="28">
        <f>IFERROR(+VLOOKUP("LEINSX"&amp;A32,'Main File'!A:O,12,0),0)</f>
        <v>0</v>
      </c>
      <c r="I32" s="28">
        <f>IFERROR(+VLOOKUP("LEINSX"&amp;A32,'Main File'!A:O,13,0),0)</f>
        <v>0</v>
      </c>
      <c r="J32" s="28">
        <f>IFERROR(+VLOOKUP("LEINSX"&amp;A32,'Main File'!A:O,14,0),0)</f>
        <v>0</v>
      </c>
      <c r="K32" s="28">
        <f>IFERROR(+VLOOKUP("LEINSX"&amp;A32,'Main File'!A:O,15,0),0)</f>
        <v>0</v>
      </c>
    </row>
    <row r="33" spans="1:11" x14ac:dyDescent="0.25">
      <c r="A33" s="9">
        <f t="shared" si="0"/>
        <v>43189</v>
      </c>
      <c r="B33" s="28">
        <f>IFERROR(+VLOOKUP("LEINSX"&amp;A33,'Main File'!A:O,6,0),0)</f>
        <v>0</v>
      </c>
      <c r="C33" s="28">
        <f>IFERROR(+VLOOKUP("LEINSX"&amp;A33,'Main File'!A:O,7,0),0)</f>
        <v>0</v>
      </c>
      <c r="D33" s="28">
        <f>IFERROR(+VLOOKUP("LEINSX"&amp;A33,'Main File'!A:O,8,0),0)</f>
        <v>0</v>
      </c>
      <c r="E33" s="28">
        <f>IFERROR(+VLOOKUP("LEINSX"&amp;A33,'Main File'!A:O,9,0),0)</f>
        <v>0</v>
      </c>
      <c r="F33" s="28">
        <f>IFERROR(+VLOOKUP("LEINSX"&amp;A33,'Main File'!A:O,10,0),0)</f>
        <v>0</v>
      </c>
      <c r="G33" s="28">
        <f>IFERROR(+VLOOKUP("LEINSX"&amp;A33,'Main File'!A:O,11,0),0)</f>
        <v>0</v>
      </c>
      <c r="H33" s="28">
        <f>IFERROR(+VLOOKUP("LEINSX"&amp;A33,'Main File'!A:O,12,0),0)</f>
        <v>0</v>
      </c>
      <c r="I33" s="28">
        <f>IFERROR(+VLOOKUP("LEINSX"&amp;A33,'Main File'!A:O,13,0),0)</f>
        <v>0</v>
      </c>
      <c r="J33" s="28">
        <f>IFERROR(+VLOOKUP("LEINSX"&amp;A33,'Main File'!A:O,14,0),0)</f>
        <v>0</v>
      </c>
      <c r="K33" s="28">
        <f>IFERROR(+VLOOKUP("LEINSX"&amp;A33,'Main File'!A:O,15,0),0)</f>
        <v>0</v>
      </c>
    </row>
    <row r="34" spans="1:11" x14ac:dyDescent="0.25">
      <c r="A34" s="9">
        <f t="shared" si="0"/>
        <v>43190</v>
      </c>
      <c r="B34" s="28">
        <f>IFERROR(+VLOOKUP("LEINSX"&amp;A34,'Main File'!A:O,6,0),0)</f>
        <v>0</v>
      </c>
      <c r="C34" s="28">
        <f>IFERROR(+VLOOKUP("LEINSX"&amp;A34,'Main File'!A:O,7,0),0)</f>
        <v>0</v>
      </c>
      <c r="D34" s="28">
        <f>IFERROR(+VLOOKUP("LEINSX"&amp;A34,'Main File'!A:O,8,0),0)</f>
        <v>0</v>
      </c>
      <c r="E34" s="28">
        <f>IFERROR(+VLOOKUP("LEINSX"&amp;A34,'Main File'!A:O,9,0),0)</f>
        <v>0</v>
      </c>
      <c r="F34" s="28">
        <f>IFERROR(+VLOOKUP("LEINSX"&amp;A34,'Main File'!A:O,10,0),0)</f>
        <v>0</v>
      </c>
      <c r="G34" s="28">
        <f>IFERROR(+VLOOKUP("LEINSX"&amp;A34,'Main File'!A:O,11,0),0)</f>
        <v>0</v>
      </c>
      <c r="H34" s="28">
        <f>IFERROR(+VLOOKUP("LEINSX"&amp;A34,'Main File'!A:O,12,0),0)</f>
        <v>0</v>
      </c>
      <c r="I34" s="28">
        <f>IFERROR(+VLOOKUP("LEINSX"&amp;A34,'Main File'!A:O,13,0),0)</f>
        <v>0</v>
      </c>
      <c r="J34" s="28">
        <f>IFERROR(+VLOOKUP("LEINSX"&amp;A34,'Main File'!A:O,14,0),0)</f>
        <v>0</v>
      </c>
      <c r="K34" s="28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Midcap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IFERROR(+VLOOKUP("LEMIDF"&amp;A4,'Main File'!A:O,6,0),0)</f>
        <v>2.3392462240346932</v>
      </c>
      <c r="C4" s="28">
        <f>IFERROR(+VLOOKUP("LEMIDF"&amp;A4,'Main File'!A:O,7,0),0)</f>
        <v>0.3000219005277201</v>
      </c>
      <c r="D4" s="28">
        <f>IFERROR(+VLOOKUP("LEMIDF"&amp;A4,'Main File'!A:O,8,0),0)</f>
        <v>0.2</v>
      </c>
      <c r="E4" s="28">
        <f>IFERROR(+VLOOKUP("LEMIDF"&amp;A4,'Main File'!A:O,9,0),0)</f>
        <v>6.1053549627440869E-2</v>
      </c>
      <c r="F4" s="28">
        <f>IFERROR(+VLOOKUP("LEMIDF"&amp;A4,'Main File'!A:O,10,0),0)</f>
        <v>2.9003216741898541</v>
      </c>
      <c r="G4" s="28">
        <f>IFERROR(+VLOOKUP("LEMIDF"&amp;A4,'Main File'!A:O,11,0),0)</f>
        <v>0.32967382155226804</v>
      </c>
      <c r="H4" s="28">
        <f>IFERROR(+VLOOKUP("LEMIDF"&amp;A4,'Main File'!A:O,12,0),0)</f>
        <v>0</v>
      </c>
      <c r="I4" s="28">
        <f>IFERROR(+VLOOKUP("LEMIDF"&amp;A4,'Main File'!A:O,13,0),0)</f>
        <v>0.2</v>
      </c>
      <c r="J4" s="28">
        <f>IFERROR(+VLOOKUP("LEMIDF"&amp;A4,'Main File'!A:O,14,0),0)</f>
        <v>5.9341457787268632E-2</v>
      </c>
      <c r="K4" s="28">
        <f>IFERROR(+VLOOKUP("LEMIDF"&amp;A4,'Main File'!A:O,15,0),0)</f>
        <v>0.58901527933953668</v>
      </c>
    </row>
    <row r="5" spans="1:14" x14ac:dyDescent="0.25">
      <c r="A5" s="9">
        <v>43161</v>
      </c>
      <c r="B5" s="28">
        <f>IFERROR(+VLOOKUP("LEMIDF"&amp;A5,'Main File'!A:O,6,0),0)</f>
        <v>2.3389527074850069</v>
      </c>
      <c r="C5" s="28">
        <f>IFERROR(+VLOOKUP("LEMIDF"&amp;A5,'Main File'!A:O,7,0),0)</f>
        <v>0.30002179635111353</v>
      </c>
      <c r="D5" s="28">
        <f>IFERROR(+VLOOKUP("LEMIDF"&amp;A5,'Main File'!A:O,8,0),0)</f>
        <v>0.2</v>
      </c>
      <c r="E5" s="28">
        <f>IFERROR(+VLOOKUP("LEMIDF"&amp;A5,'Main File'!A:O,9,0),0)</f>
        <v>6.1000754645800251E-2</v>
      </c>
      <c r="F5" s="28">
        <f>IFERROR(+VLOOKUP("LEMIDF"&amp;A5,'Main File'!A:O,10,0),0)</f>
        <v>2.8999752584819212</v>
      </c>
      <c r="G5" s="28">
        <f>IFERROR(+VLOOKUP("LEMIDF"&amp;A5,'Main File'!A:O,11,0),0)</f>
        <v>0.32944270975781537</v>
      </c>
      <c r="H5" s="28">
        <f>IFERROR(+VLOOKUP("LEMIDF"&amp;A5,'Main File'!A:O,12,0),0)</f>
        <v>0</v>
      </c>
      <c r="I5" s="28">
        <f>IFERROR(+VLOOKUP("LEMIDF"&amp;A5,'Main File'!A:O,13,0),0)</f>
        <v>0.2</v>
      </c>
      <c r="J5" s="28">
        <f>IFERROR(+VLOOKUP("LEMIDF"&amp;A5,'Main File'!A:O,14,0),0)</f>
        <v>5.9299151643955425E-2</v>
      </c>
      <c r="K5" s="28">
        <f>IFERROR(+VLOOKUP("LEMIDF"&amp;A5,'Main File'!A:O,15,0),0)</f>
        <v>0.58874186140177076</v>
      </c>
    </row>
    <row r="6" spans="1:14" x14ac:dyDescent="0.25">
      <c r="A6" s="9">
        <f>+A5+1</f>
        <v>43162</v>
      </c>
      <c r="B6" s="28">
        <f>IFERROR(+VLOOKUP("LEMIDF"&amp;A6,'Main File'!A:O,6,0),0)</f>
        <v>2.3389573803228485</v>
      </c>
      <c r="C6" s="28">
        <f>IFERROR(+VLOOKUP("LEMIDF"&amp;A6,'Main File'!A:O,7,0),0)</f>
        <v>0.30002178223944609</v>
      </c>
      <c r="D6" s="28">
        <f>IFERROR(+VLOOKUP("LEMIDF"&amp;A6,'Main File'!A:O,8,0),0)</f>
        <v>0.2</v>
      </c>
      <c r="E6" s="28">
        <f>IFERROR(+VLOOKUP("LEMIDF"&amp;A6,'Main File'!A:O,9,0),0)</f>
        <v>6.100154827895319E-2</v>
      </c>
      <c r="F6" s="28">
        <f>IFERROR(+VLOOKUP("LEMIDF"&amp;A6,'Main File'!A:O,10,0),0)</f>
        <v>2.8999807108412479</v>
      </c>
      <c r="G6" s="28">
        <f>IFERROR(+VLOOKUP("LEMIDF"&amp;A6,'Main File'!A:O,11,0),0)</f>
        <v>0.32944776025241201</v>
      </c>
      <c r="H6" s="28">
        <f>IFERROR(+VLOOKUP("LEMIDF"&amp;A6,'Main File'!A:O,12,0),0)</f>
        <v>0</v>
      </c>
      <c r="I6" s="28">
        <f>IFERROR(+VLOOKUP("LEMIDF"&amp;A6,'Main File'!A:O,13,0),0)</f>
        <v>0.2</v>
      </c>
      <c r="J6" s="28">
        <f>IFERROR(+VLOOKUP("LEMIDF"&amp;A6,'Main File'!A:O,14,0),0)</f>
        <v>5.9300859022829992E-2</v>
      </c>
      <c r="K6" s="28">
        <f>IFERROR(+VLOOKUP("LEMIDF"&amp;A6,'Main File'!A:O,15,0),0)</f>
        <v>0.58874861927524202</v>
      </c>
    </row>
    <row r="7" spans="1:14" x14ac:dyDescent="0.25">
      <c r="A7" s="9">
        <f t="shared" ref="A7:A34" si="0">+A6+1</f>
        <v>43163</v>
      </c>
      <c r="B7" s="28">
        <f>IFERROR(+VLOOKUP("LEMIDF"&amp;A7,'Main File'!A:O,6,0),0)</f>
        <v>2.3389623475260595</v>
      </c>
      <c r="C7" s="28">
        <f>IFERROR(+VLOOKUP("LEMIDF"&amp;A7,'Main File'!A:O,7,0),0)</f>
        <v>0.30002176672022296</v>
      </c>
      <c r="D7" s="28">
        <f>IFERROR(+VLOOKUP("LEMIDF"&amp;A7,'Main File'!A:O,8,0),0)</f>
        <v>0.2</v>
      </c>
      <c r="E7" s="28">
        <f>IFERROR(+VLOOKUP("LEMIDF"&amp;A7,'Main File'!A:O,9,0),0)</f>
        <v>6.1002647398424349E-2</v>
      </c>
      <c r="F7" s="28">
        <f>IFERROR(+VLOOKUP("LEMIDF"&amp;A7,'Main File'!A:O,10,0),0)</f>
        <v>2.899986761644707</v>
      </c>
      <c r="G7" s="28">
        <f>IFERROR(+VLOOKUP("LEMIDF"&amp;A7,'Main File'!A:O,11,0),0)</f>
        <v>0.32945195060181026</v>
      </c>
      <c r="H7" s="28">
        <f>IFERROR(+VLOOKUP("LEMIDF"&amp;A7,'Main File'!A:O,12,0),0)</f>
        <v>0</v>
      </c>
      <c r="I7" s="28">
        <f>IFERROR(+VLOOKUP("LEMIDF"&amp;A7,'Main File'!A:O,13,0),0)</f>
        <v>0.2</v>
      </c>
      <c r="J7" s="28">
        <f>IFERROR(+VLOOKUP("LEMIDF"&amp;A7,'Main File'!A:O,14,0),0)</f>
        <v>5.9300846891711834E-2</v>
      </c>
      <c r="K7" s="28">
        <f>IFERROR(+VLOOKUP("LEMIDF"&amp;A7,'Main File'!A:O,15,0),0)</f>
        <v>0.58875279749352205</v>
      </c>
    </row>
    <row r="8" spans="1:14" x14ac:dyDescent="0.25">
      <c r="A8" s="9">
        <f t="shared" si="0"/>
        <v>43164</v>
      </c>
      <c r="B8" s="28">
        <f>IFERROR(+VLOOKUP("LEMIDF"&amp;A8,'Main File'!A:O,6,0),0)</f>
        <v>2.3398251186600949</v>
      </c>
      <c r="C8" s="28">
        <f>IFERROR(+VLOOKUP("LEMIDF"&amp;A8,'Main File'!A:O,7,0),0)</f>
        <v>0.30002189770764892</v>
      </c>
      <c r="D8" s="28">
        <f>IFERROR(+VLOOKUP("LEMIDF"&amp;A8,'Main File'!A:O,8,0),0)</f>
        <v>0.2</v>
      </c>
      <c r="E8" s="28">
        <f>IFERROR(+VLOOKUP("LEMIDF"&amp;A8,'Main File'!A:O,9,0),0)</f>
        <v>6.1157909283124381E-2</v>
      </c>
      <c r="F8" s="28">
        <f>IFERROR(+VLOOKUP("LEMIDF"&amp;A8,'Main File'!A:O,10,0),0)</f>
        <v>2.9010049256508683</v>
      </c>
      <c r="G8" s="28">
        <f>IFERROR(+VLOOKUP("LEMIDF"&amp;A8,'Main File'!A:O,11,0),0)</f>
        <v>0.33022166115384494</v>
      </c>
      <c r="H8" s="28">
        <f>IFERROR(+VLOOKUP("LEMIDF"&amp;A8,'Main File'!A:O,12,0),0)</f>
        <v>0</v>
      </c>
      <c r="I8" s="28">
        <f>IFERROR(+VLOOKUP("LEMIDF"&amp;A8,'Main File'!A:O,13,0),0)</f>
        <v>0.2</v>
      </c>
      <c r="J8" s="28">
        <f>IFERROR(+VLOOKUP("LEMIDF"&amp;A8,'Main File'!A:O,14,0),0)</f>
        <v>5.9439496148682346E-2</v>
      </c>
      <c r="K8" s="28">
        <f>IFERROR(+VLOOKUP("LEMIDF"&amp;A8,'Main File'!A:O,15,0),0)</f>
        <v>0.58966115730252733</v>
      </c>
    </row>
    <row r="9" spans="1:14" x14ac:dyDescent="0.25">
      <c r="A9" s="9">
        <f t="shared" si="0"/>
        <v>43165</v>
      </c>
      <c r="B9" s="28">
        <f>IFERROR(+VLOOKUP("LEMIDF"&amp;A9,'Main File'!A:O,6,0),0)</f>
        <v>2.3403934070525225</v>
      </c>
      <c r="C9" s="28">
        <f>IFERROR(+VLOOKUP("LEMIDF"&amp;A9,'Main File'!A:O,7,0),0)</f>
        <v>0.30002191892426455</v>
      </c>
      <c r="D9" s="28">
        <f>IFERROR(+VLOOKUP("LEMIDF"&amp;A9,'Main File'!A:O,8,0),0)</f>
        <v>0.2</v>
      </c>
      <c r="E9" s="28">
        <f>IFERROR(+VLOOKUP("LEMIDF"&amp;A9,'Main File'!A:O,9,0),0)</f>
        <v>6.1260318593611633E-2</v>
      </c>
      <c r="F9" s="28">
        <f>IFERROR(+VLOOKUP("LEMIDF"&amp;A9,'Main File'!A:O,10,0),0)</f>
        <v>2.9016756445703988</v>
      </c>
      <c r="G9" s="28">
        <f>IFERROR(+VLOOKUP("LEMIDF"&amp;A9,'Main File'!A:O,11,0),0)</f>
        <v>0.33080923631038101</v>
      </c>
      <c r="H9" s="28">
        <f>IFERROR(+VLOOKUP("LEMIDF"&amp;A9,'Main File'!A:O,12,0),0)</f>
        <v>0</v>
      </c>
      <c r="I9" s="28">
        <f>IFERROR(+VLOOKUP("LEMIDF"&amp;A9,'Main File'!A:O,13,0),0)</f>
        <v>0.2</v>
      </c>
      <c r="J9" s="28">
        <f>IFERROR(+VLOOKUP("LEMIDF"&amp;A9,'Main File'!A:O,14,0),0)</f>
        <v>5.9546000451971733E-2</v>
      </c>
      <c r="K9" s="28">
        <f>IFERROR(+VLOOKUP("LEMIDF"&amp;A9,'Main File'!A:O,15,0),0)</f>
        <v>0.5903552367623528</v>
      </c>
    </row>
    <row r="10" spans="1:14" x14ac:dyDescent="0.25">
      <c r="A10" s="9">
        <f t="shared" si="0"/>
        <v>43166</v>
      </c>
      <c r="B10" s="28">
        <f>IFERROR(+VLOOKUP("LEMIDF"&amp;A10,'Main File'!A:O,6,0),0)</f>
        <v>2.3411240505431725</v>
      </c>
      <c r="C10" s="28">
        <f>IFERROR(+VLOOKUP("LEMIDF"&amp;A10,'Main File'!A:O,7,0),0)</f>
        <v>0.30002180156477942</v>
      </c>
      <c r="D10" s="28">
        <f>IFERROR(+VLOOKUP("LEMIDF"&amp;A10,'Main File'!A:O,8,0),0)</f>
        <v>0.2</v>
      </c>
      <c r="E10" s="28">
        <f>IFERROR(+VLOOKUP("LEMIDF"&amp;A10,'Main File'!A:O,9,0),0)</f>
        <v>6.1391414586316272E-2</v>
      </c>
      <c r="F10" s="28">
        <f>IFERROR(+VLOOKUP("LEMIDF"&amp;A10,'Main File'!A:O,10,0),0)</f>
        <v>2.9025372666942686</v>
      </c>
      <c r="G10" s="28">
        <f>IFERROR(+VLOOKUP("LEMIDF"&amp;A10,'Main File'!A:O,11,0),0)</f>
        <v>0.33152305688122469</v>
      </c>
      <c r="H10" s="28">
        <f>IFERROR(+VLOOKUP("LEMIDF"&amp;A10,'Main File'!A:O,12,0),0)</f>
        <v>0</v>
      </c>
      <c r="I10" s="28">
        <f>IFERROR(+VLOOKUP("LEMIDF"&amp;A10,'Main File'!A:O,13,0),0)</f>
        <v>0.2</v>
      </c>
      <c r="J10" s="28">
        <f>IFERROR(+VLOOKUP("LEMIDF"&amp;A10,'Main File'!A:O,14,0),0)</f>
        <v>5.9675239771785828E-2</v>
      </c>
      <c r="K10" s="28">
        <f>IFERROR(+VLOOKUP("LEMIDF"&amp;A10,'Main File'!A:O,15,0),0)</f>
        <v>0.59119829665301049</v>
      </c>
    </row>
    <row r="11" spans="1:14" x14ac:dyDescent="0.25">
      <c r="A11" s="9">
        <f t="shared" si="0"/>
        <v>43167</v>
      </c>
      <c r="B11" s="28">
        <f>IFERROR(+VLOOKUP("LEMIDF"&amp;A11,'Main File'!A:O,6,0),0)</f>
        <v>2.340250044353009</v>
      </c>
      <c r="C11" s="28">
        <f>IFERROR(+VLOOKUP("LEMIDF"&amp;A11,'Main File'!A:O,7,0),0)</f>
        <v>0.30002178385791745</v>
      </c>
      <c r="D11" s="28">
        <f>IFERROR(+VLOOKUP("LEMIDF"&amp;A11,'Main File'!A:O,8,0),0)</f>
        <v>0.2</v>
      </c>
      <c r="E11" s="28">
        <f>IFERROR(+VLOOKUP("LEMIDF"&amp;A11,'Main File'!A:O,9,0),0)</f>
        <v>6.1234222072118587E-2</v>
      </c>
      <c r="F11" s="28">
        <f>IFERROR(+VLOOKUP("LEMIDF"&amp;A11,'Main File'!A:O,10,0),0)</f>
        <v>2.9015060502830452</v>
      </c>
      <c r="G11" s="28">
        <f>IFERROR(+VLOOKUP("LEMIDF"&amp;A11,'Main File'!A:O,11,0),0)</f>
        <v>0.33080935183302024</v>
      </c>
      <c r="H11" s="28">
        <f>IFERROR(+VLOOKUP("LEMIDF"&amp;A11,'Main File'!A:O,12,0),0)</f>
        <v>0</v>
      </c>
      <c r="I11" s="28">
        <f>IFERROR(+VLOOKUP("LEMIDF"&amp;A11,'Main File'!A:O,13,0),0)</f>
        <v>0.2</v>
      </c>
      <c r="J11" s="28">
        <f>IFERROR(+VLOOKUP("LEMIDF"&amp;A11,'Main File'!A:O,14,0),0)</f>
        <v>5.9546951301353727E-2</v>
      </c>
      <c r="K11" s="28">
        <f>IFERROR(+VLOOKUP("LEMIDF"&amp;A11,'Main File'!A:O,15,0),0)</f>
        <v>0.59035630313437393</v>
      </c>
    </row>
    <row r="12" spans="1:14" x14ac:dyDescent="0.25">
      <c r="A12" s="9">
        <f t="shared" si="0"/>
        <v>43168</v>
      </c>
      <c r="B12" s="28">
        <f>IFERROR(+VLOOKUP("LEMIDF"&amp;A12,'Main File'!A:O,6,0),0)</f>
        <v>2.3404735648003103</v>
      </c>
      <c r="C12" s="28">
        <f>IFERROR(+VLOOKUP("LEMIDF"&amp;A12,'Main File'!A:O,7,0),0)</f>
        <v>0.30002179717836663</v>
      </c>
      <c r="D12" s="28">
        <f>IFERROR(+VLOOKUP("LEMIDF"&amp;A12,'Main File'!A:O,8,0),0)</f>
        <v>0.2</v>
      </c>
      <c r="E12" s="28">
        <f>IFERROR(+VLOOKUP("LEMIDF"&amp;A12,'Main File'!A:O,9,0),0)</f>
        <v>6.1274424125954331E-2</v>
      </c>
      <c r="F12" s="28">
        <f>IFERROR(+VLOOKUP("LEMIDF"&amp;A12,'Main File'!A:O,10,0),0)</f>
        <v>2.9017697861046314</v>
      </c>
      <c r="G12" s="28">
        <f>IFERROR(+VLOOKUP("LEMIDF"&amp;A12,'Main File'!A:O,11,0),0)</f>
        <v>0.33095449474358135</v>
      </c>
      <c r="H12" s="28">
        <f>IFERROR(+VLOOKUP("LEMIDF"&amp;A12,'Main File'!A:O,12,0),0)</f>
        <v>0</v>
      </c>
      <c r="I12" s="28">
        <f>IFERROR(+VLOOKUP("LEMIDF"&amp;A12,'Main File'!A:O,13,0),0)</f>
        <v>0.2</v>
      </c>
      <c r="J12" s="28">
        <f>IFERROR(+VLOOKUP("LEMIDF"&amp;A12,'Main File'!A:O,14,0),0)</f>
        <v>5.9572804375082514E-2</v>
      </c>
      <c r="K12" s="28">
        <f>IFERROR(+VLOOKUP("LEMIDF"&amp;A12,'Main File'!A:O,15,0),0)</f>
        <v>0.59052729911866386</v>
      </c>
    </row>
    <row r="13" spans="1:14" x14ac:dyDescent="0.25">
      <c r="A13" s="9">
        <f t="shared" si="0"/>
        <v>43169</v>
      </c>
      <c r="B13" s="28">
        <f>IFERROR(+VLOOKUP("LEMIDF"&amp;A13,'Main File'!A:O,6,0),0)</f>
        <v>2.3403595683487617</v>
      </c>
      <c r="C13" s="28">
        <f>IFERROR(+VLOOKUP("LEMIDF"&amp;A13,'Main File'!A:O,7,0),0)</f>
        <v>0.30002191048321525</v>
      </c>
      <c r="D13" s="28">
        <f>IFERROR(+VLOOKUP("LEMIDF"&amp;A13,'Main File'!A:O,8,0),0)</f>
        <v>0.2</v>
      </c>
      <c r="E13" s="28">
        <f>IFERROR(+VLOOKUP("LEMIDF"&amp;A13,'Main File'!A:O,9,0),0)</f>
        <v>6.1253821493841988E-2</v>
      </c>
      <c r="F13" s="28">
        <f>IFERROR(+VLOOKUP("LEMIDF"&amp;A13,'Main File'!A:O,10,0),0)</f>
        <v>2.9016353003258191</v>
      </c>
      <c r="G13" s="28">
        <f>IFERROR(+VLOOKUP("LEMIDF"&amp;A13,'Main File'!A:O,11,0),0)</f>
        <v>0.3308516050528561</v>
      </c>
      <c r="H13" s="28">
        <f>IFERROR(+VLOOKUP("LEMIDF"&amp;A13,'Main File'!A:O,12,0),0)</f>
        <v>0</v>
      </c>
      <c r="I13" s="28">
        <f>IFERROR(+VLOOKUP("LEMIDF"&amp;A13,'Main File'!A:O,13,0),0)</f>
        <v>0.2</v>
      </c>
      <c r="J13" s="28">
        <f>IFERROR(+VLOOKUP("LEMIDF"&amp;A13,'Main File'!A:O,14,0),0)</f>
        <v>5.9553455401546621E-2</v>
      </c>
      <c r="K13" s="28">
        <f>IFERROR(+VLOOKUP("LEMIDF"&amp;A13,'Main File'!A:O,15,0),0)</f>
        <v>0.59040506045440277</v>
      </c>
    </row>
    <row r="14" spans="1:14" x14ac:dyDescent="0.25">
      <c r="A14" s="9">
        <f t="shared" si="0"/>
        <v>43170</v>
      </c>
      <c r="B14" s="28">
        <f>IFERROR(+VLOOKUP("LEMIDF"&amp;A14,'Main File'!A:O,6,0),0)</f>
        <v>2.3403644765928178</v>
      </c>
      <c r="C14" s="28">
        <f>IFERROR(+VLOOKUP("LEMIDF"&amp;A14,'Main File'!A:O,7,0),0)</f>
        <v>0.30002188571916649</v>
      </c>
      <c r="D14" s="28">
        <f>IFERROR(+VLOOKUP("LEMIDF"&amp;A14,'Main File'!A:O,8,0),0)</f>
        <v>0.2</v>
      </c>
      <c r="E14" s="28">
        <f>IFERROR(+VLOOKUP("LEMIDF"&amp;A14,'Main File'!A:O,9,0),0)</f>
        <v>6.1254577529020846E-2</v>
      </c>
      <c r="F14" s="28">
        <f>IFERROR(+VLOOKUP("LEMIDF"&amp;A14,'Main File'!A:O,10,0),0)</f>
        <v>2.9016409398410055</v>
      </c>
      <c r="G14" s="28">
        <f>IFERROR(+VLOOKUP("LEMIDF"&amp;A14,'Main File'!A:O,11,0),0)</f>
        <v>0.33085581610775455</v>
      </c>
      <c r="H14" s="28">
        <f>IFERROR(+VLOOKUP("LEMIDF"&amp;A14,'Main File'!A:O,12,0),0)</f>
        <v>0</v>
      </c>
      <c r="I14" s="28">
        <f>IFERROR(+VLOOKUP("LEMIDF"&amp;A14,'Main File'!A:O,13,0),0)</f>
        <v>0.2</v>
      </c>
      <c r="J14" s="28">
        <f>IFERROR(+VLOOKUP("LEMIDF"&amp;A14,'Main File'!A:O,14,0),0)</f>
        <v>5.9555192678860204E-2</v>
      </c>
      <c r="K14" s="28">
        <f>IFERROR(+VLOOKUP("LEMIDF"&amp;A14,'Main File'!A:O,15,0),0)</f>
        <v>0.59041100878661479</v>
      </c>
    </row>
    <row r="15" spans="1:14" x14ac:dyDescent="0.25">
      <c r="A15" s="9">
        <f t="shared" si="0"/>
        <v>43171</v>
      </c>
      <c r="B15" s="28">
        <f>IFERROR(+VLOOKUP("LEMIDF"&amp;A15,'Main File'!A:O,6,0),0)</f>
        <v>0</v>
      </c>
      <c r="C15" s="28">
        <f>IFERROR(+VLOOKUP("LEMIDF"&amp;A15,'Main File'!A:O,7,0),0)</f>
        <v>0</v>
      </c>
      <c r="D15" s="28">
        <f>IFERROR(+VLOOKUP("LEMIDF"&amp;A15,'Main File'!A:O,8,0),0)</f>
        <v>0</v>
      </c>
      <c r="E15" s="28">
        <f>IFERROR(+VLOOKUP("LEMIDF"&amp;A15,'Main File'!A:O,9,0),0)</f>
        <v>0</v>
      </c>
      <c r="F15" s="28">
        <f>IFERROR(+VLOOKUP("LEMIDF"&amp;A15,'Main File'!A:O,10,0),0)</f>
        <v>0</v>
      </c>
      <c r="G15" s="28">
        <f>IFERROR(+VLOOKUP("LEMIDF"&amp;A15,'Main File'!A:O,11,0),0)</f>
        <v>0</v>
      </c>
      <c r="H15" s="28">
        <f>IFERROR(+VLOOKUP("LEMIDF"&amp;A15,'Main File'!A:O,12,0),0)</f>
        <v>0</v>
      </c>
      <c r="I15" s="28">
        <f>IFERROR(+VLOOKUP("LEMIDF"&amp;A15,'Main File'!A:O,13,0),0)</f>
        <v>0</v>
      </c>
      <c r="J15" s="28">
        <f>IFERROR(+VLOOKUP("LEMIDF"&amp;A15,'Main File'!A:O,14,0),0)</f>
        <v>0</v>
      </c>
      <c r="K15" s="28">
        <f>IFERROR(+VLOOKUP("LEMIDF"&amp;A15,'Main File'!A:O,15,0),0)</f>
        <v>0</v>
      </c>
    </row>
    <row r="16" spans="1:14" x14ac:dyDescent="0.25">
      <c r="A16" s="9">
        <f t="shared" si="0"/>
        <v>43172</v>
      </c>
      <c r="B16" s="28">
        <f>IFERROR(+VLOOKUP("LEMIDF"&amp;A16,'Main File'!A:O,6,0),0)</f>
        <v>0</v>
      </c>
      <c r="C16" s="28">
        <f>IFERROR(+VLOOKUP("LEMIDF"&amp;A16,'Main File'!A:O,7,0),0)</f>
        <v>0</v>
      </c>
      <c r="D16" s="28">
        <f>IFERROR(+VLOOKUP("LEMIDF"&amp;A16,'Main File'!A:O,8,0),0)</f>
        <v>0</v>
      </c>
      <c r="E16" s="28">
        <f>IFERROR(+VLOOKUP("LEMIDF"&amp;A16,'Main File'!A:O,9,0),0)</f>
        <v>0</v>
      </c>
      <c r="F16" s="28">
        <f>IFERROR(+VLOOKUP("LEMIDF"&amp;A16,'Main File'!A:O,10,0),0)</f>
        <v>0</v>
      </c>
      <c r="G16" s="28">
        <f>IFERROR(+VLOOKUP("LEMIDF"&amp;A16,'Main File'!A:O,11,0),0)</f>
        <v>0</v>
      </c>
      <c r="H16" s="28">
        <f>IFERROR(+VLOOKUP("LEMIDF"&amp;A16,'Main File'!A:O,12,0),0)</f>
        <v>0</v>
      </c>
      <c r="I16" s="28">
        <f>IFERROR(+VLOOKUP("LEMIDF"&amp;A16,'Main File'!A:O,13,0),0)</f>
        <v>0</v>
      </c>
      <c r="J16" s="28">
        <f>IFERROR(+VLOOKUP("LEMIDF"&amp;A16,'Main File'!A:O,14,0),0)</f>
        <v>0</v>
      </c>
      <c r="K16" s="28">
        <f>IFERROR(+VLOOKUP("LEMIDF"&amp;A16,'Main File'!A:O,15,0),0)</f>
        <v>0</v>
      </c>
    </row>
    <row r="17" spans="1:11" x14ac:dyDescent="0.25">
      <c r="A17" s="9">
        <f t="shared" si="0"/>
        <v>43173</v>
      </c>
      <c r="B17" s="28">
        <f>IFERROR(+VLOOKUP("LEMIDF"&amp;A17,'Main File'!A:O,6,0),0)</f>
        <v>0</v>
      </c>
      <c r="C17" s="28">
        <f>IFERROR(+VLOOKUP("LEMIDF"&amp;A17,'Main File'!A:O,7,0),0)</f>
        <v>0</v>
      </c>
      <c r="D17" s="28">
        <f>IFERROR(+VLOOKUP("LEMIDF"&amp;A17,'Main File'!A:O,8,0),0)</f>
        <v>0</v>
      </c>
      <c r="E17" s="28">
        <f>IFERROR(+VLOOKUP("LEMIDF"&amp;A17,'Main File'!A:O,9,0),0)</f>
        <v>0</v>
      </c>
      <c r="F17" s="28">
        <f>IFERROR(+VLOOKUP("LEMIDF"&amp;A17,'Main File'!A:O,10,0),0)</f>
        <v>0</v>
      </c>
      <c r="G17" s="28">
        <f>IFERROR(+VLOOKUP("LEMIDF"&amp;A17,'Main File'!A:O,11,0),0)</f>
        <v>0</v>
      </c>
      <c r="H17" s="28">
        <f>IFERROR(+VLOOKUP("LEMIDF"&amp;A17,'Main File'!A:O,12,0),0)</f>
        <v>0</v>
      </c>
      <c r="I17" s="28">
        <f>IFERROR(+VLOOKUP("LEMIDF"&amp;A17,'Main File'!A:O,13,0),0)</f>
        <v>0</v>
      </c>
      <c r="J17" s="28">
        <f>IFERROR(+VLOOKUP("LEMIDF"&amp;A17,'Main File'!A:O,14,0),0)</f>
        <v>0</v>
      </c>
      <c r="K17" s="28">
        <f>IFERROR(+VLOOKUP("LEMIDF"&amp;A17,'Main File'!A:O,15,0),0)</f>
        <v>0</v>
      </c>
    </row>
    <row r="18" spans="1:11" x14ac:dyDescent="0.25">
      <c r="A18" s="9">
        <f t="shared" si="0"/>
        <v>43174</v>
      </c>
      <c r="B18" s="28">
        <f>IFERROR(+VLOOKUP("LEMIDF"&amp;A18,'Main File'!A:O,6,0),0)</f>
        <v>0</v>
      </c>
      <c r="C18" s="28">
        <f>IFERROR(+VLOOKUP("LEMIDF"&amp;A18,'Main File'!A:O,7,0),0)</f>
        <v>0</v>
      </c>
      <c r="D18" s="28">
        <f>IFERROR(+VLOOKUP("LEMIDF"&amp;A18,'Main File'!A:O,8,0),0)</f>
        <v>0</v>
      </c>
      <c r="E18" s="28">
        <f>IFERROR(+VLOOKUP("LEMIDF"&amp;A18,'Main File'!A:O,9,0),0)</f>
        <v>0</v>
      </c>
      <c r="F18" s="28">
        <f>IFERROR(+VLOOKUP("LEMIDF"&amp;A18,'Main File'!A:O,10,0),0)</f>
        <v>0</v>
      </c>
      <c r="G18" s="28">
        <f>IFERROR(+VLOOKUP("LEMIDF"&amp;A18,'Main File'!A:O,11,0),0)</f>
        <v>0</v>
      </c>
      <c r="H18" s="28">
        <f>IFERROR(+VLOOKUP("LEMIDF"&amp;A18,'Main File'!A:O,12,0),0)</f>
        <v>0</v>
      </c>
      <c r="I18" s="28">
        <f>IFERROR(+VLOOKUP("LEMIDF"&amp;A18,'Main File'!A:O,13,0),0)</f>
        <v>0</v>
      </c>
      <c r="J18" s="28">
        <f>IFERROR(+VLOOKUP("LEMIDF"&amp;A18,'Main File'!A:O,14,0),0)</f>
        <v>0</v>
      </c>
      <c r="K18" s="28">
        <f>IFERROR(+VLOOKUP("LEMIDF"&amp;A18,'Main File'!A:O,15,0),0)</f>
        <v>0</v>
      </c>
    </row>
    <row r="19" spans="1:11" x14ac:dyDescent="0.25">
      <c r="A19" s="9">
        <f t="shared" si="0"/>
        <v>43175</v>
      </c>
      <c r="B19" s="28">
        <f>IFERROR(+VLOOKUP("LEMIDF"&amp;A19,'Main File'!A:O,6,0),0)</f>
        <v>0</v>
      </c>
      <c r="C19" s="28">
        <f>IFERROR(+VLOOKUP("LEMIDF"&amp;A19,'Main File'!A:O,7,0),0)</f>
        <v>0</v>
      </c>
      <c r="D19" s="28">
        <f>IFERROR(+VLOOKUP("LEMIDF"&amp;A19,'Main File'!A:O,8,0),0)</f>
        <v>0</v>
      </c>
      <c r="E19" s="28">
        <f>IFERROR(+VLOOKUP("LEMIDF"&amp;A19,'Main File'!A:O,9,0),0)</f>
        <v>0</v>
      </c>
      <c r="F19" s="28">
        <f>IFERROR(+VLOOKUP("LEMIDF"&amp;A19,'Main File'!A:O,10,0),0)</f>
        <v>0</v>
      </c>
      <c r="G19" s="28">
        <f>IFERROR(+VLOOKUP("LEMIDF"&amp;A19,'Main File'!A:O,11,0),0)</f>
        <v>0</v>
      </c>
      <c r="H19" s="28">
        <f>IFERROR(+VLOOKUP("LEMIDF"&amp;A19,'Main File'!A:O,12,0),0)</f>
        <v>0</v>
      </c>
      <c r="I19" s="28">
        <f>IFERROR(+VLOOKUP("LEMIDF"&amp;A19,'Main File'!A:O,13,0),0)</f>
        <v>0</v>
      </c>
      <c r="J19" s="28">
        <f>IFERROR(+VLOOKUP("LEMIDF"&amp;A19,'Main File'!A:O,14,0),0)</f>
        <v>0</v>
      </c>
      <c r="K19" s="28">
        <f>IFERROR(+VLOOKUP("LEMIDF"&amp;A19,'Main File'!A:O,15,0),0)</f>
        <v>0</v>
      </c>
    </row>
    <row r="20" spans="1:11" x14ac:dyDescent="0.25">
      <c r="A20" s="9">
        <f t="shared" si="0"/>
        <v>43176</v>
      </c>
      <c r="B20" s="28">
        <f>IFERROR(+VLOOKUP("LEMIDF"&amp;A20,'Main File'!A:O,6,0),0)</f>
        <v>0</v>
      </c>
      <c r="C20" s="28">
        <f>IFERROR(+VLOOKUP("LEMIDF"&amp;A20,'Main File'!A:O,7,0),0)</f>
        <v>0</v>
      </c>
      <c r="D20" s="28">
        <f>IFERROR(+VLOOKUP("LEMIDF"&amp;A20,'Main File'!A:O,8,0),0)</f>
        <v>0</v>
      </c>
      <c r="E20" s="28">
        <f>IFERROR(+VLOOKUP("LEMIDF"&amp;A20,'Main File'!A:O,9,0),0)</f>
        <v>0</v>
      </c>
      <c r="F20" s="28">
        <f>IFERROR(+VLOOKUP("LEMIDF"&amp;A20,'Main File'!A:O,10,0),0)</f>
        <v>0</v>
      </c>
      <c r="G20" s="28">
        <f>IFERROR(+VLOOKUP("LEMIDF"&amp;A20,'Main File'!A:O,11,0),0)</f>
        <v>0</v>
      </c>
      <c r="H20" s="28">
        <f>IFERROR(+VLOOKUP("LEMIDF"&amp;A20,'Main File'!A:O,12,0),0)</f>
        <v>0</v>
      </c>
      <c r="I20" s="28">
        <f>IFERROR(+VLOOKUP("LEMIDF"&amp;A20,'Main File'!A:O,13,0),0)</f>
        <v>0</v>
      </c>
      <c r="J20" s="28">
        <f>IFERROR(+VLOOKUP("LEMIDF"&amp;A20,'Main File'!A:O,14,0),0)</f>
        <v>0</v>
      </c>
      <c r="K20" s="28">
        <f>IFERROR(+VLOOKUP("LEMIDF"&amp;A20,'Main File'!A:O,15,0),0)</f>
        <v>0</v>
      </c>
    </row>
    <row r="21" spans="1:11" x14ac:dyDescent="0.25">
      <c r="A21" s="9">
        <f t="shared" si="0"/>
        <v>43177</v>
      </c>
      <c r="B21" s="28">
        <f>IFERROR(+VLOOKUP("LEMIDF"&amp;A21,'Main File'!A:O,6,0),0)</f>
        <v>0</v>
      </c>
      <c r="C21" s="28">
        <f>IFERROR(+VLOOKUP("LEMIDF"&amp;A21,'Main File'!A:O,7,0),0)</f>
        <v>0</v>
      </c>
      <c r="D21" s="28">
        <f>IFERROR(+VLOOKUP("LEMIDF"&amp;A21,'Main File'!A:O,8,0),0)</f>
        <v>0</v>
      </c>
      <c r="E21" s="28">
        <f>IFERROR(+VLOOKUP("LEMIDF"&amp;A21,'Main File'!A:O,9,0),0)</f>
        <v>0</v>
      </c>
      <c r="F21" s="28">
        <f>IFERROR(+VLOOKUP("LEMIDF"&amp;A21,'Main File'!A:O,10,0),0)</f>
        <v>0</v>
      </c>
      <c r="G21" s="28">
        <f>IFERROR(+VLOOKUP("LEMIDF"&amp;A21,'Main File'!A:O,11,0),0)</f>
        <v>0</v>
      </c>
      <c r="H21" s="28">
        <f>IFERROR(+VLOOKUP("LEMIDF"&amp;A21,'Main File'!A:O,12,0),0)</f>
        <v>0</v>
      </c>
      <c r="I21" s="28">
        <f>IFERROR(+VLOOKUP("LEMIDF"&amp;A21,'Main File'!A:O,13,0),0)</f>
        <v>0</v>
      </c>
      <c r="J21" s="28">
        <f>IFERROR(+VLOOKUP("LEMIDF"&amp;A21,'Main File'!A:O,14,0),0)</f>
        <v>0</v>
      </c>
      <c r="K21" s="28">
        <f>IFERROR(+VLOOKUP("LEMIDF"&amp;A21,'Main File'!A:O,15,0),0)</f>
        <v>0</v>
      </c>
    </row>
    <row r="22" spans="1:11" x14ac:dyDescent="0.25">
      <c r="A22" s="9">
        <f t="shared" si="0"/>
        <v>43178</v>
      </c>
      <c r="B22" s="28">
        <f>IFERROR(+VLOOKUP("LEMIDF"&amp;A22,'Main File'!A:O,6,0),0)</f>
        <v>0</v>
      </c>
      <c r="C22" s="28">
        <f>IFERROR(+VLOOKUP("LEMIDF"&amp;A22,'Main File'!A:O,7,0),0)</f>
        <v>0</v>
      </c>
      <c r="D22" s="28">
        <f>IFERROR(+VLOOKUP("LEMIDF"&amp;A22,'Main File'!A:O,8,0),0)</f>
        <v>0</v>
      </c>
      <c r="E22" s="28">
        <f>IFERROR(+VLOOKUP("LEMIDF"&amp;A22,'Main File'!A:O,9,0),0)</f>
        <v>0</v>
      </c>
      <c r="F22" s="28">
        <f>IFERROR(+VLOOKUP("LEMIDF"&amp;A22,'Main File'!A:O,10,0),0)</f>
        <v>0</v>
      </c>
      <c r="G22" s="28">
        <f>IFERROR(+VLOOKUP("LEMIDF"&amp;A22,'Main File'!A:O,11,0),0)</f>
        <v>0</v>
      </c>
      <c r="H22" s="28">
        <f>IFERROR(+VLOOKUP("LEMIDF"&amp;A22,'Main File'!A:O,12,0),0)</f>
        <v>0</v>
      </c>
      <c r="I22" s="28">
        <f>IFERROR(+VLOOKUP("LEMIDF"&amp;A22,'Main File'!A:O,13,0),0)</f>
        <v>0</v>
      </c>
      <c r="J22" s="28">
        <f>IFERROR(+VLOOKUP("LEMIDF"&amp;A22,'Main File'!A:O,14,0),0)</f>
        <v>0</v>
      </c>
      <c r="K22" s="28">
        <f>IFERROR(+VLOOKUP("LEMIDF"&amp;A22,'Main File'!A:O,15,0),0)</f>
        <v>0</v>
      </c>
    </row>
    <row r="23" spans="1:11" x14ac:dyDescent="0.25">
      <c r="A23" s="9">
        <f t="shared" si="0"/>
        <v>43179</v>
      </c>
      <c r="B23" s="28">
        <f>IFERROR(+VLOOKUP("LEMIDF"&amp;A23,'Main File'!A:O,6,0),0)</f>
        <v>0</v>
      </c>
      <c r="C23" s="28">
        <f>IFERROR(+VLOOKUP("LEMIDF"&amp;A23,'Main File'!A:O,7,0),0)</f>
        <v>0</v>
      </c>
      <c r="D23" s="28">
        <f>IFERROR(+VLOOKUP("LEMIDF"&amp;A23,'Main File'!A:O,8,0),0)</f>
        <v>0</v>
      </c>
      <c r="E23" s="28">
        <f>IFERROR(+VLOOKUP("LEMIDF"&amp;A23,'Main File'!A:O,9,0),0)</f>
        <v>0</v>
      </c>
      <c r="F23" s="28">
        <f>IFERROR(+VLOOKUP("LEMIDF"&amp;A23,'Main File'!A:O,10,0),0)</f>
        <v>0</v>
      </c>
      <c r="G23" s="28">
        <f>IFERROR(+VLOOKUP("LEMIDF"&amp;A23,'Main File'!A:O,11,0),0)</f>
        <v>0</v>
      </c>
      <c r="H23" s="28">
        <f>IFERROR(+VLOOKUP("LEMIDF"&amp;A23,'Main File'!A:O,12,0),0)</f>
        <v>0</v>
      </c>
      <c r="I23" s="28">
        <f>IFERROR(+VLOOKUP("LEMIDF"&amp;A23,'Main File'!A:O,13,0),0)</f>
        <v>0</v>
      </c>
      <c r="J23" s="28">
        <f>IFERROR(+VLOOKUP("LEMIDF"&amp;A23,'Main File'!A:O,14,0),0)</f>
        <v>0</v>
      </c>
      <c r="K23" s="28">
        <f>IFERROR(+VLOOKUP("LEMIDF"&amp;A23,'Main File'!A:O,15,0),0)</f>
        <v>0</v>
      </c>
    </row>
    <row r="24" spans="1:11" x14ac:dyDescent="0.25">
      <c r="A24" s="9">
        <f t="shared" si="0"/>
        <v>43180</v>
      </c>
      <c r="B24" s="28">
        <f>IFERROR(+VLOOKUP("LEMIDF"&amp;A24,'Main File'!A:O,6,0),0)</f>
        <v>0</v>
      </c>
      <c r="C24" s="28">
        <f>IFERROR(+VLOOKUP("LEMIDF"&amp;A24,'Main File'!A:O,7,0),0)</f>
        <v>0</v>
      </c>
      <c r="D24" s="28">
        <f>IFERROR(+VLOOKUP("LEMIDF"&amp;A24,'Main File'!A:O,8,0),0)</f>
        <v>0</v>
      </c>
      <c r="E24" s="28">
        <f>IFERROR(+VLOOKUP("LEMIDF"&amp;A24,'Main File'!A:O,9,0),0)</f>
        <v>0</v>
      </c>
      <c r="F24" s="28">
        <f>IFERROR(+VLOOKUP("LEMIDF"&amp;A24,'Main File'!A:O,10,0),0)</f>
        <v>0</v>
      </c>
      <c r="G24" s="28">
        <f>IFERROR(+VLOOKUP("LEMIDF"&amp;A24,'Main File'!A:O,11,0),0)</f>
        <v>0</v>
      </c>
      <c r="H24" s="28">
        <f>IFERROR(+VLOOKUP("LEMIDF"&amp;A24,'Main File'!A:O,12,0),0)</f>
        <v>0</v>
      </c>
      <c r="I24" s="28">
        <f>IFERROR(+VLOOKUP("LEMIDF"&amp;A24,'Main File'!A:O,13,0),0)</f>
        <v>0</v>
      </c>
      <c r="J24" s="28">
        <f>IFERROR(+VLOOKUP("LEMIDF"&amp;A24,'Main File'!A:O,14,0),0)</f>
        <v>0</v>
      </c>
      <c r="K24" s="28">
        <f>IFERROR(+VLOOKUP("LEMIDF"&amp;A24,'Main File'!A:O,15,0),0)</f>
        <v>0</v>
      </c>
    </row>
    <row r="25" spans="1:11" x14ac:dyDescent="0.25">
      <c r="A25" s="9">
        <f t="shared" si="0"/>
        <v>43181</v>
      </c>
      <c r="B25" s="28">
        <f>IFERROR(+VLOOKUP("LEMIDF"&amp;A25,'Main File'!A:O,6,0),0)</f>
        <v>0</v>
      </c>
      <c r="C25" s="28">
        <f>IFERROR(+VLOOKUP("LEMIDF"&amp;A25,'Main File'!A:O,7,0),0)</f>
        <v>0</v>
      </c>
      <c r="D25" s="28">
        <f>IFERROR(+VLOOKUP("LEMIDF"&amp;A25,'Main File'!A:O,8,0),0)</f>
        <v>0</v>
      </c>
      <c r="E25" s="28">
        <f>IFERROR(+VLOOKUP("LEMIDF"&amp;A25,'Main File'!A:O,9,0),0)</f>
        <v>0</v>
      </c>
      <c r="F25" s="28">
        <f>IFERROR(+VLOOKUP("LEMIDF"&amp;A25,'Main File'!A:O,10,0),0)</f>
        <v>0</v>
      </c>
      <c r="G25" s="28">
        <f>IFERROR(+VLOOKUP("LEMIDF"&amp;A25,'Main File'!A:O,11,0),0)</f>
        <v>0</v>
      </c>
      <c r="H25" s="28">
        <f>IFERROR(+VLOOKUP("LEMIDF"&amp;A25,'Main File'!A:O,12,0),0)</f>
        <v>0</v>
      </c>
      <c r="I25" s="28">
        <f>IFERROR(+VLOOKUP("LEMIDF"&amp;A25,'Main File'!A:O,13,0),0)</f>
        <v>0</v>
      </c>
      <c r="J25" s="28">
        <f>IFERROR(+VLOOKUP("LEMIDF"&amp;A25,'Main File'!A:O,14,0),0)</f>
        <v>0</v>
      </c>
      <c r="K25" s="28">
        <f>IFERROR(+VLOOKUP("LEMIDF"&amp;A25,'Main File'!A:O,15,0),0)</f>
        <v>0</v>
      </c>
    </row>
    <row r="26" spans="1:11" x14ac:dyDescent="0.25">
      <c r="A26" s="9">
        <f t="shared" si="0"/>
        <v>43182</v>
      </c>
      <c r="B26" s="28">
        <f>IFERROR(+VLOOKUP("LEMIDF"&amp;A26,'Main File'!A:O,6,0),0)</f>
        <v>0</v>
      </c>
      <c r="C26" s="28">
        <f>IFERROR(+VLOOKUP("LEMIDF"&amp;A26,'Main File'!A:O,7,0),0)</f>
        <v>0</v>
      </c>
      <c r="D26" s="28">
        <f>IFERROR(+VLOOKUP("LEMIDF"&amp;A26,'Main File'!A:O,8,0),0)</f>
        <v>0</v>
      </c>
      <c r="E26" s="28">
        <f>IFERROR(+VLOOKUP("LEMIDF"&amp;A26,'Main File'!A:O,9,0),0)</f>
        <v>0</v>
      </c>
      <c r="F26" s="28">
        <f>IFERROR(+VLOOKUP("LEMIDF"&amp;A26,'Main File'!A:O,10,0),0)</f>
        <v>0</v>
      </c>
      <c r="G26" s="28">
        <f>IFERROR(+VLOOKUP("LEMIDF"&amp;A26,'Main File'!A:O,11,0),0)</f>
        <v>0</v>
      </c>
      <c r="H26" s="28">
        <f>IFERROR(+VLOOKUP("LEMIDF"&amp;A26,'Main File'!A:O,12,0),0)</f>
        <v>0</v>
      </c>
      <c r="I26" s="28">
        <f>IFERROR(+VLOOKUP("LEMIDF"&amp;A26,'Main File'!A:O,13,0),0)</f>
        <v>0</v>
      </c>
      <c r="J26" s="28">
        <f>IFERROR(+VLOOKUP("LEMIDF"&amp;A26,'Main File'!A:O,14,0),0)</f>
        <v>0</v>
      </c>
      <c r="K26" s="28">
        <f>IFERROR(+VLOOKUP("LEMIDF"&amp;A26,'Main File'!A:O,15,0),0)</f>
        <v>0</v>
      </c>
    </row>
    <row r="27" spans="1:11" x14ac:dyDescent="0.25">
      <c r="A27" s="9">
        <f t="shared" si="0"/>
        <v>43183</v>
      </c>
      <c r="B27" s="28">
        <f>IFERROR(+VLOOKUP("LEMIDF"&amp;A27,'Main File'!A:O,6,0),0)</f>
        <v>0</v>
      </c>
      <c r="C27" s="28">
        <f>IFERROR(+VLOOKUP("LEMIDF"&amp;A27,'Main File'!A:O,7,0),0)</f>
        <v>0</v>
      </c>
      <c r="D27" s="28">
        <f>IFERROR(+VLOOKUP("LEMIDF"&amp;A27,'Main File'!A:O,8,0),0)</f>
        <v>0</v>
      </c>
      <c r="E27" s="28">
        <f>IFERROR(+VLOOKUP("LEMIDF"&amp;A27,'Main File'!A:O,9,0),0)</f>
        <v>0</v>
      </c>
      <c r="F27" s="28">
        <f>IFERROR(+VLOOKUP("LEMIDF"&amp;A27,'Main File'!A:O,10,0),0)</f>
        <v>0</v>
      </c>
      <c r="G27" s="28">
        <f>IFERROR(+VLOOKUP("LEMIDF"&amp;A27,'Main File'!A:O,11,0),0)</f>
        <v>0</v>
      </c>
      <c r="H27" s="28">
        <f>IFERROR(+VLOOKUP("LEMIDF"&amp;A27,'Main File'!A:O,12,0),0)</f>
        <v>0</v>
      </c>
      <c r="I27" s="28">
        <f>IFERROR(+VLOOKUP("LEMIDF"&amp;A27,'Main File'!A:O,13,0),0)</f>
        <v>0</v>
      </c>
      <c r="J27" s="28">
        <f>IFERROR(+VLOOKUP("LEMIDF"&amp;A27,'Main File'!A:O,14,0),0)</f>
        <v>0</v>
      </c>
      <c r="K27" s="28">
        <f>IFERROR(+VLOOKUP("LEMIDF"&amp;A27,'Main File'!A:O,15,0),0)</f>
        <v>0</v>
      </c>
    </row>
    <row r="28" spans="1:11" x14ac:dyDescent="0.25">
      <c r="A28" s="9">
        <f t="shared" si="0"/>
        <v>43184</v>
      </c>
      <c r="B28" s="28">
        <f>IFERROR(+VLOOKUP("LEMIDF"&amp;A28,'Main File'!A:O,6,0),0)</f>
        <v>0</v>
      </c>
      <c r="C28" s="28">
        <f>IFERROR(+VLOOKUP("LEMIDF"&amp;A28,'Main File'!A:O,7,0),0)</f>
        <v>0</v>
      </c>
      <c r="D28" s="28">
        <f>IFERROR(+VLOOKUP("LEMIDF"&amp;A28,'Main File'!A:O,8,0),0)</f>
        <v>0</v>
      </c>
      <c r="E28" s="28">
        <f>IFERROR(+VLOOKUP("LEMIDF"&amp;A28,'Main File'!A:O,9,0),0)</f>
        <v>0</v>
      </c>
      <c r="F28" s="28">
        <f>IFERROR(+VLOOKUP("LEMIDF"&amp;A28,'Main File'!A:O,10,0),0)</f>
        <v>0</v>
      </c>
      <c r="G28" s="28">
        <f>IFERROR(+VLOOKUP("LEMIDF"&amp;A28,'Main File'!A:O,11,0),0)</f>
        <v>0</v>
      </c>
      <c r="H28" s="28">
        <f>IFERROR(+VLOOKUP("LEMIDF"&amp;A28,'Main File'!A:O,12,0),0)</f>
        <v>0</v>
      </c>
      <c r="I28" s="28">
        <f>IFERROR(+VLOOKUP("LEMIDF"&amp;A28,'Main File'!A:O,13,0),0)</f>
        <v>0</v>
      </c>
      <c r="J28" s="28">
        <f>IFERROR(+VLOOKUP("LEMIDF"&amp;A28,'Main File'!A:O,14,0),0)</f>
        <v>0</v>
      </c>
      <c r="K28" s="28">
        <f>IFERROR(+VLOOKUP("LEMIDF"&amp;A28,'Main File'!A:O,15,0),0)</f>
        <v>0</v>
      </c>
    </row>
    <row r="29" spans="1:11" x14ac:dyDescent="0.25">
      <c r="A29" s="9">
        <f t="shared" si="0"/>
        <v>43185</v>
      </c>
      <c r="B29" s="28">
        <f>IFERROR(+VLOOKUP("LEMIDF"&amp;A29,'Main File'!A:O,6,0),0)</f>
        <v>0</v>
      </c>
      <c r="C29" s="28">
        <f>IFERROR(+VLOOKUP("LEMIDF"&amp;A29,'Main File'!A:O,7,0),0)</f>
        <v>0</v>
      </c>
      <c r="D29" s="28">
        <f>IFERROR(+VLOOKUP("LEMIDF"&amp;A29,'Main File'!A:O,8,0),0)</f>
        <v>0</v>
      </c>
      <c r="E29" s="28">
        <f>IFERROR(+VLOOKUP("LEMIDF"&amp;A29,'Main File'!A:O,9,0),0)</f>
        <v>0</v>
      </c>
      <c r="F29" s="28">
        <f>IFERROR(+VLOOKUP("LEMIDF"&amp;A29,'Main File'!A:O,10,0),0)</f>
        <v>0</v>
      </c>
      <c r="G29" s="28">
        <f>IFERROR(+VLOOKUP("LEMIDF"&amp;A29,'Main File'!A:O,11,0),0)</f>
        <v>0</v>
      </c>
      <c r="H29" s="28">
        <f>IFERROR(+VLOOKUP("LEMIDF"&amp;A29,'Main File'!A:O,12,0),0)</f>
        <v>0</v>
      </c>
      <c r="I29" s="28">
        <f>IFERROR(+VLOOKUP("LEMIDF"&amp;A29,'Main File'!A:O,13,0),0)</f>
        <v>0</v>
      </c>
      <c r="J29" s="28">
        <f>IFERROR(+VLOOKUP("LEMIDF"&amp;A29,'Main File'!A:O,14,0),0)</f>
        <v>0</v>
      </c>
      <c r="K29" s="28">
        <f>IFERROR(+VLOOKUP("LEMIDF"&amp;A29,'Main File'!A:O,15,0),0)</f>
        <v>0</v>
      </c>
    </row>
    <row r="30" spans="1:11" x14ac:dyDescent="0.25">
      <c r="A30" s="9">
        <f t="shared" si="0"/>
        <v>43186</v>
      </c>
      <c r="B30" s="28">
        <f>IFERROR(+VLOOKUP("LEMIDF"&amp;A30,'Main File'!A:O,6,0),0)</f>
        <v>0</v>
      </c>
      <c r="C30" s="28">
        <f>IFERROR(+VLOOKUP("LEMIDF"&amp;A30,'Main File'!A:O,7,0),0)</f>
        <v>0</v>
      </c>
      <c r="D30" s="28">
        <f>IFERROR(+VLOOKUP("LEMIDF"&amp;A30,'Main File'!A:O,8,0),0)</f>
        <v>0</v>
      </c>
      <c r="E30" s="28">
        <f>IFERROR(+VLOOKUP("LEMIDF"&amp;A30,'Main File'!A:O,9,0),0)</f>
        <v>0</v>
      </c>
      <c r="F30" s="28">
        <f>IFERROR(+VLOOKUP("LEMIDF"&amp;A30,'Main File'!A:O,10,0),0)</f>
        <v>0</v>
      </c>
      <c r="G30" s="28">
        <f>IFERROR(+VLOOKUP("LEMIDF"&amp;A30,'Main File'!A:O,11,0),0)</f>
        <v>0</v>
      </c>
      <c r="H30" s="28">
        <f>IFERROR(+VLOOKUP("LEMIDF"&amp;A30,'Main File'!A:O,12,0),0)</f>
        <v>0</v>
      </c>
      <c r="I30" s="28">
        <f>IFERROR(+VLOOKUP("LEMIDF"&amp;A30,'Main File'!A:O,13,0),0)</f>
        <v>0</v>
      </c>
      <c r="J30" s="28">
        <f>IFERROR(+VLOOKUP("LEMIDF"&amp;A30,'Main File'!A:O,14,0),0)</f>
        <v>0</v>
      </c>
      <c r="K30" s="28">
        <f>IFERROR(+VLOOKUP("LEMIDF"&amp;A30,'Main File'!A:O,15,0),0)</f>
        <v>0</v>
      </c>
    </row>
    <row r="31" spans="1:11" x14ac:dyDescent="0.25">
      <c r="A31" s="9">
        <f t="shared" si="0"/>
        <v>43187</v>
      </c>
      <c r="B31" s="28">
        <f>IFERROR(+VLOOKUP("LEMIDF"&amp;A31,'Main File'!A:O,6,0),0)</f>
        <v>0</v>
      </c>
      <c r="C31" s="28">
        <f>IFERROR(+VLOOKUP("LEMIDF"&amp;A31,'Main File'!A:O,7,0),0)</f>
        <v>0</v>
      </c>
      <c r="D31" s="28">
        <f>IFERROR(+VLOOKUP("LEMIDF"&amp;A31,'Main File'!A:O,8,0),0)</f>
        <v>0</v>
      </c>
      <c r="E31" s="28">
        <f>IFERROR(+VLOOKUP("LEMIDF"&amp;A31,'Main File'!A:O,9,0),0)</f>
        <v>0</v>
      </c>
      <c r="F31" s="28">
        <f>IFERROR(+VLOOKUP("LEMIDF"&amp;A31,'Main File'!A:O,10,0),0)</f>
        <v>0</v>
      </c>
      <c r="G31" s="28">
        <f>IFERROR(+VLOOKUP("LEMIDF"&amp;A31,'Main File'!A:O,11,0),0)</f>
        <v>0</v>
      </c>
      <c r="H31" s="28">
        <f>IFERROR(+VLOOKUP("LEMIDF"&amp;A31,'Main File'!A:O,12,0),0)</f>
        <v>0</v>
      </c>
      <c r="I31" s="28">
        <f>IFERROR(+VLOOKUP("LEMIDF"&amp;A31,'Main File'!A:O,13,0),0)</f>
        <v>0</v>
      </c>
      <c r="J31" s="28">
        <f>IFERROR(+VLOOKUP("LEMIDF"&amp;A31,'Main File'!A:O,14,0),0)</f>
        <v>0</v>
      </c>
      <c r="K31" s="28">
        <f>IFERROR(+VLOOKUP("LEMIDF"&amp;A31,'Main File'!A:O,15,0),0)</f>
        <v>0</v>
      </c>
    </row>
    <row r="32" spans="1:11" x14ac:dyDescent="0.25">
      <c r="A32" s="9">
        <f t="shared" si="0"/>
        <v>43188</v>
      </c>
      <c r="B32" s="28">
        <f>IFERROR(+VLOOKUP("LEMIDF"&amp;A32,'Main File'!A:O,6,0),0)</f>
        <v>0</v>
      </c>
      <c r="C32" s="28">
        <f>IFERROR(+VLOOKUP("LEMIDF"&amp;A32,'Main File'!A:O,7,0),0)</f>
        <v>0</v>
      </c>
      <c r="D32" s="28">
        <f>IFERROR(+VLOOKUP("LEMIDF"&amp;A32,'Main File'!A:O,8,0),0)</f>
        <v>0</v>
      </c>
      <c r="E32" s="28">
        <f>IFERROR(+VLOOKUP("LEMIDF"&amp;A32,'Main File'!A:O,9,0),0)</f>
        <v>0</v>
      </c>
      <c r="F32" s="28">
        <f>IFERROR(+VLOOKUP("LEMIDF"&amp;A32,'Main File'!A:O,10,0),0)</f>
        <v>0</v>
      </c>
      <c r="G32" s="28">
        <f>IFERROR(+VLOOKUP("LEMIDF"&amp;A32,'Main File'!A:O,11,0),0)</f>
        <v>0</v>
      </c>
      <c r="H32" s="28">
        <f>IFERROR(+VLOOKUP("LEMIDF"&amp;A32,'Main File'!A:O,12,0),0)</f>
        <v>0</v>
      </c>
      <c r="I32" s="28">
        <f>IFERROR(+VLOOKUP("LEMIDF"&amp;A32,'Main File'!A:O,13,0),0)</f>
        <v>0</v>
      </c>
      <c r="J32" s="28">
        <f>IFERROR(+VLOOKUP("LEMIDF"&amp;A32,'Main File'!A:O,14,0),0)</f>
        <v>0</v>
      </c>
      <c r="K32" s="28">
        <f>IFERROR(+VLOOKUP("LEMIDF"&amp;A32,'Main File'!A:O,15,0),0)</f>
        <v>0</v>
      </c>
    </row>
    <row r="33" spans="1:11" x14ac:dyDescent="0.25">
      <c r="A33" s="9">
        <f t="shared" si="0"/>
        <v>43189</v>
      </c>
      <c r="B33" s="28">
        <f>IFERROR(+VLOOKUP("LEMIDF"&amp;A33,'Main File'!A:O,6,0),0)</f>
        <v>0</v>
      </c>
      <c r="C33" s="28">
        <f>IFERROR(+VLOOKUP("LEMIDF"&amp;A33,'Main File'!A:O,7,0),0)</f>
        <v>0</v>
      </c>
      <c r="D33" s="28">
        <f>IFERROR(+VLOOKUP("LEMIDF"&amp;A33,'Main File'!A:O,8,0),0)</f>
        <v>0</v>
      </c>
      <c r="E33" s="28">
        <f>IFERROR(+VLOOKUP("LEMIDF"&amp;A33,'Main File'!A:O,9,0),0)</f>
        <v>0</v>
      </c>
      <c r="F33" s="28">
        <f>IFERROR(+VLOOKUP("LEMIDF"&amp;A33,'Main File'!A:O,10,0),0)</f>
        <v>0</v>
      </c>
      <c r="G33" s="28">
        <f>IFERROR(+VLOOKUP("LEMIDF"&amp;A33,'Main File'!A:O,11,0),0)</f>
        <v>0</v>
      </c>
      <c r="H33" s="28">
        <f>IFERROR(+VLOOKUP("LEMIDF"&amp;A33,'Main File'!A:O,12,0),0)</f>
        <v>0</v>
      </c>
      <c r="I33" s="28">
        <f>IFERROR(+VLOOKUP("LEMIDF"&amp;A33,'Main File'!A:O,13,0),0)</f>
        <v>0</v>
      </c>
      <c r="J33" s="28">
        <f>IFERROR(+VLOOKUP("LEMIDF"&amp;A33,'Main File'!A:O,14,0),0)</f>
        <v>0</v>
      </c>
      <c r="K33" s="28">
        <f>IFERROR(+VLOOKUP("LEMIDF"&amp;A33,'Main File'!A:O,15,0),0)</f>
        <v>0</v>
      </c>
    </row>
    <row r="34" spans="1:11" x14ac:dyDescent="0.25">
      <c r="A34" s="9">
        <f t="shared" si="0"/>
        <v>43190</v>
      </c>
      <c r="B34" s="28">
        <f>IFERROR(+VLOOKUP("LEMIDF"&amp;A34,'Main File'!A:O,6,0),0)</f>
        <v>0</v>
      </c>
      <c r="C34" s="28">
        <f>IFERROR(+VLOOKUP("LEMIDF"&amp;A34,'Main File'!A:O,7,0),0)</f>
        <v>0</v>
      </c>
      <c r="D34" s="28">
        <f>IFERROR(+VLOOKUP("LEMIDF"&amp;A34,'Main File'!A:O,8,0),0)</f>
        <v>0</v>
      </c>
      <c r="E34" s="28">
        <f>IFERROR(+VLOOKUP("LEMIDF"&amp;A34,'Main File'!A:O,9,0),0)</f>
        <v>0</v>
      </c>
      <c r="F34" s="28">
        <f>IFERROR(+VLOOKUP("LEMIDF"&amp;A34,'Main File'!A:O,10,0),0)</f>
        <v>0</v>
      </c>
      <c r="G34" s="28">
        <f>IFERROR(+VLOOKUP("LEMIDF"&amp;A34,'Main File'!A:O,11,0),0)</f>
        <v>0</v>
      </c>
      <c r="H34" s="28">
        <f>IFERROR(+VLOOKUP("LEMIDF"&amp;A34,'Main File'!A:O,12,0),0)</f>
        <v>0</v>
      </c>
      <c r="I34" s="28">
        <f>IFERROR(+VLOOKUP("LEMIDF"&amp;A34,'Main File'!A:O,13,0),0)</f>
        <v>0</v>
      </c>
      <c r="J34" s="28">
        <f>IFERROR(+VLOOKUP("LEMIDF"&amp;A34,'Main File'!A:O,14,0),0)</f>
        <v>0</v>
      </c>
      <c r="K34" s="28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100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IFERROR(+VLOOKUP("LET100"&amp;A4,'Main File'!A:O,6,0),0)</f>
        <v>0.24987773783768777</v>
      </c>
      <c r="C4" s="28">
        <f>IFERROR(+VLOOKUP("LET100"&amp;A4,'Main File'!A:O,7,0),0)</f>
        <v>0</v>
      </c>
      <c r="D4" s="28">
        <f>IFERROR(+VLOOKUP("LET100"&amp;A4,'Main File'!A:O,8,0),0)</f>
        <v>0</v>
      </c>
      <c r="E4" s="28">
        <f>IFERROR(+VLOOKUP("LET100"&amp;A4,'Main File'!A:O,9,0),0)</f>
        <v>8.9777042906382543E-3</v>
      </c>
      <c r="F4" s="28">
        <f>IFERROR(+VLOOKUP("LET100"&amp;A4,'Main File'!A:O,10,0),0)</f>
        <v>0.25885544212832601</v>
      </c>
      <c r="G4" s="28">
        <f>IFERROR(+VLOOKUP("LET100"&amp;A4,'Main File'!A:O,11,0),0)</f>
        <v>0</v>
      </c>
      <c r="H4" s="28">
        <f>IFERROR(+VLOOKUP("LET100"&amp;A4,'Main File'!A:O,12,0),0)</f>
        <v>0</v>
      </c>
      <c r="I4" s="28">
        <f>IFERROR(+VLOOKUP("LET100"&amp;A4,'Main File'!A:O,13,0),0)</f>
        <v>0</v>
      </c>
      <c r="J4" s="28">
        <f>IFERROR(+VLOOKUP("LET100"&amp;A4,'Main File'!A:O,14,0),0)</f>
        <v>0</v>
      </c>
      <c r="K4" s="28">
        <f>IFERROR(+VLOOKUP("LET100"&amp;A4,'Main File'!A:O,15,0),0)</f>
        <v>0</v>
      </c>
    </row>
    <row r="5" spans="1:14" x14ac:dyDescent="0.25">
      <c r="A5" s="9">
        <v>43161</v>
      </c>
      <c r="B5" s="28">
        <f>IFERROR(+VLOOKUP("LET100"&amp;A5,'Main File'!A:O,6,0),0)</f>
        <v>0.249878441481278</v>
      </c>
      <c r="C5" s="28">
        <f>IFERROR(+VLOOKUP("LET100"&amp;A5,'Main File'!A:O,7,0),0)</f>
        <v>0</v>
      </c>
      <c r="D5" s="28">
        <f>IFERROR(+VLOOKUP("LET100"&amp;A5,'Main File'!A:O,8,0),0)</f>
        <v>0</v>
      </c>
      <c r="E5" s="28">
        <f>IFERROR(+VLOOKUP("LET100"&amp;A5,'Main File'!A:O,9,0),0)</f>
        <v>8.9780138143541761E-3</v>
      </c>
      <c r="F5" s="28">
        <f>IFERROR(+VLOOKUP("LET100"&amp;A5,'Main File'!A:O,10,0),0)</f>
        <v>0.25885645529563217</v>
      </c>
      <c r="G5" s="28">
        <f>IFERROR(+VLOOKUP("LET100"&amp;A5,'Main File'!A:O,11,0),0)</f>
        <v>0</v>
      </c>
      <c r="H5" s="28">
        <f>IFERROR(+VLOOKUP("LET100"&amp;A5,'Main File'!A:O,12,0),0)</f>
        <v>0</v>
      </c>
      <c r="I5" s="28">
        <f>IFERROR(+VLOOKUP("LET100"&amp;A5,'Main File'!A:O,13,0),0)</f>
        <v>0</v>
      </c>
      <c r="J5" s="28">
        <f>IFERROR(+VLOOKUP("LET100"&amp;A5,'Main File'!A:O,14,0),0)</f>
        <v>0</v>
      </c>
      <c r="K5" s="28">
        <f>IFERROR(+VLOOKUP("LET100"&amp;A5,'Main File'!A:O,15,0),0)</f>
        <v>0</v>
      </c>
    </row>
    <row r="6" spans="1:14" x14ac:dyDescent="0.25">
      <c r="A6" s="9">
        <f>+A5+1</f>
        <v>43162</v>
      </c>
      <c r="B6" s="28">
        <f>IFERROR(+VLOOKUP("LET100"&amp;A6,'Main File'!A:O,6,0),0)</f>
        <v>0.24987827527699316</v>
      </c>
      <c r="C6" s="28">
        <f>IFERROR(+VLOOKUP("LET100"&amp;A6,'Main File'!A:O,7,0),0)</f>
        <v>0</v>
      </c>
      <c r="D6" s="28">
        <f>IFERROR(+VLOOKUP("LET100"&amp;A6,'Main File'!A:O,8,0),0)</f>
        <v>0</v>
      </c>
      <c r="E6" s="28">
        <f>IFERROR(+VLOOKUP("LET100"&amp;A6,'Main File'!A:O,9,0),0)</f>
        <v>8.9778262858948334E-3</v>
      </c>
      <c r="F6" s="28">
        <f>IFERROR(+VLOOKUP("LET100"&amp;A6,'Main File'!A:O,10,0),0)</f>
        <v>0.25885610156288802</v>
      </c>
      <c r="G6" s="28">
        <f>IFERROR(+VLOOKUP("LET100"&amp;A6,'Main File'!A:O,11,0),0)</f>
        <v>0</v>
      </c>
      <c r="H6" s="28">
        <f>IFERROR(+VLOOKUP("LET100"&amp;A6,'Main File'!A:O,12,0),0)</f>
        <v>0</v>
      </c>
      <c r="I6" s="28">
        <f>IFERROR(+VLOOKUP("LET100"&amp;A6,'Main File'!A:O,13,0),0)</f>
        <v>0</v>
      </c>
      <c r="J6" s="28">
        <f>IFERROR(+VLOOKUP("LET100"&amp;A6,'Main File'!A:O,14,0),0)</f>
        <v>0</v>
      </c>
      <c r="K6" s="28">
        <f>IFERROR(+VLOOKUP("LET100"&amp;A6,'Main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IFERROR(+VLOOKUP("LET100"&amp;A7,'Main File'!A:O,6,0),0)</f>
        <v>0.24987835758910151</v>
      </c>
      <c r="C7" s="28">
        <f>IFERROR(+VLOOKUP("LET100"&amp;A7,'Main File'!A:O,7,0),0)</f>
        <v>0</v>
      </c>
      <c r="D7" s="28">
        <f>IFERROR(+VLOOKUP("LET100"&amp;A7,'Main File'!A:O,8,0),0)</f>
        <v>0</v>
      </c>
      <c r="E7" s="28">
        <f>IFERROR(+VLOOKUP("LET100"&amp;A7,'Main File'!A:O,9,0),0)</f>
        <v>8.9778872842009878E-3</v>
      </c>
      <c r="F7" s="28">
        <f>IFERROR(+VLOOKUP("LET100"&amp;A7,'Main File'!A:O,10,0),0)</f>
        <v>0.2588562448733025</v>
      </c>
      <c r="G7" s="28">
        <f>IFERROR(+VLOOKUP("LET100"&amp;A7,'Main File'!A:O,11,0),0)</f>
        <v>0</v>
      </c>
      <c r="H7" s="28">
        <f>IFERROR(+VLOOKUP("LET100"&amp;A7,'Main File'!A:O,12,0),0)</f>
        <v>0</v>
      </c>
      <c r="I7" s="28">
        <f>IFERROR(+VLOOKUP("LET100"&amp;A7,'Main File'!A:O,13,0),0)</f>
        <v>0</v>
      </c>
      <c r="J7" s="28">
        <f>IFERROR(+VLOOKUP("LET100"&amp;A7,'Main File'!A:O,14,0),0)</f>
        <v>0</v>
      </c>
      <c r="K7" s="28">
        <f>IFERROR(+VLOOKUP("LET100"&amp;A7,'Main File'!A:O,15,0),0)</f>
        <v>0</v>
      </c>
    </row>
    <row r="8" spans="1:14" x14ac:dyDescent="0.25">
      <c r="A8" s="9">
        <f t="shared" si="0"/>
        <v>43164</v>
      </c>
      <c r="B8" s="28">
        <f>IFERROR(+VLOOKUP("LET100"&amp;A8,'Main File'!A:O,6,0),0)</f>
        <v>0.24987738891568406</v>
      </c>
      <c r="C8" s="28">
        <f>IFERROR(+VLOOKUP("LET100"&amp;A8,'Main File'!A:O,7,0),0)</f>
        <v>0</v>
      </c>
      <c r="D8" s="28">
        <f>IFERROR(+VLOOKUP("LET100"&amp;A8,'Main File'!A:O,8,0),0)</f>
        <v>0</v>
      </c>
      <c r="E8" s="28">
        <f>IFERROR(+VLOOKUP("LET100"&amp;A8,'Main File'!A:O,9,0),0)</f>
        <v>8.9777524579688715E-3</v>
      </c>
      <c r="F8" s="28">
        <f>IFERROR(+VLOOKUP("LET100"&amp;A8,'Main File'!A:O,10,0),0)</f>
        <v>0.25885514137365295</v>
      </c>
      <c r="G8" s="28">
        <f>IFERROR(+VLOOKUP("LET100"&amp;A8,'Main File'!A:O,11,0),0)</f>
        <v>0</v>
      </c>
      <c r="H8" s="28">
        <f>IFERROR(+VLOOKUP("LET100"&amp;A8,'Main File'!A:O,12,0),0)</f>
        <v>0</v>
      </c>
      <c r="I8" s="28">
        <f>IFERROR(+VLOOKUP("LET100"&amp;A8,'Main File'!A:O,13,0),0)</f>
        <v>0</v>
      </c>
      <c r="J8" s="28">
        <f>IFERROR(+VLOOKUP("LET100"&amp;A8,'Main File'!A:O,14,0),0)</f>
        <v>0</v>
      </c>
      <c r="K8" s="28">
        <f>IFERROR(+VLOOKUP("LET100"&amp;A8,'Main File'!A:O,15,0),0)</f>
        <v>0</v>
      </c>
    </row>
    <row r="9" spans="1:14" x14ac:dyDescent="0.25">
      <c r="A9" s="9">
        <f t="shared" si="0"/>
        <v>43165</v>
      </c>
      <c r="B9" s="28">
        <f>IFERROR(+VLOOKUP("LET100"&amp;A9,'Main File'!A:O,6,0),0)</f>
        <v>0.24987703490910515</v>
      </c>
      <c r="C9" s="28">
        <f>IFERROR(+VLOOKUP("LET100"&amp;A9,'Main File'!A:O,7,0),0)</f>
        <v>0</v>
      </c>
      <c r="D9" s="28">
        <f>IFERROR(+VLOOKUP("LET100"&amp;A9,'Main File'!A:O,8,0),0)</f>
        <v>0</v>
      </c>
      <c r="E9" s="28">
        <f>IFERROR(+VLOOKUP("LET100"&amp;A9,'Main File'!A:O,9,0),0)</f>
        <v>8.9775572842407583E-3</v>
      </c>
      <c r="F9" s="28">
        <f>IFERROR(+VLOOKUP("LET100"&amp;A9,'Main File'!A:O,10,0),0)</f>
        <v>0.25885459219334589</v>
      </c>
      <c r="G9" s="28">
        <f>IFERROR(+VLOOKUP("LET100"&amp;A9,'Main File'!A:O,11,0),0)</f>
        <v>0</v>
      </c>
      <c r="H9" s="28">
        <f>IFERROR(+VLOOKUP("LET100"&amp;A9,'Main File'!A:O,12,0),0)</f>
        <v>0</v>
      </c>
      <c r="I9" s="28">
        <f>IFERROR(+VLOOKUP("LET100"&amp;A9,'Main File'!A:O,13,0),0)</f>
        <v>0</v>
      </c>
      <c r="J9" s="28">
        <f>IFERROR(+VLOOKUP("LET100"&amp;A9,'Main File'!A:O,14,0),0)</f>
        <v>0</v>
      </c>
      <c r="K9" s="28">
        <f>IFERROR(+VLOOKUP("LET100"&amp;A9,'Main File'!A:O,15,0),0)</f>
        <v>0</v>
      </c>
    </row>
    <row r="10" spans="1:14" x14ac:dyDescent="0.25">
      <c r="A10" s="9">
        <f t="shared" si="0"/>
        <v>43166</v>
      </c>
      <c r="B10" s="28">
        <f>IFERROR(+VLOOKUP("LET100"&amp;A10,'Main File'!A:O,6,0),0)</f>
        <v>0.24987703378852819</v>
      </c>
      <c r="C10" s="28">
        <f>IFERROR(+VLOOKUP("LET100"&amp;A10,'Main File'!A:O,7,0),0)</f>
        <v>0</v>
      </c>
      <c r="D10" s="28">
        <f>IFERROR(+VLOOKUP("LET100"&amp;A10,'Main File'!A:O,8,0),0)</f>
        <v>0</v>
      </c>
      <c r="E10" s="28">
        <f>IFERROR(+VLOOKUP("LET100"&amp;A10,'Main File'!A:O,9,0),0)</f>
        <v>8.9775305994956346E-3</v>
      </c>
      <c r="F10" s="28">
        <f>IFERROR(+VLOOKUP("LET100"&amp;A10,'Main File'!A:O,10,0),0)</f>
        <v>0.25885456438802384</v>
      </c>
      <c r="G10" s="28">
        <f>IFERROR(+VLOOKUP("LET100"&amp;A10,'Main File'!A:O,11,0),0)</f>
        <v>0</v>
      </c>
      <c r="H10" s="28">
        <f>IFERROR(+VLOOKUP("LET100"&amp;A10,'Main File'!A:O,12,0),0)</f>
        <v>0</v>
      </c>
      <c r="I10" s="28">
        <f>IFERROR(+VLOOKUP("LET100"&amp;A10,'Main File'!A:O,13,0),0)</f>
        <v>0</v>
      </c>
      <c r="J10" s="28">
        <f>IFERROR(+VLOOKUP("LET100"&amp;A10,'Main File'!A:O,14,0),0)</f>
        <v>0</v>
      </c>
      <c r="K10" s="28">
        <f>IFERROR(+VLOOKUP("LET100"&amp;A10,'Main File'!A:O,15,0),0)</f>
        <v>0</v>
      </c>
    </row>
    <row r="11" spans="1:14" x14ac:dyDescent="0.25">
      <c r="A11" s="9">
        <f t="shared" si="0"/>
        <v>43167</v>
      </c>
      <c r="B11" s="28">
        <f>IFERROR(+VLOOKUP("LET100"&amp;A11,'Main File'!A:O,6,0),0)</f>
        <v>0.24987939001612944</v>
      </c>
      <c r="C11" s="28">
        <f>IFERROR(+VLOOKUP("LET100"&amp;A11,'Main File'!A:O,7,0),0)</f>
        <v>0</v>
      </c>
      <c r="D11" s="28">
        <f>IFERROR(+VLOOKUP("LET100"&amp;A11,'Main File'!A:O,8,0),0)</f>
        <v>0</v>
      </c>
      <c r="E11" s="28">
        <f>IFERROR(+VLOOKUP("LET100"&amp;A11,'Main File'!A:O,9,0),0)</f>
        <v>8.9779004833682279E-3</v>
      </c>
      <c r="F11" s="28">
        <f>IFERROR(+VLOOKUP("LET100"&amp;A11,'Main File'!A:O,10,0),0)</f>
        <v>0.25885729049949768</v>
      </c>
      <c r="G11" s="28">
        <f>IFERROR(+VLOOKUP("LET100"&amp;A11,'Main File'!A:O,11,0),0)</f>
        <v>0</v>
      </c>
      <c r="H11" s="28">
        <f>IFERROR(+VLOOKUP("LET100"&amp;A11,'Main File'!A:O,12,0),0)</f>
        <v>0</v>
      </c>
      <c r="I11" s="28">
        <f>IFERROR(+VLOOKUP("LET100"&amp;A11,'Main File'!A:O,13,0),0)</f>
        <v>0</v>
      </c>
      <c r="J11" s="28">
        <f>IFERROR(+VLOOKUP("LET100"&amp;A11,'Main File'!A:O,14,0),0)</f>
        <v>0</v>
      </c>
      <c r="K11" s="28">
        <f>IFERROR(+VLOOKUP("LET100"&amp;A11,'Main File'!A:O,15,0),0)</f>
        <v>0</v>
      </c>
    </row>
    <row r="12" spans="1:14" x14ac:dyDescent="0.25">
      <c r="A12" s="9">
        <f t="shared" si="0"/>
        <v>43168</v>
      </c>
      <c r="B12" s="28">
        <f>IFERROR(+VLOOKUP("LET100"&amp;A12,'Main File'!A:O,6,0),0)</f>
        <v>0.24987827276664573</v>
      </c>
      <c r="C12" s="28">
        <f>IFERROR(+VLOOKUP("LET100"&amp;A12,'Main File'!A:O,7,0),0)</f>
        <v>0</v>
      </c>
      <c r="D12" s="28">
        <f>IFERROR(+VLOOKUP("LET100"&amp;A12,'Main File'!A:O,8,0),0)</f>
        <v>0</v>
      </c>
      <c r="E12" s="28">
        <f>IFERROR(+VLOOKUP("LET100"&amp;A12,'Main File'!A:O,9,0),0)</f>
        <v>8.9778407787511182E-3</v>
      </c>
      <c r="F12" s="28">
        <f>IFERROR(+VLOOKUP("LET100"&amp;A12,'Main File'!A:O,10,0),0)</f>
        <v>0.25885611354539684</v>
      </c>
      <c r="G12" s="28">
        <f>IFERROR(+VLOOKUP("LET100"&amp;A12,'Main File'!A:O,11,0),0)</f>
        <v>0</v>
      </c>
      <c r="H12" s="28">
        <f>IFERROR(+VLOOKUP("LET100"&amp;A12,'Main File'!A:O,12,0),0)</f>
        <v>0</v>
      </c>
      <c r="I12" s="28">
        <f>IFERROR(+VLOOKUP("LET100"&amp;A12,'Main File'!A:O,13,0),0)</f>
        <v>0</v>
      </c>
      <c r="J12" s="28">
        <f>IFERROR(+VLOOKUP("LET100"&amp;A12,'Main File'!A:O,14,0),0)</f>
        <v>0</v>
      </c>
      <c r="K12" s="28">
        <f>IFERROR(+VLOOKUP("LET100"&amp;A12,'Main File'!A:O,15,0),0)</f>
        <v>0</v>
      </c>
    </row>
    <row r="13" spans="1:14" x14ac:dyDescent="0.25">
      <c r="A13" s="9">
        <f t="shared" si="0"/>
        <v>43169</v>
      </c>
      <c r="B13" s="28">
        <f>IFERROR(+VLOOKUP("LET100"&amp;A13,'Main File'!A:O,6,0),0)</f>
        <v>0.24987840434011147</v>
      </c>
      <c r="C13" s="28">
        <f>IFERROR(+VLOOKUP("LET100"&amp;A13,'Main File'!A:O,7,0),0)</f>
        <v>0</v>
      </c>
      <c r="D13" s="28">
        <f>IFERROR(+VLOOKUP("LET100"&amp;A13,'Main File'!A:O,8,0),0)</f>
        <v>0</v>
      </c>
      <c r="E13" s="28">
        <f>IFERROR(+VLOOKUP("LET100"&amp;A13,'Main File'!A:O,9,0),0)</f>
        <v>8.9779003641476431E-3</v>
      </c>
      <c r="F13" s="28">
        <f>IFERROR(+VLOOKUP("LET100"&amp;A13,'Main File'!A:O,10,0),0)</f>
        <v>0.25885630470425913</v>
      </c>
      <c r="G13" s="28">
        <f>IFERROR(+VLOOKUP("LET100"&amp;A13,'Main File'!A:O,11,0),0)</f>
        <v>0</v>
      </c>
      <c r="H13" s="28">
        <f>IFERROR(+VLOOKUP("LET100"&amp;A13,'Main File'!A:O,12,0),0)</f>
        <v>0</v>
      </c>
      <c r="I13" s="28">
        <f>IFERROR(+VLOOKUP("LET100"&amp;A13,'Main File'!A:O,13,0),0)</f>
        <v>0</v>
      </c>
      <c r="J13" s="28">
        <f>IFERROR(+VLOOKUP("LET100"&amp;A13,'Main File'!A:O,14,0),0)</f>
        <v>0</v>
      </c>
      <c r="K13" s="28">
        <f>IFERROR(+VLOOKUP("LET100"&amp;A13,'Main File'!A:O,15,0),0)</f>
        <v>0</v>
      </c>
    </row>
    <row r="14" spans="1:14" x14ac:dyDescent="0.25">
      <c r="A14" s="9">
        <f t="shared" si="0"/>
        <v>43170</v>
      </c>
      <c r="B14" s="28">
        <f>IFERROR(+VLOOKUP("LET100"&amp;A14,'Main File'!A:O,6,0),0)</f>
        <v>0.24987828142580579</v>
      </c>
      <c r="C14" s="28">
        <f>IFERROR(+VLOOKUP("LET100"&amp;A14,'Main File'!A:O,7,0),0)</f>
        <v>0</v>
      </c>
      <c r="D14" s="28">
        <f>IFERROR(+VLOOKUP("LET100"&amp;A14,'Main File'!A:O,8,0),0)</f>
        <v>0</v>
      </c>
      <c r="E14" s="28">
        <f>IFERROR(+VLOOKUP("LET100"&amp;A14,'Main File'!A:O,9,0),0)</f>
        <v>8.9779599498969395E-3</v>
      </c>
      <c r="F14" s="28">
        <f>IFERROR(+VLOOKUP("LET100"&amp;A14,'Main File'!A:O,10,0),0)</f>
        <v>0.25885624137570273</v>
      </c>
      <c r="G14" s="28">
        <f>IFERROR(+VLOOKUP("LET100"&amp;A14,'Main File'!A:O,11,0),0)</f>
        <v>0</v>
      </c>
      <c r="H14" s="28">
        <f>IFERROR(+VLOOKUP("LET100"&amp;A14,'Main File'!A:O,12,0),0)</f>
        <v>0</v>
      </c>
      <c r="I14" s="28">
        <f>IFERROR(+VLOOKUP("LET100"&amp;A14,'Main File'!A:O,13,0),0)</f>
        <v>0</v>
      </c>
      <c r="J14" s="28">
        <f>IFERROR(+VLOOKUP("LET100"&amp;A14,'Main File'!A:O,14,0),0)</f>
        <v>0</v>
      </c>
      <c r="K14" s="28">
        <f>IFERROR(+VLOOKUP("LET100"&amp;A14,'Main File'!A:O,15,0),0)</f>
        <v>0</v>
      </c>
    </row>
    <row r="15" spans="1:14" x14ac:dyDescent="0.25">
      <c r="A15" s="9">
        <f t="shared" si="0"/>
        <v>43171</v>
      </c>
      <c r="B15" s="28">
        <f>IFERROR(+VLOOKUP("LET100"&amp;A15,'Main File'!A:O,6,0),0)</f>
        <v>0</v>
      </c>
      <c r="C15" s="28">
        <f>IFERROR(+VLOOKUP("LET100"&amp;A15,'Main File'!A:O,7,0),0)</f>
        <v>0</v>
      </c>
      <c r="D15" s="28">
        <f>IFERROR(+VLOOKUP("LET100"&amp;A15,'Main File'!A:O,8,0),0)</f>
        <v>0</v>
      </c>
      <c r="E15" s="28">
        <f>IFERROR(+VLOOKUP("LET100"&amp;A15,'Main File'!A:O,9,0),0)</f>
        <v>0</v>
      </c>
      <c r="F15" s="28">
        <f>IFERROR(+VLOOKUP("LET100"&amp;A15,'Main File'!A:O,10,0),0)</f>
        <v>0</v>
      </c>
      <c r="G15" s="28">
        <f>IFERROR(+VLOOKUP("LET100"&amp;A15,'Main File'!A:O,11,0),0)</f>
        <v>0</v>
      </c>
      <c r="H15" s="28">
        <f>IFERROR(+VLOOKUP("LET100"&amp;A15,'Main File'!A:O,12,0),0)</f>
        <v>0</v>
      </c>
      <c r="I15" s="28">
        <f>IFERROR(+VLOOKUP("LET100"&amp;A15,'Main File'!A:O,13,0),0)</f>
        <v>0</v>
      </c>
      <c r="J15" s="28">
        <f>IFERROR(+VLOOKUP("LET100"&amp;A15,'Main File'!A:O,14,0),0)</f>
        <v>0</v>
      </c>
      <c r="K15" s="28">
        <f>IFERROR(+VLOOKUP("LET100"&amp;A15,'Main File'!A:O,15,0),0)</f>
        <v>0</v>
      </c>
    </row>
    <row r="16" spans="1:14" x14ac:dyDescent="0.25">
      <c r="A16" s="9">
        <f t="shared" si="0"/>
        <v>43172</v>
      </c>
      <c r="B16" s="28">
        <f>IFERROR(+VLOOKUP("LET100"&amp;A16,'Main File'!A:O,6,0),0)</f>
        <v>0</v>
      </c>
      <c r="C16" s="28">
        <f>IFERROR(+VLOOKUP("LET100"&amp;A16,'Main File'!A:O,7,0),0)</f>
        <v>0</v>
      </c>
      <c r="D16" s="28">
        <f>IFERROR(+VLOOKUP("LET100"&amp;A16,'Main File'!A:O,8,0),0)</f>
        <v>0</v>
      </c>
      <c r="E16" s="28">
        <f>IFERROR(+VLOOKUP("LET100"&amp;A16,'Main File'!A:O,9,0),0)</f>
        <v>0</v>
      </c>
      <c r="F16" s="28">
        <f>IFERROR(+VLOOKUP("LET100"&amp;A16,'Main File'!A:O,10,0),0)</f>
        <v>0</v>
      </c>
      <c r="G16" s="28">
        <f>IFERROR(+VLOOKUP("LET100"&amp;A16,'Main File'!A:O,11,0),0)</f>
        <v>0</v>
      </c>
      <c r="H16" s="28">
        <f>IFERROR(+VLOOKUP("LET100"&amp;A16,'Main File'!A:O,12,0),0)</f>
        <v>0</v>
      </c>
      <c r="I16" s="28">
        <f>IFERROR(+VLOOKUP("LET100"&amp;A16,'Main File'!A:O,13,0),0)</f>
        <v>0</v>
      </c>
      <c r="J16" s="28">
        <f>IFERROR(+VLOOKUP("LET100"&amp;A16,'Main File'!A:O,14,0),0)</f>
        <v>0</v>
      </c>
      <c r="K16" s="28">
        <f>IFERROR(+VLOOKUP("LET100"&amp;A16,'Main File'!A:O,15,0),0)</f>
        <v>0</v>
      </c>
    </row>
    <row r="17" spans="1:11" x14ac:dyDescent="0.25">
      <c r="A17" s="9">
        <f t="shared" si="0"/>
        <v>43173</v>
      </c>
      <c r="B17" s="28">
        <f>IFERROR(+VLOOKUP("LET100"&amp;A17,'Main File'!A:O,6,0),0)</f>
        <v>0</v>
      </c>
      <c r="C17" s="28">
        <f>IFERROR(+VLOOKUP("LET100"&amp;A17,'Main File'!A:O,7,0),0)</f>
        <v>0</v>
      </c>
      <c r="D17" s="28">
        <f>IFERROR(+VLOOKUP("LET100"&amp;A17,'Main File'!A:O,8,0),0)</f>
        <v>0</v>
      </c>
      <c r="E17" s="28">
        <f>IFERROR(+VLOOKUP("LET100"&amp;A17,'Main File'!A:O,9,0),0)</f>
        <v>0</v>
      </c>
      <c r="F17" s="28">
        <f>IFERROR(+VLOOKUP("LET100"&amp;A17,'Main File'!A:O,10,0),0)</f>
        <v>0</v>
      </c>
      <c r="G17" s="28">
        <f>IFERROR(+VLOOKUP("LET100"&amp;A17,'Main File'!A:O,11,0),0)</f>
        <v>0</v>
      </c>
      <c r="H17" s="28">
        <f>IFERROR(+VLOOKUP("LET100"&amp;A17,'Main File'!A:O,12,0),0)</f>
        <v>0</v>
      </c>
      <c r="I17" s="28">
        <f>IFERROR(+VLOOKUP("LET100"&amp;A17,'Main File'!A:O,13,0),0)</f>
        <v>0</v>
      </c>
      <c r="J17" s="28">
        <f>IFERROR(+VLOOKUP("LET100"&amp;A17,'Main File'!A:O,14,0),0)</f>
        <v>0</v>
      </c>
      <c r="K17" s="28">
        <f>IFERROR(+VLOOKUP("LET100"&amp;A17,'Main File'!A:O,15,0),0)</f>
        <v>0</v>
      </c>
    </row>
    <row r="18" spans="1:11" x14ac:dyDescent="0.25">
      <c r="A18" s="9">
        <f t="shared" si="0"/>
        <v>43174</v>
      </c>
      <c r="B18" s="28">
        <f>IFERROR(+VLOOKUP("LET100"&amp;A18,'Main File'!A:O,6,0),0)</f>
        <v>0</v>
      </c>
      <c r="C18" s="28">
        <f>IFERROR(+VLOOKUP("LET100"&amp;A18,'Main File'!A:O,7,0),0)</f>
        <v>0</v>
      </c>
      <c r="D18" s="28">
        <f>IFERROR(+VLOOKUP("LET100"&amp;A18,'Main File'!A:O,8,0),0)</f>
        <v>0</v>
      </c>
      <c r="E18" s="28">
        <f>IFERROR(+VLOOKUP("LET100"&amp;A18,'Main File'!A:O,9,0),0)</f>
        <v>0</v>
      </c>
      <c r="F18" s="28">
        <f>IFERROR(+VLOOKUP("LET100"&amp;A18,'Main File'!A:O,10,0),0)</f>
        <v>0</v>
      </c>
      <c r="G18" s="28">
        <f>IFERROR(+VLOOKUP("LET100"&amp;A18,'Main File'!A:O,11,0),0)</f>
        <v>0</v>
      </c>
      <c r="H18" s="28">
        <f>IFERROR(+VLOOKUP("LET100"&amp;A18,'Main File'!A:O,12,0),0)</f>
        <v>0</v>
      </c>
      <c r="I18" s="28">
        <f>IFERROR(+VLOOKUP("LET100"&amp;A18,'Main File'!A:O,13,0),0)</f>
        <v>0</v>
      </c>
      <c r="J18" s="28">
        <f>IFERROR(+VLOOKUP("LET100"&amp;A18,'Main File'!A:O,14,0),0)</f>
        <v>0</v>
      </c>
      <c r="K18" s="28">
        <f>IFERROR(+VLOOKUP("LET100"&amp;A18,'Main File'!A:O,15,0),0)</f>
        <v>0</v>
      </c>
    </row>
    <row r="19" spans="1:11" x14ac:dyDescent="0.25">
      <c r="A19" s="9">
        <f t="shared" si="0"/>
        <v>43175</v>
      </c>
      <c r="B19" s="28">
        <f>IFERROR(+VLOOKUP("LET100"&amp;A19,'Main File'!A:O,6,0),0)</f>
        <v>0</v>
      </c>
      <c r="C19" s="28">
        <f>IFERROR(+VLOOKUP("LET100"&amp;A19,'Main File'!A:O,7,0),0)</f>
        <v>0</v>
      </c>
      <c r="D19" s="28">
        <f>IFERROR(+VLOOKUP("LET100"&amp;A19,'Main File'!A:O,8,0),0)</f>
        <v>0</v>
      </c>
      <c r="E19" s="28">
        <f>IFERROR(+VLOOKUP("LET100"&amp;A19,'Main File'!A:O,9,0),0)</f>
        <v>0</v>
      </c>
      <c r="F19" s="28">
        <f>IFERROR(+VLOOKUP("LET100"&amp;A19,'Main File'!A:O,10,0),0)</f>
        <v>0</v>
      </c>
      <c r="G19" s="28">
        <f>IFERROR(+VLOOKUP("LET100"&amp;A19,'Main File'!A:O,11,0),0)</f>
        <v>0</v>
      </c>
      <c r="H19" s="28">
        <f>IFERROR(+VLOOKUP("LET100"&amp;A19,'Main File'!A:O,12,0),0)</f>
        <v>0</v>
      </c>
      <c r="I19" s="28">
        <f>IFERROR(+VLOOKUP("LET100"&amp;A19,'Main File'!A:O,13,0),0)</f>
        <v>0</v>
      </c>
      <c r="J19" s="28">
        <f>IFERROR(+VLOOKUP("LET100"&amp;A19,'Main File'!A:O,14,0),0)</f>
        <v>0</v>
      </c>
      <c r="K19" s="28">
        <f>IFERROR(+VLOOKUP("LET100"&amp;A19,'Main File'!A:O,15,0),0)</f>
        <v>0</v>
      </c>
    </row>
    <row r="20" spans="1:11" x14ac:dyDescent="0.25">
      <c r="A20" s="9">
        <f t="shared" si="0"/>
        <v>43176</v>
      </c>
      <c r="B20" s="28">
        <f>IFERROR(+VLOOKUP("LET100"&amp;A20,'Main File'!A:O,6,0),0)</f>
        <v>0</v>
      </c>
      <c r="C20" s="28">
        <f>IFERROR(+VLOOKUP("LET100"&amp;A20,'Main File'!A:O,7,0),0)</f>
        <v>0</v>
      </c>
      <c r="D20" s="28">
        <f>IFERROR(+VLOOKUP("LET100"&amp;A20,'Main File'!A:O,8,0),0)</f>
        <v>0</v>
      </c>
      <c r="E20" s="28">
        <f>IFERROR(+VLOOKUP("LET100"&amp;A20,'Main File'!A:O,9,0),0)</f>
        <v>0</v>
      </c>
      <c r="F20" s="28">
        <f>IFERROR(+VLOOKUP("LET100"&amp;A20,'Main File'!A:O,10,0),0)</f>
        <v>0</v>
      </c>
      <c r="G20" s="28">
        <f>IFERROR(+VLOOKUP("LET100"&amp;A20,'Main File'!A:O,11,0),0)</f>
        <v>0</v>
      </c>
      <c r="H20" s="28">
        <f>IFERROR(+VLOOKUP("LET100"&amp;A20,'Main File'!A:O,12,0),0)</f>
        <v>0</v>
      </c>
      <c r="I20" s="28">
        <f>IFERROR(+VLOOKUP("LET100"&amp;A20,'Main File'!A:O,13,0),0)</f>
        <v>0</v>
      </c>
      <c r="J20" s="28">
        <f>IFERROR(+VLOOKUP("LET100"&amp;A20,'Main File'!A:O,14,0),0)</f>
        <v>0</v>
      </c>
      <c r="K20" s="28">
        <f>IFERROR(+VLOOKUP("LET100"&amp;A20,'Main File'!A:O,15,0),0)</f>
        <v>0</v>
      </c>
    </row>
    <row r="21" spans="1:11" x14ac:dyDescent="0.25">
      <c r="A21" s="9">
        <f t="shared" si="0"/>
        <v>43177</v>
      </c>
      <c r="B21" s="28">
        <f>IFERROR(+VLOOKUP("LET100"&amp;A21,'Main File'!A:O,6,0),0)</f>
        <v>0</v>
      </c>
      <c r="C21" s="28">
        <f>IFERROR(+VLOOKUP("LET100"&amp;A21,'Main File'!A:O,7,0),0)</f>
        <v>0</v>
      </c>
      <c r="D21" s="28">
        <f>IFERROR(+VLOOKUP("LET100"&amp;A21,'Main File'!A:O,8,0),0)</f>
        <v>0</v>
      </c>
      <c r="E21" s="28">
        <f>IFERROR(+VLOOKUP("LET100"&amp;A21,'Main File'!A:O,9,0),0)</f>
        <v>0</v>
      </c>
      <c r="F21" s="28">
        <f>IFERROR(+VLOOKUP("LET100"&amp;A21,'Main File'!A:O,10,0),0)</f>
        <v>0</v>
      </c>
      <c r="G21" s="28">
        <f>IFERROR(+VLOOKUP("LET100"&amp;A21,'Main File'!A:O,11,0),0)</f>
        <v>0</v>
      </c>
      <c r="H21" s="28">
        <f>IFERROR(+VLOOKUP("LET100"&amp;A21,'Main File'!A:O,12,0),0)</f>
        <v>0</v>
      </c>
      <c r="I21" s="28">
        <f>IFERROR(+VLOOKUP("LET100"&amp;A21,'Main File'!A:O,13,0),0)</f>
        <v>0</v>
      </c>
      <c r="J21" s="28">
        <f>IFERROR(+VLOOKUP("LET100"&amp;A21,'Main File'!A:O,14,0),0)</f>
        <v>0</v>
      </c>
      <c r="K21" s="28">
        <f>IFERROR(+VLOOKUP("LET100"&amp;A21,'Main File'!A:O,15,0),0)</f>
        <v>0</v>
      </c>
    </row>
    <row r="22" spans="1:11" x14ac:dyDescent="0.25">
      <c r="A22" s="9">
        <f t="shared" si="0"/>
        <v>43178</v>
      </c>
      <c r="B22" s="28">
        <f>IFERROR(+VLOOKUP("LET100"&amp;A22,'Main File'!A:O,6,0),0)</f>
        <v>0</v>
      </c>
      <c r="C22" s="28">
        <f>IFERROR(+VLOOKUP("LET100"&amp;A22,'Main File'!A:O,7,0),0)</f>
        <v>0</v>
      </c>
      <c r="D22" s="28">
        <f>IFERROR(+VLOOKUP("LET100"&amp;A22,'Main File'!A:O,8,0),0)</f>
        <v>0</v>
      </c>
      <c r="E22" s="28">
        <f>IFERROR(+VLOOKUP("LET100"&amp;A22,'Main File'!A:O,9,0),0)</f>
        <v>0</v>
      </c>
      <c r="F22" s="28">
        <f>IFERROR(+VLOOKUP("LET100"&amp;A22,'Main File'!A:O,10,0),0)</f>
        <v>0</v>
      </c>
      <c r="G22" s="28">
        <f>IFERROR(+VLOOKUP("LET100"&amp;A22,'Main File'!A:O,11,0),0)</f>
        <v>0</v>
      </c>
      <c r="H22" s="28">
        <f>IFERROR(+VLOOKUP("LET100"&amp;A22,'Main File'!A:O,12,0),0)</f>
        <v>0</v>
      </c>
      <c r="I22" s="28">
        <f>IFERROR(+VLOOKUP("LET100"&amp;A22,'Main File'!A:O,13,0),0)</f>
        <v>0</v>
      </c>
      <c r="J22" s="28">
        <f>IFERROR(+VLOOKUP("LET100"&amp;A22,'Main File'!A:O,14,0),0)</f>
        <v>0</v>
      </c>
      <c r="K22" s="28">
        <f>IFERROR(+VLOOKUP("LET100"&amp;A22,'Main File'!A:O,15,0),0)</f>
        <v>0</v>
      </c>
    </row>
    <row r="23" spans="1:11" x14ac:dyDescent="0.25">
      <c r="A23" s="9">
        <f t="shared" si="0"/>
        <v>43179</v>
      </c>
      <c r="B23" s="28">
        <f>IFERROR(+VLOOKUP("LET100"&amp;A23,'Main File'!A:O,6,0),0)</f>
        <v>0</v>
      </c>
      <c r="C23" s="28">
        <f>IFERROR(+VLOOKUP("LET100"&amp;A23,'Main File'!A:O,7,0),0)</f>
        <v>0</v>
      </c>
      <c r="D23" s="28">
        <f>IFERROR(+VLOOKUP("LET100"&amp;A23,'Main File'!A:O,8,0),0)</f>
        <v>0</v>
      </c>
      <c r="E23" s="28">
        <f>IFERROR(+VLOOKUP("LET100"&amp;A23,'Main File'!A:O,9,0),0)</f>
        <v>0</v>
      </c>
      <c r="F23" s="28">
        <f>IFERROR(+VLOOKUP("LET100"&amp;A23,'Main File'!A:O,10,0),0)</f>
        <v>0</v>
      </c>
      <c r="G23" s="28">
        <f>IFERROR(+VLOOKUP("LET100"&amp;A23,'Main File'!A:O,11,0),0)</f>
        <v>0</v>
      </c>
      <c r="H23" s="28">
        <f>IFERROR(+VLOOKUP("LET100"&amp;A23,'Main File'!A:O,12,0),0)</f>
        <v>0</v>
      </c>
      <c r="I23" s="28">
        <f>IFERROR(+VLOOKUP("LET100"&amp;A23,'Main File'!A:O,13,0),0)</f>
        <v>0</v>
      </c>
      <c r="J23" s="28">
        <f>IFERROR(+VLOOKUP("LET100"&amp;A23,'Main File'!A:O,14,0),0)</f>
        <v>0</v>
      </c>
      <c r="K23" s="28">
        <f>IFERROR(+VLOOKUP("LET100"&amp;A23,'Main File'!A:O,15,0),0)</f>
        <v>0</v>
      </c>
    </row>
    <row r="24" spans="1:11" x14ac:dyDescent="0.25">
      <c r="A24" s="9">
        <f t="shared" si="0"/>
        <v>43180</v>
      </c>
      <c r="B24" s="28">
        <f>IFERROR(+VLOOKUP("LET100"&amp;A24,'Main File'!A:O,6,0),0)</f>
        <v>0</v>
      </c>
      <c r="C24" s="28">
        <f>IFERROR(+VLOOKUP("LET100"&amp;A24,'Main File'!A:O,7,0),0)</f>
        <v>0</v>
      </c>
      <c r="D24" s="28">
        <f>IFERROR(+VLOOKUP("LET100"&amp;A24,'Main File'!A:O,8,0),0)</f>
        <v>0</v>
      </c>
      <c r="E24" s="28">
        <f>IFERROR(+VLOOKUP("LET100"&amp;A24,'Main File'!A:O,9,0),0)</f>
        <v>0</v>
      </c>
      <c r="F24" s="28">
        <f>IFERROR(+VLOOKUP("LET100"&amp;A24,'Main File'!A:O,10,0),0)</f>
        <v>0</v>
      </c>
      <c r="G24" s="28">
        <f>IFERROR(+VLOOKUP("LET100"&amp;A24,'Main File'!A:O,11,0),0)</f>
        <v>0</v>
      </c>
      <c r="H24" s="28">
        <f>IFERROR(+VLOOKUP("LET100"&amp;A24,'Main File'!A:O,12,0),0)</f>
        <v>0</v>
      </c>
      <c r="I24" s="28">
        <f>IFERROR(+VLOOKUP("LET100"&amp;A24,'Main File'!A:O,13,0),0)</f>
        <v>0</v>
      </c>
      <c r="J24" s="28">
        <f>IFERROR(+VLOOKUP("LET100"&amp;A24,'Main File'!A:O,14,0),0)</f>
        <v>0</v>
      </c>
      <c r="K24" s="28">
        <f>IFERROR(+VLOOKUP("LET100"&amp;A24,'Main File'!A:O,15,0),0)</f>
        <v>0</v>
      </c>
    </row>
    <row r="25" spans="1:11" x14ac:dyDescent="0.25">
      <c r="A25" s="9">
        <f t="shared" si="0"/>
        <v>43181</v>
      </c>
      <c r="B25" s="28">
        <f>IFERROR(+VLOOKUP("LET100"&amp;A25,'Main File'!A:O,6,0),0)</f>
        <v>0</v>
      </c>
      <c r="C25" s="28">
        <f>IFERROR(+VLOOKUP("LET100"&amp;A25,'Main File'!A:O,7,0),0)</f>
        <v>0</v>
      </c>
      <c r="D25" s="28">
        <f>IFERROR(+VLOOKUP("LET100"&amp;A25,'Main File'!A:O,8,0),0)</f>
        <v>0</v>
      </c>
      <c r="E25" s="28">
        <f>IFERROR(+VLOOKUP("LET100"&amp;A25,'Main File'!A:O,9,0),0)</f>
        <v>0</v>
      </c>
      <c r="F25" s="28">
        <f>IFERROR(+VLOOKUP("LET100"&amp;A25,'Main File'!A:O,10,0),0)</f>
        <v>0</v>
      </c>
      <c r="G25" s="28">
        <f>IFERROR(+VLOOKUP("LET100"&amp;A25,'Main File'!A:O,11,0),0)</f>
        <v>0</v>
      </c>
      <c r="H25" s="28">
        <f>IFERROR(+VLOOKUP("LET100"&amp;A25,'Main File'!A:O,12,0),0)</f>
        <v>0</v>
      </c>
      <c r="I25" s="28">
        <f>IFERROR(+VLOOKUP("LET100"&amp;A25,'Main File'!A:O,13,0),0)</f>
        <v>0</v>
      </c>
      <c r="J25" s="28">
        <f>IFERROR(+VLOOKUP("LET100"&amp;A25,'Main File'!A:O,14,0),0)</f>
        <v>0</v>
      </c>
      <c r="K25" s="28">
        <f>IFERROR(+VLOOKUP("LET100"&amp;A25,'Main File'!A:O,15,0),0)</f>
        <v>0</v>
      </c>
    </row>
    <row r="26" spans="1:11" x14ac:dyDescent="0.25">
      <c r="A26" s="9">
        <f t="shared" si="0"/>
        <v>43182</v>
      </c>
      <c r="B26" s="28">
        <f>IFERROR(+VLOOKUP("LET100"&amp;A26,'Main File'!A:O,6,0),0)</f>
        <v>0</v>
      </c>
      <c r="C26" s="28">
        <f>IFERROR(+VLOOKUP("LET100"&amp;A26,'Main File'!A:O,7,0),0)</f>
        <v>0</v>
      </c>
      <c r="D26" s="28">
        <f>IFERROR(+VLOOKUP("LET100"&amp;A26,'Main File'!A:O,8,0),0)</f>
        <v>0</v>
      </c>
      <c r="E26" s="28">
        <f>IFERROR(+VLOOKUP("LET100"&amp;A26,'Main File'!A:O,9,0),0)</f>
        <v>0</v>
      </c>
      <c r="F26" s="28">
        <f>IFERROR(+VLOOKUP("LET100"&amp;A26,'Main File'!A:O,10,0),0)</f>
        <v>0</v>
      </c>
      <c r="G26" s="28">
        <f>IFERROR(+VLOOKUP("LET100"&amp;A26,'Main File'!A:O,11,0),0)</f>
        <v>0</v>
      </c>
      <c r="H26" s="28">
        <f>IFERROR(+VLOOKUP("LET100"&amp;A26,'Main File'!A:O,12,0),0)</f>
        <v>0</v>
      </c>
      <c r="I26" s="28">
        <f>IFERROR(+VLOOKUP("LET100"&amp;A26,'Main File'!A:O,13,0),0)</f>
        <v>0</v>
      </c>
      <c r="J26" s="28">
        <f>IFERROR(+VLOOKUP("LET100"&amp;A26,'Main File'!A:O,14,0),0)</f>
        <v>0</v>
      </c>
      <c r="K26" s="28">
        <f>IFERROR(+VLOOKUP("LET100"&amp;A26,'Main File'!A:O,15,0),0)</f>
        <v>0</v>
      </c>
    </row>
    <row r="27" spans="1:11" x14ac:dyDescent="0.25">
      <c r="A27" s="9">
        <f t="shared" si="0"/>
        <v>43183</v>
      </c>
      <c r="B27" s="28">
        <f>IFERROR(+VLOOKUP("LET100"&amp;A27,'Main File'!A:O,6,0),0)</f>
        <v>0</v>
      </c>
      <c r="C27" s="28">
        <f>IFERROR(+VLOOKUP("LET100"&amp;A27,'Main File'!A:O,7,0),0)</f>
        <v>0</v>
      </c>
      <c r="D27" s="28">
        <f>IFERROR(+VLOOKUP("LET100"&amp;A27,'Main File'!A:O,8,0),0)</f>
        <v>0</v>
      </c>
      <c r="E27" s="28">
        <f>IFERROR(+VLOOKUP("LET100"&amp;A27,'Main File'!A:O,9,0),0)</f>
        <v>0</v>
      </c>
      <c r="F27" s="28">
        <f>IFERROR(+VLOOKUP("LET100"&amp;A27,'Main File'!A:O,10,0),0)</f>
        <v>0</v>
      </c>
      <c r="G27" s="28">
        <f>IFERROR(+VLOOKUP("LET100"&amp;A27,'Main File'!A:O,11,0),0)</f>
        <v>0</v>
      </c>
      <c r="H27" s="28">
        <f>IFERROR(+VLOOKUP("LET100"&amp;A27,'Main File'!A:O,12,0),0)</f>
        <v>0</v>
      </c>
      <c r="I27" s="28">
        <f>IFERROR(+VLOOKUP("LET100"&amp;A27,'Main File'!A:O,13,0),0)</f>
        <v>0</v>
      </c>
      <c r="J27" s="28">
        <f>IFERROR(+VLOOKUP("LET100"&amp;A27,'Main File'!A:O,14,0),0)</f>
        <v>0</v>
      </c>
      <c r="K27" s="28">
        <f>IFERROR(+VLOOKUP("LET100"&amp;A27,'Main File'!A:O,15,0),0)</f>
        <v>0</v>
      </c>
    </row>
    <row r="28" spans="1:11" x14ac:dyDescent="0.25">
      <c r="A28" s="9">
        <f t="shared" si="0"/>
        <v>43184</v>
      </c>
      <c r="B28" s="28">
        <f>IFERROR(+VLOOKUP("LET100"&amp;A28,'Main File'!A:O,6,0),0)</f>
        <v>0</v>
      </c>
      <c r="C28" s="28">
        <f>IFERROR(+VLOOKUP("LET100"&amp;A28,'Main File'!A:O,7,0),0)</f>
        <v>0</v>
      </c>
      <c r="D28" s="28">
        <f>IFERROR(+VLOOKUP("LET100"&amp;A28,'Main File'!A:O,8,0),0)</f>
        <v>0</v>
      </c>
      <c r="E28" s="28">
        <f>IFERROR(+VLOOKUP("LET100"&amp;A28,'Main File'!A:O,9,0),0)</f>
        <v>0</v>
      </c>
      <c r="F28" s="28">
        <f>IFERROR(+VLOOKUP("LET100"&amp;A28,'Main File'!A:O,10,0),0)</f>
        <v>0</v>
      </c>
      <c r="G28" s="28">
        <f>IFERROR(+VLOOKUP("LET100"&amp;A28,'Main File'!A:O,11,0),0)</f>
        <v>0</v>
      </c>
      <c r="H28" s="28">
        <f>IFERROR(+VLOOKUP("LET100"&amp;A28,'Main File'!A:O,12,0),0)</f>
        <v>0</v>
      </c>
      <c r="I28" s="28">
        <f>IFERROR(+VLOOKUP("LET100"&amp;A28,'Main File'!A:O,13,0),0)</f>
        <v>0</v>
      </c>
      <c r="J28" s="28">
        <f>IFERROR(+VLOOKUP("LET100"&amp;A28,'Main File'!A:O,14,0),0)</f>
        <v>0</v>
      </c>
      <c r="K28" s="28">
        <f>IFERROR(+VLOOKUP("LET100"&amp;A28,'Main File'!A:O,15,0),0)</f>
        <v>0</v>
      </c>
    </row>
    <row r="29" spans="1:11" x14ac:dyDescent="0.25">
      <c r="A29" s="9">
        <f t="shared" si="0"/>
        <v>43185</v>
      </c>
      <c r="B29" s="28">
        <f>IFERROR(+VLOOKUP("LET100"&amp;A29,'Main File'!A:O,6,0),0)</f>
        <v>0</v>
      </c>
      <c r="C29" s="28">
        <f>IFERROR(+VLOOKUP("LET100"&amp;A29,'Main File'!A:O,7,0),0)</f>
        <v>0</v>
      </c>
      <c r="D29" s="28">
        <f>IFERROR(+VLOOKUP("LET100"&amp;A29,'Main File'!A:O,8,0),0)</f>
        <v>0</v>
      </c>
      <c r="E29" s="28">
        <f>IFERROR(+VLOOKUP("LET100"&amp;A29,'Main File'!A:O,9,0),0)</f>
        <v>0</v>
      </c>
      <c r="F29" s="28">
        <f>IFERROR(+VLOOKUP("LET100"&amp;A29,'Main File'!A:O,10,0),0)</f>
        <v>0</v>
      </c>
      <c r="G29" s="28">
        <f>IFERROR(+VLOOKUP("LET100"&amp;A29,'Main File'!A:O,11,0),0)</f>
        <v>0</v>
      </c>
      <c r="H29" s="28">
        <f>IFERROR(+VLOOKUP("LET100"&amp;A29,'Main File'!A:O,12,0),0)</f>
        <v>0</v>
      </c>
      <c r="I29" s="28">
        <f>IFERROR(+VLOOKUP("LET100"&amp;A29,'Main File'!A:O,13,0),0)</f>
        <v>0</v>
      </c>
      <c r="J29" s="28">
        <f>IFERROR(+VLOOKUP("LET100"&amp;A29,'Main File'!A:O,14,0),0)</f>
        <v>0</v>
      </c>
      <c r="K29" s="28">
        <f>IFERROR(+VLOOKUP("LET100"&amp;A29,'Main File'!A:O,15,0),0)</f>
        <v>0</v>
      </c>
    </row>
    <row r="30" spans="1:11" x14ac:dyDescent="0.25">
      <c r="A30" s="9">
        <f t="shared" si="0"/>
        <v>43186</v>
      </c>
      <c r="B30" s="28">
        <f>IFERROR(+VLOOKUP("LET100"&amp;A30,'Main File'!A:O,6,0),0)</f>
        <v>0</v>
      </c>
      <c r="C30" s="28">
        <f>IFERROR(+VLOOKUP("LET100"&amp;A30,'Main File'!A:O,7,0),0)</f>
        <v>0</v>
      </c>
      <c r="D30" s="28">
        <f>IFERROR(+VLOOKUP("LET100"&amp;A30,'Main File'!A:O,8,0),0)</f>
        <v>0</v>
      </c>
      <c r="E30" s="28">
        <f>IFERROR(+VLOOKUP("LET100"&amp;A30,'Main File'!A:O,9,0),0)</f>
        <v>0</v>
      </c>
      <c r="F30" s="28">
        <f>IFERROR(+VLOOKUP("LET100"&amp;A30,'Main File'!A:O,10,0),0)</f>
        <v>0</v>
      </c>
      <c r="G30" s="28">
        <f>IFERROR(+VLOOKUP("LET100"&amp;A30,'Main File'!A:O,11,0),0)</f>
        <v>0</v>
      </c>
      <c r="H30" s="28">
        <f>IFERROR(+VLOOKUP("LET100"&amp;A30,'Main File'!A:O,12,0),0)</f>
        <v>0</v>
      </c>
      <c r="I30" s="28">
        <f>IFERROR(+VLOOKUP("LET100"&amp;A30,'Main File'!A:O,13,0),0)</f>
        <v>0</v>
      </c>
      <c r="J30" s="28">
        <f>IFERROR(+VLOOKUP("LET100"&amp;A30,'Main File'!A:O,14,0),0)</f>
        <v>0</v>
      </c>
      <c r="K30" s="28">
        <f>IFERROR(+VLOOKUP("LET100"&amp;A30,'Main File'!A:O,15,0),0)</f>
        <v>0</v>
      </c>
    </row>
    <row r="31" spans="1:11" x14ac:dyDescent="0.25">
      <c r="A31" s="9">
        <f t="shared" si="0"/>
        <v>43187</v>
      </c>
      <c r="B31" s="28">
        <f>IFERROR(+VLOOKUP("LET100"&amp;A31,'Main File'!A:O,6,0),0)</f>
        <v>0</v>
      </c>
      <c r="C31" s="28">
        <f>IFERROR(+VLOOKUP("LET100"&amp;A31,'Main File'!A:O,7,0),0)</f>
        <v>0</v>
      </c>
      <c r="D31" s="28">
        <f>IFERROR(+VLOOKUP("LET100"&amp;A31,'Main File'!A:O,8,0),0)</f>
        <v>0</v>
      </c>
      <c r="E31" s="28">
        <f>IFERROR(+VLOOKUP("LET100"&amp;A31,'Main File'!A:O,9,0),0)</f>
        <v>0</v>
      </c>
      <c r="F31" s="28">
        <f>IFERROR(+VLOOKUP("LET100"&amp;A31,'Main File'!A:O,10,0),0)</f>
        <v>0</v>
      </c>
      <c r="G31" s="28">
        <f>IFERROR(+VLOOKUP("LET100"&amp;A31,'Main File'!A:O,11,0),0)</f>
        <v>0</v>
      </c>
      <c r="H31" s="28">
        <f>IFERROR(+VLOOKUP("LET100"&amp;A31,'Main File'!A:O,12,0),0)</f>
        <v>0</v>
      </c>
      <c r="I31" s="28">
        <f>IFERROR(+VLOOKUP("LET100"&amp;A31,'Main File'!A:O,13,0),0)</f>
        <v>0</v>
      </c>
      <c r="J31" s="28">
        <f>IFERROR(+VLOOKUP("LET100"&amp;A31,'Main File'!A:O,14,0),0)</f>
        <v>0</v>
      </c>
      <c r="K31" s="28">
        <f>IFERROR(+VLOOKUP("LET100"&amp;A31,'Main File'!A:O,15,0),0)</f>
        <v>0</v>
      </c>
    </row>
    <row r="32" spans="1:11" x14ac:dyDescent="0.25">
      <c r="A32" s="9">
        <f t="shared" si="0"/>
        <v>43188</v>
      </c>
      <c r="B32" s="28">
        <f>IFERROR(+VLOOKUP("LET100"&amp;A32,'Main File'!A:O,6,0),0)</f>
        <v>0</v>
      </c>
      <c r="C32" s="28">
        <f>IFERROR(+VLOOKUP("LET100"&amp;A32,'Main File'!A:O,7,0),0)</f>
        <v>0</v>
      </c>
      <c r="D32" s="28">
        <f>IFERROR(+VLOOKUP("LET100"&amp;A32,'Main File'!A:O,8,0),0)</f>
        <v>0</v>
      </c>
      <c r="E32" s="28">
        <f>IFERROR(+VLOOKUP("LET100"&amp;A32,'Main File'!A:O,9,0),0)</f>
        <v>0</v>
      </c>
      <c r="F32" s="28">
        <f>IFERROR(+VLOOKUP("LET100"&amp;A32,'Main File'!A:O,10,0),0)</f>
        <v>0</v>
      </c>
      <c r="G32" s="28">
        <f>IFERROR(+VLOOKUP("LET100"&amp;A32,'Main File'!A:O,11,0),0)</f>
        <v>0</v>
      </c>
      <c r="H32" s="28">
        <f>IFERROR(+VLOOKUP("LET100"&amp;A32,'Main File'!A:O,12,0),0)</f>
        <v>0</v>
      </c>
      <c r="I32" s="28">
        <f>IFERROR(+VLOOKUP("LET100"&amp;A32,'Main File'!A:O,13,0),0)</f>
        <v>0</v>
      </c>
      <c r="J32" s="28">
        <f>IFERROR(+VLOOKUP("LET100"&amp;A32,'Main File'!A:O,14,0),0)</f>
        <v>0</v>
      </c>
      <c r="K32" s="28">
        <f>IFERROR(+VLOOKUP("LET100"&amp;A32,'Main File'!A:O,15,0),0)</f>
        <v>0</v>
      </c>
    </row>
    <row r="33" spans="1:11" x14ac:dyDescent="0.25">
      <c r="A33" s="9">
        <f t="shared" si="0"/>
        <v>43189</v>
      </c>
      <c r="B33" s="28">
        <f>IFERROR(+VLOOKUP("LET100"&amp;A33,'Main File'!A:O,6,0),0)</f>
        <v>0</v>
      </c>
      <c r="C33" s="28">
        <f>IFERROR(+VLOOKUP("LET100"&amp;A33,'Main File'!A:O,7,0),0)</f>
        <v>0</v>
      </c>
      <c r="D33" s="28">
        <f>IFERROR(+VLOOKUP("LET100"&amp;A33,'Main File'!A:O,8,0),0)</f>
        <v>0</v>
      </c>
      <c r="E33" s="28">
        <f>IFERROR(+VLOOKUP("LET100"&amp;A33,'Main File'!A:O,9,0),0)</f>
        <v>0</v>
      </c>
      <c r="F33" s="28">
        <f>IFERROR(+VLOOKUP("LET100"&amp;A33,'Main File'!A:O,10,0),0)</f>
        <v>0</v>
      </c>
      <c r="G33" s="28">
        <f>IFERROR(+VLOOKUP("LET100"&amp;A33,'Main File'!A:O,11,0),0)</f>
        <v>0</v>
      </c>
      <c r="H33" s="28">
        <f>IFERROR(+VLOOKUP("LET100"&amp;A33,'Main File'!A:O,12,0),0)</f>
        <v>0</v>
      </c>
      <c r="I33" s="28">
        <f>IFERROR(+VLOOKUP("LET100"&amp;A33,'Main File'!A:O,13,0),0)</f>
        <v>0</v>
      </c>
      <c r="J33" s="28">
        <f>IFERROR(+VLOOKUP("LET100"&amp;A33,'Main File'!A:O,14,0),0)</f>
        <v>0</v>
      </c>
      <c r="K33" s="28">
        <f>IFERROR(+VLOOKUP("LET100"&amp;A33,'Main File'!A:O,15,0),0)</f>
        <v>0</v>
      </c>
    </row>
    <row r="34" spans="1:11" x14ac:dyDescent="0.25">
      <c r="A34" s="9">
        <f t="shared" si="0"/>
        <v>43190</v>
      </c>
      <c r="B34" s="28">
        <f>IFERROR(+VLOOKUP("LET100"&amp;A34,'Main File'!A:O,6,0),0)</f>
        <v>0</v>
      </c>
      <c r="C34" s="28">
        <f>IFERROR(+VLOOKUP("LET100"&amp;A34,'Main File'!A:O,7,0),0)</f>
        <v>0</v>
      </c>
      <c r="D34" s="28">
        <f>IFERROR(+VLOOKUP("LET100"&amp;A34,'Main File'!A:O,8,0),0)</f>
        <v>0</v>
      </c>
      <c r="E34" s="28">
        <f>IFERROR(+VLOOKUP("LET100"&amp;A34,'Main File'!A:O,9,0),0)</f>
        <v>0</v>
      </c>
      <c r="F34" s="28">
        <f>IFERROR(+VLOOKUP("LET100"&amp;A34,'Main File'!A:O,10,0),0)</f>
        <v>0</v>
      </c>
      <c r="G34" s="28">
        <f>IFERROR(+VLOOKUP("LET100"&amp;A34,'Main File'!A:O,11,0),0)</f>
        <v>0</v>
      </c>
      <c r="H34" s="28">
        <f>IFERROR(+VLOOKUP("LET100"&amp;A34,'Main File'!A:O,12,0),0)</f>
        <v>0</v>
      </c>
      <c r="I34" s="28">
        <f>IFERROR(+VLOOKUP("LET100"&amp;A34,'Main File'!A:O,13,0),0)</f>
        <v>0</v>
      </c>
      <c r="J34" s="28">
        <f>IFERROR(+VLOOKUP("LET100"&amp;A34,'Main File'!A:O,14,0),0)</f>
        <v>0</v>
      </c>
      <c r="K34" s="28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Tax Plan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IFERROR(+VLOOKUP("LETAXP"&amp;A4,'Main File'!A:O,6,0),0)</f>
        <v>2.4087990658077763</v>
      </c>
      <c r="C4" s="28">
        <f>IFERROR(+VLOOKUP("LETAXP"&amp;A4,'Main File'!A:O,7,0),0)</f>
        <v>0.30002234303937908</v>
      </c>
      <c r="D4" s="28">
        <f>IFERROR(+VLOOKUP("LETAXP"&amp;A4,'Main File'!A:O,8,0),0)</f>
        <v>0</v>
      </c>
      <c r="E4" s="28">
        <f>IFERROR(+VLOOKUP("LETAXP"&amp;A4,'Main File'!A:O,9,0),0)</f>
        <v>0.25718195743907712</v>
      </c>
      <c r="F4" s="28">
        <f>IFERROR(+VLOOKUP("LETAXP"&amp;A4,'Main File'!A:O,10,0),0)</f>
        <v>2.9660033662862322</v>
      </c>
      <c r="G4" s="28">
        <f>IFERROR(+VLOOKUP("LETAXP"&amp;A4,'Main File'!A:O,11,0),0)</f>
        <v>1.4327481166600087</v>
      </c>
      <c r="H4" s="28">
        <f>IFERROR(+VLOOKUP("LETAXP"&amp;A4,'Main File'!A:O,12,0),0)</f>
        <v>0</v>
      </c>
      <c r="I4" s="28">
        <f>IFERROR(+VLOOKUP("LETAXP"&amp;A4,'Main File'!A:O,13,0),0)</f>
        <v>0</v>
      </c>
      <c r="J4" s="28">
        <f>IFERROR(+VLOOKUP("LETAXP"&amp;A4,'Main File'!A:O,14,0),0)</f>
        <v>0.24350961491221812</v>
      </c>
      <c r="K4" s="28">
        <f>IFERROR(+VLOOKUP("LETAXP"&amp;A4,'Main File'!A:O,15,0),0)</f>
        <v>1.6762577315722269</v>
      </c>
    </row>
    <row r="5" spans="1:14" x14ac:dyDescent="0.25">
      <c r="A5" s="9">
        <v>43161</v>
      </c>
      <c r="B5" s="28">
        <f>IFERROR(+VLOOKUP("LETAXP"&amp;A5,'Main File'!A:O,6,0),0)</f>
        <v>2.408490433170555</v>
      </c>
      <c r="C5" s="28">
        <f>IFERROR(+VLOOKUP("LETAXP"&amp;A5,'Main File'!A:O,7,0),0)</f>
        <v>0.30002231469055485</v>
      </c>
      <c r="D5" s="28">
        <f>IFERROR(+VLOOKUP("LETAXP"&amp;A5,'Main File'!A:O,8,0),0)</f>
        <v>0</v>
      </c>
      <c r="E5" s="28">
        <f>IFERROR(+VLOOKUP("LETAXP"&amp;A5,'Main File'!A:O,9,0),0)</f>
        <v>0.25712675799171453</v>
      </c>
      <c r="F5" s="28">
        <f>IFERROR(+VLOOKUP("LETAXP"&amp;A5,'Main File'!A:O,10,0),0)</f>
        <v>2.9656395058528244</v>
      </c>
      <c r="G5" s="28">
        <f>IFERROR(+VLOOKUP("LETAXP"&amp;A5,'Main File'!A:O,11,0),0)</f>
        <v>1.4330185947048391</v>
      </c>
      <c r="H5" s="28">
        <f>IFERROR(+VLOOKUP("LETAXP"&amp;A5,'Main File'!A:O,12,0),0)</f>
        <v>0</v>
      </c>
      <c r="I5" s="28">
        <f>IFERROR(+VLOOKUP("LETAXP"&amp;A5,'Main File'!A:O,13,0),0)</f>
        <v>0</v>
      </c>
      <c r="J5" s="28">
        <f>IFERROR(+VLOOKUP("LETAXP"&amp;A5,'Main File'!A:O,14,0),0)</f>
        <v>0.24355017007458069</v>
      </c>
      <c r="K5" s="28">
        <f>IFERROR(+VLOOKUP("LETAXP"&amp;A5,'Main File'!A:O,15,0),0)</f>
        <v>1.6765687647794199</v>
      </c>
    </row>
    <row r="6" spans="1:14" x14ac:dyDescent="0.25">
      <c r="A6" s="9">
        <f>+A5+1</f>
        <v>43162</v>
      </c>
      <c r="B6" s="28">
        <f>IFERROR(+VLOOKUP("LETAXP"&amp;A6,'Main File'!A:O,6,0),0)</f>
        <v>2.4085011293703738</v>
      </c>
      <c r="C6" s="28">
        <f>IFERROR(+VLOOKUP("LETAXP"&amp;A6,'Main File'!A:O,7,0),0)</f>
        <v>0.30002233109581117</v>
      </c>
      <c r="D6" s="28">
        <f>IFERROR(+VLOOKUP("LETAXP"&amp;A6,'Main File'!A:O,8,0),0)</f>
        <v>0</v>
      </c>
      <c r="E6" s="28">
        <f>IFERROR(+VLOOKUP("LETAXP"&amp;A6,'Main File'!A:O,9,0),0)</f>
        <v>0.25712892788505975</v>
      </c>
      <c r="F6" s="28">
        <f>IFERROR(+VLOOKUP("LETAXP"&amp;A6,'Main File'!A:O,10,0),0)</f>
        <v>2.9656523883512445</v>
      </c>
      <c r="G6" s="28">
        <f>IFERROR(+VLOOKUP("LETAXP"&amp;A6,'Main File'!A:O,11,0),0)</f>
        <v>1.4330261479324768</v>
      </c>
      <c r="H6" s="28">
        <f>IFERROR(+VLOOKUP("LETAXP"&amp;A6,'Main File'!A:O,12,0),0)</f>
        <v>0</v>
      </c>
      <c r="I6" s="28">
        <f>IFERROR(+VLOOKUP("LETAXP"&amp;A6,'Main File'!A:O,13,0),0)</f>
        <v>0</v>
      </c>
      <c r="J6" s="28">
        <f>IFERROR(+VLOOKUP("LETAXP"&amp;A6,'Main File'!A:O,14,0),0)</f>
        <v>0.24354931894237122</v>
      </c>
      <c r="K6" s="28">
        <f>IFERROR(+VLOOKUP("LETAXP"&amp;A6,'Main File'!A:O,15,0),0)</f>
        <v>1.676575466874848</v>
      </c>
    </row>
    <row r="7" spans="1:14" x14ac:dyDescent="0.25">
      <c r="A7" s="9">
        <f t="shared" ref="A7:A34" si="0">+A6+1</f>
        <v>43163</v>
      </c>
      <c r="B7" s="28">
        <f>IFERROR(+VLOOKUP("LETAXP"&amp;A7,'Main File'!A:O,6,0),0)</f>
        <v>2.4085115706528164</v>
      </c>
      <c r="C7" s="28">
        <f>IFERROR(+VLOOKUP("LETAXP"&amp;A7,'Main File'!A:O,7,0),0)</f>
        <v>0.30002234592088789</v>
      </c>
      <c r="D7" s="28">
        <f>IFERROR(+VLOOKUP("LETAXP"&amp;A7,'Main File'!A:O,8,0),0)</f>
        <v>0</v>
      </c>
      <c r="E7" s="28">
        <f>IFERROR(+VLOOKUP("LETAXP"&amp;A7,'Main File'!A:O,9,0),0)</f>
        <v>0.25713012195415791</v>
      </c>
      <c r="F7" s="28">
        <f>IFERROR(+VLOOKUP("LETAXP"&amp;A7,'Main File'!A:O,10,0),0)</f>
        <v>2.9656640385278621</v>
      </c>
      <c r="G7" s="28">
        <f>IFERROR(+VLOOKUP("LETAXP"&amp;A7,'Main File'!A:O,11,0),0)</f>
        <v>1.4330382382751119</v>
      </c>
      <c r="H7" s="28">
        <f>IFERROR(+VLOOKUP("LETAXP"&amp;A7,'Main File'!A:O,12,0),0)</f>
        <v>0</v>
      </c>
      <c r="I7" s="28">
        <f>IFERROR(+VLOOKUP("LETAXP"&amp;A7,'Main File'!A:O,13,0),0)</f>
        <v>0</v>
      </c>
      <c r="J7" s="28">
        <f>IFERROR(+VLOOKUP("LETAXP"&amp;A7,'Main File'!A:O,14,0),0)</f>
        <v>0.24355754454926129</v>
      </c>
      <c r="K7" s="28">
        <f>IFERROR(+VLOOKUP("LETAXP"&amp;A7,'Main File'!A:O,15,0),0)</f>
        <v>1.6765957828243732</v>
      </c>
    </row>
    <row r="8" spans="1:14" x14ac:dyDescent="0.25">
      <c r="A8" s="9">
        <f t="shared" si="0"/>
        <v>43164</v>
      </c>
      <c r="B8" s="28">
        <f>IFERROR(+VLOOKUP("LETAXP"&amp;A8,'Main File'!A:O,6,0),0)</f>
        <v>2.4100613028109872</v>
      </c>
      <c r="C8" s="28">
        <f>IFERROR(+VLOOKUP("LETAXP"&amp;A8,'Main File'!A:O,7,0),0)</f>
        <v>0.30002236833009921</v>
      </c>
      <c r="D8" s="28">
        <f>IFERROR(+VLOOKUP("LETAXP"&amp;A8,'Main File'!A:O,8,0),0)</f>
        <v>0</v>
      </c>
      <c r="E8" s="28">
        <f>IFERROR(+VLOOKUP("LETAXP"&amp;A8,'Main File'!A:O,9,0),0)</f>
        <v>0.25740930597984391</v>
      </c>
      <c r="F8" s="28">
        <f>IFERROR(+VLOOKUP("LETAXP"&amp;A8,'Main File'!A:O,10,0),0)</f>
        <v>2.96749297712093</v>
      </c>
      <c r="G8" s="28">
        <f>IFERROR(+VLOOKUP("LETAXP"&amp;A8,'Main File'!A:O,11,0),0)</f>
        <v>1.4338742508614306</v>
      </c>
      <c r="H8" s="28">
        <f>IFERROR(+VLOOKUP("LETAXP"&amp;A8,'Main File'!A:O,12,0),0)</f>
        <v>0</v>
      </c>
      <c r="I8" s="28">
        <f>IFERROR(+VLOOKUP("LETAXP"&amp;A8,'Main File'!A:O,13,0),0)</f>
        <v>0</v>
      </c>
      <c r="J8" s="28">
        <f>IFERROR(+VLOOKUP("LETAXP"&amp;A8,'Main File'!A:O,14,0),0)</f>
        <v>0.24370460961261864</v>
      </c>
      <c r="K8" s="28">
        <f>IFERROR(+VLOOKUP("LETAXP"&amp;A8,'Main File'!A:O,15,0),0)</f>
        <v>1.6775788604740494</v>
      </c>
    </row>
    <row r="9" spans="1:14" x14ac:dyDescent="0.25">
      <c r="A9" s="9">
        <f t="shared" si="0"/>
        <v>43165</v>
      </c>
      <c r="B9" s="28">
        <f>IFERROR(+VLOOKUP("LETAXP"&amp;A9,'Main File'!A:O,6,0),0)</f>
        <v>2.4112559659075057</v>
      </c>
      <c r="C9" s="28">
        <f>IFERROR(+VLOOKUP("LETAXP"&amp;A9,'Main File'!A:O,7,0),0)</f>
        <v>0.30002241789354267</v>
      </c>
      <c r="D9" s="28">
        <f>IFERROR(+VLOOKUP("LETAXP"&amp;A9,'Main File'!A:O,8,0),0)</f>
        <v>0</v>
      </c>
      <c r="E9" s="28">
        <f>IFERROR(+VLOOKUP("LETAXP"&amp;A9,'Main File'!A:O,9,0),0)</f>
        <v>0.25762462094316702</v>
      </c>
      <c r="F9" s="28">
        <f>IFERROR(+VLOOKUP("LETAXP"&amp;A9,'Main File'!A:O,10,0),0)</f>
        <v>2.9689030047442153</v>
      </c>
      <c r="G9" s="28">
        <f>IFERROR(+VLOOKUP("LETAXP"&amp;A9,'Main File'!A:O,11,0),0)</f>
        <v>1.4350144848942139</v>
      </c>
      <c r="H9" s="28">
        <f>IFERROR(+VLOOKUP("LETAXP"&amp;A9,'Main File'!A:O,12,0),0)</f>
        <v>0</v>
      </c>
      <c r="I9" s="28">
        <f>IFERROR(+VLOOKUP("LETAXP"&amp;A9,'Main File'!A:O,13,0),0)</f>
        <v>0</v>
      </c>
      <c r="J9" s="28">
        <f>IFERROR(+VLOOKUP("LETAXP"&amp;A9,'Main File'!A:O,14,0),0)</f>
        <v>0.24390900477282282</v>
      </c>
      <c r="K9" s="28">
        <f>IFERROR(+VLOOKUP("LETAXP"&amp;A9,'Main File'!A:O,15,0),0)</f>
        <v>1.6789234896670366</v>
      </c>
    </row>
    <row r="10" spans="1:14" x14ac:dyDescent="0.25">
      <c r="A10" s="9">
        <f t="shared" si="0"/>
        <v>43166</v>
      </c>
      <c r="B10" s="28">
        <f>IFERROR(+VLOOKUP("LETAXP"&amp;A10,'Main File'!A:O,6,0),0)</f>
        <v>2.4126217134171601</v>
      </c>
      <c r="C10" s="28">
        <f>IFERROR(+VLOOKUP("LETAXP"&amp;A10,'Main File'!A:O,7,0),0)</f>
        <v>0.30002253209803587</v>
      </c>
      <c r="D10" s="28">
        <f>IFERROR(+VLOOKUP("LETAXP"&amp;A10,'Main File'!A:O,8,0),0)</f>
        <v>0</v>
      </c>
      <c r="E10" s="28">
        <f>IFERROR(+VLOOKUP("LETAXP"&amp;A10,'Main File'!A:O,9,0),0)</f>
        <v>0.2578705110712573</v>
      </c>
      <c r="F10" s="28">
        <f>IFERROR(+VLOOKUP("LETAXP"&amp;A10,'Main File'!A:O,10,0),0)</f>
        <v>2.9705147565864531</v>
      </c>
      <c r="G10" s="28">
        <f>IFERROR(+VLOOKUP("LETAXP"&amp;A10,'Main File'!A:O,11,0),0)</f>
        <v>1.4363321387340438</v>
      </c>
      <c r="H10" s="28">
        <f>IFERROR(+VLOOKUP("LETAXP"&amp;A10,'Main File'!A:O,12,0),0)</f>
        <v>0</v>
      </c>
      <c r="I10" s="28">
        <f>IFERROR(+VLOOKUP("LETAXP"&amp;A10,'Main File'!A:O,13,0),0)</f>
        <v>0</v>
      </c>
      <c r="J10" s="28">
        <f>IFERROR(+VLOOKUP("LETAXP"&amp;A10,'Main File'!A:O,14,0),0)</f>
        <v>0.24414329194186055</v>
      </c>
      <c r="K10" s="28">
        <f>IFERROR(+VLOOKUP("LETAXP"&amp;A10,'Main File'!A:O,15,0),0)</f>
        <v>1.6804754306759042</v>
      </c>
    </row>
    <row r="11" spans="1:14" x14ac:dyDescent="0.25">
      <c r="A11" s="9">
        <f t="shared" si="0"/>
        <v>43167</v>
      </c>
      <c r="B11" s="28">
        <f>IFERROR(+VLOOKUP("LETAXP"&amp;A11,'Main File'!A:O,6,0),0)</f>
        <v>2.4113693346239988</v>
      </c>
      <c r="C11" s="28">
        <f>IFERROR(+VLOOKUP("LETAXP"&amp;A11,'Main File'!A:O,7,0),0)</f>
        <v>0.30002249640399337</v>
      </c>
      <c r="D11" s="28">
        <f>IFERROR(+VLOOKUP("LETAXP"&amp;A11,'Main File'!A:O,8,0),0)</f>
        <v>0</v>
      </c>
      <c r="E11" s="28">
        <f>IFERROR(+VLOOKUP("LETAXP"&amp;A11,'Main File'!A:O,9,0),0)</f>
        <v>0.25764511450090327</v>
      </c>
      <c r="F11" s="28">
        <f>IFERROR(+VLOOKUP("LETAXP"&amp;A11,'Main File'!A:O,10,0),0)</f>
        <v>2.9690369455288952</v>
      </c>
      <c r="G11" s="28">
        <f>IFERROR(+VLOOKUP("LETAXP"&amp;A11,'Main File'!A:O,11,0),0)</f>
        <v>1.4365230931674664</v>
      </c>
      <c r="H11" s="28">
        <f>IFERROR(+VLOOKUP("LETAXP"&amp;A11,'Main File'!A:O,12,0),0)</f>
        <v>0</v>
      </c>
      <c r="I11" s="28">
        <f>IFERROR(+VLOOKUP("LETAXP"&amp;A11,'Main File'!A:O,13,0),0)</f>
        <v>0</v>
      </c>
      <c r="J11" s="28">
        <f>IFERROR(+VLOOKUP("LETAXP"&amp;A11,'Main File'!A:O,14,0),0)</f>
        <v>0.24418266466652042</v>
      </c>
      <c r="K11" s="28">
        <f>IFERROR(+VLOOKUP("LETAXP"&amp;A11,'Main File'!A:O,15,0),0)</f>
        <v>1.6807057578339868</v>
      </c>
    </row>
    <row r="12" spans="1:14" x14ac:dyDescent="0.25">
      <c r="A12" s="9">
        <f t="shared" si="0"/>
        <v>43168</v>
      </c>
      <c r="B12" s="28">
        <f>IFERROR(+VLOOKUP("LETAXP"&amp;A12,'Main File'!A:O,6,0),0)</f>
        <v>2.4116317477365028</v>
      </c>
      <c r="C12" s="28">
        <f>IFERROR(+VLOOKUP("LETAXP"&amp;A12,'Main File'!A:O,7,0),0)</f>
        <v>0.30002242978530047</v>
      </c>
      <c r="D12" s="28">
        <f>IFERROR(+VLOOKUP("LETAXP"&amp;A12,'Main File'!A:O,8,0),0)</f>
        <v>0</v>
      </c>
      <c r="E12" s="28">
        <f>IFERROR(+VLOOKUP("LETAXP"&amp;A12,'Main File'!A:O,9,0),0)</f>
        <v>0.25769211982021384</v>
      </c>
      <c r="F12" s="28">
        <f>IFERROR(+VLOOKUP("LETAXP"&amp;A12,'Main File'!A:O,10,0),0)</f>
        <v>2.969346297342017</v>
      </c>
      <c r="G12" s="28">
        <f>IFERROR(+VLOOKUP("LETAXP"&amp;A12,'Main File'!A:O,11,0),0)</f>
        <v>1.436197254852617</v>
      </c>
      <c r="H12" s="28">
        <f>IFERROR(+VLOOKUP("LETAXP"&amp;A12,'Main File'!A:O,12,0),0)</f>
        <v>0</v>
      </c>
      <c r="I12" s="28">
        <f>IFERROR(+VLOOKUP("LETAXP"&amp;A12,'Main File'!A:O,13,0),0)</f>
        <v>0</v>
      </c>
      <c r="J12" s="28">
        <f>IFERROR(+VLOOKUP("LETAXP"&amp;A12,'Main File'!A:O,14,0),0)</f>
        <v>0.24412555172610581</v>
      </c>
      <c r="K12" s="28">
        <f>IFERROR(+VLOOKUP("LETAXP"&amp;A12,'Main File'!A:O,15,0),0)</f>
        <v>1.6803228065787228</v>
      </c>
    </row>
    <row r="13" spans="1:14" x14ac:dyDescent="0.25">
      <c r="A13" s="9">
        <f t="shared" si="0"/>
        <v>43169</v>
      </c>
      <c r="B13" s="28">
        <f>IFERROR(+VLOOKUP("LETAXP"&amp;A13,'Main File'!A:O,6,0),0)</f>
        <v>2.4115192186140564</v>
      </c>
      <c r="C13" s="28">
        <f>IFERROR(+VLOOKUP("LETAXP"&amp;A13,'Main File'!A:O,7,0),0)</f>
        <v>0.30002250581534345</v>
      </c>
      <c r="D13" s="28">
        <f>IFERROR(+VLOOKUP("LETAXP"&amp;A13,'Main File'!A:O,8,0),0)</f>
        <v>0</v>
      </c>
      <c r="E13" s="28">
        <f>IFERROR(+VLOOKUP("LETAXP"&amp;A13,'Main File'!A:O,9,0),0)</f>
        <v>0.25767193456733356</v>
      </c>
      <c r="F13" s="28">
        <f>IFERROR(+VLOOKUP("LETAXP"&amp;A13,'Main File'!A:O,10,0),0)</f>
        <v>2.9692136589967335</v>
      </c>
      <c r="G13" s="28">
        <f>IFERROR(+VLOOKUP("LETAXP"&amp;A13,'Main File'!A:O,11,0),0)</f>
        <v>1.4362927495712137</v>
      </c>
      <c r="H13" s="28">
        <f>IFERROR(+VLOOKUP("LETAXP"&amp;A13,'Main File'!A:O,12,0),0)</f>
        <v>0</v>
      </c>
      <c r="I13" s="28">
        <f>IFERROR(+VLOOKUP("LETAXP"&amp;A13,'Main File'!A:O,13,0),0)</f>
        <v>0</v>
      </c>
      <c r="J13" s="28">
        <f>IFERROR(+VLOOKUP("LETAXP"&amp;A13,'Main File'!A:O,14,0),0)</f>
        <v>0.244147949477688</v>
      </c>
      <c r="K13" s="28">
        <f>IFERROR(+VLOOKUP("LETAXP"&amp;A13,'Main File'!A:O,15,0),0)</f>
        <v>1.6804406990489016</v>
      </c>
    </row>
    <row r="14" spans="1:14" x14ac:dyDescent="0.25">
      <c r="A14" s="9">
        <f t="shared" si="0"/>
        <v>43170</v>
      </c>
      <c r="B14" s="28">
        <f>IFERROR(+VLOOKUP("LETAXP"&amp;A14,'Main File'!A:O,6,0),0)</f>
        <v>2.4115308712941612</v>
      </c>
      <c r="C14" s="28">
        <f>IFERROR(+VLOOKUP("LETAXP"&amp;A14,'Main File'!A:O,7,0),0)</f>
        <v>0.30002233786416449</v>
      </c>
      <c r="D14" s="28">
        <f>IFERROR(+VLOOKUP("LETAXP"&amp;A14,'Main File'!A:O,8,0),0)</f>
        <v>0</v>
      </c>
      <c r="E14" s="28">
        <f>IFERROR(+VLOOKUP("LETAXP"&amp;A14,'Main File'!A:O,9,0),0)</f>
        <v>0.25767388533353219</v>
      </c>
      <c r="F14" s="28">
        <f>IFERROR(+VLOOKUP("LETAXP"&amp;A14,'Main File'!A:O,10,0),0)</f>
        <v>2.969227094491858</v>
      </c>
      <c r="G14" s="28">
        <f>IFERROR(+VLOOKUP("LETAXP"&amp;A14,'Main File'!A:O,11,0),0)</f>
        <v>1.4363007062019992</v>
      </c>
      <c r="H14" s="28">
        <f>IFERROR(+VLOOKUP("LETAXP"&amp;A14,'Main File'!A:O,12,0),0)</f>
        <v>0</v>
      </c>
      <c r="I14" s="28">
        <f>IFERROR(+VLOOKUP("LETAXP"&amp;A14,'Main File'!A:O,13,0),0)</f>
        <v>0</v>
      </c>
      <c r="J14" s="28">
        <f>IFERROR(+VLOOKUP("LETAXP"&amp;A14,'Main File'!A:O,14,0),0)</f>
        <v>0.24414791154954207</v>
      </c>
      <c r="K14" s="28">
        <f>IFERROR(+VLOOKUP("LETAXP"&amp;A14,'Main File'!A:O,15,0),0)</f>
        <v>1.6804486177515412</v>
      </c>
    </row>
    <row r="15" spans="1:14" x14ac:dyDescent="0.25">
      <c r="A15" s="9">
        <f t="shared" si="0"/>
        <v>43171</v>
      </c>
      <c r="B15" s="28">
        <f>IFERROR(+VLOOKUP("LETAXP"&amp;A15,'Main File'!A:O,6,0),0)</f>
        <v>0</v>
      </c>
      <c r="C15" s="28">
        <f>IFERROR(+VLOOKUP("LETAXP"&amp;A15,'Main File'!A:O,7,0),0)</f>
        <v>0</v>
      </c>
      <c r="D15" s="28">
        <f>IFERROR(+VLOOKUP("LETAXP"&amp;A15,'Main File'!A:O,8,0),0)</f>
        <v>0</v>
      </c>
      <c r="E15" s="28">
        <f>IFERROR(+VLOOKUP("LETAXP"&amp;A15,'Main File'!A:O,9,0),0)</f>
        <v>0</v>
      </c>
      <c r="F15" s="28">
        <f>IFERROR(+VLOOKUP("LETAXP"&amp;A15,'Main File'!A:O,10,0),0)</f>
        <v>0</v>
      </c>
      <c r="G15" s="28">
        <f>IFERROR(+VLOOKUP("LETAXP"&amp;A15,'Main File'!A:O,11,0),0)</f>
        <v>0</v>
      </c>
      <c r="H15" s="28">
        <f>IFERROR(+VLOOKUP("LETAXP"&amp;A15,'Main File'!A:O,12,0),0)</f>
        <v>0</v>
      </c>
      <c r="I15" s="28">
        <f>IFERROR(+VLOOKUP("LETAXP"&amp;A15,'Main File'!A:O,13,0),0)</f>
        <v>0</v>
      </c>
      <c r="J15" s="28">
        <f>IFERROR(+VLOOKUP("LETAXP"&amp;A15,'Main File'!A:O,14,0),0)</f>
        <v>0</v>
      </c>
      <c r="K15" s="28">
        <f>IFERROR(+VLOOKUP("LETAXP"&amp;A15,'Main File'!A:O,15,0),0)</f>
        <v>0</v>
      </c>
    </row>
    <row r="16" spans="1:14" x14ac:dyDescent="0.25">
      <c r="A16" s="9">
        <f t="shared" si="0"/>
        <v>43172</v>
      </c>
      <c r="B16" s="28">
        <f>IFERROR(+VLOOKUP("LETAXP"&amp;A16,'Main File'!A:O,6,0),0)</f>
        <v>0</v>
      </c>
      <c r="C16" s="28">
        <f>IFERROR(+VLOOKUP("LETAXP"&amp;A16,'Main File'!A:O,7,0),0)</f>
        <v>0</v>
      </c>
      <c r="D16" s="28">
        <f>IFERROR(+VLOOKUP("LETAXP"&amp;A16,'Main File'!A:O,8,0),0)</f>
        <v>0</v>
      </c>
      <c r="E16" s="28">
        <f>IFERROR(+VLOOKUP("LETAXP"&amp;A16,'Main File'!A:O,9,0),0)</f>
        <v>0</v>
      </c>
      <c r="F16" s="28">
        <f>IFERROR(+VLOOKUP("LETAXP"&amp;A16,'Main File'!A:O,10,0),0)</f>
        <v>0</v>
      </c>
      <c r="G16" s="28">
        <f>IFERROR(+VLOOKUP("LETAXP"&amp;A16,'Main File'!A:O,11,0),0)</f>
        <v>0</v>
      </c>
      <c r="H16" s="28">
        <f>IFERROR(+VLOOKUP("LETAXP"&amp;A16,'Main File'!A:O,12,0),0)</f>
        <v>0</v>
      </c>
      <c r="I16" s="28">
        <f>IFERROR(+VLOOKUP("LETAXP"&amp;A16,'Main File'!A:O,13,0),0)</f>
        <v>0</v>
      </c>
      <c r="J16" s="28">
        <f>IFERROR(+VLOOKUP("LETAXP"&amp;A16,'Main File'!A:O,14,0),0)</f>
        <v>0</v>
      </c>
      <c r="K16" s="28">
        <f>IFERROR(+VLOOKUP("LETAXP"&amp;A16,'Main File'!A:O,15,0),0)</f>
        <v>0</v>
      </c>
    </row>
    <row r="17" spans="1:11" x14ac:dyDescent="0.25">
      <c r="A17" s="9">
        <f t="shared" si="0"/>
        <v>43173</v>
      </c>
      <c r="B17" s="28">
        <f>IFERROR(+VLOOKUP("LETAXP"&amp;A17,'Main File'!A:O,6,0),0)</f>
        <v>0</v>
      </c>
      <c r="C17" s="28">
        <f>IFERROR(+VLOOKUP("LETAXP"&amp;A17,'Main File'!A:O,7,0),0)</f>
        <v>0</v>
      </c>
      <c r="D17" s="28">
        <f>IFERROR(+VLOOKUP("LETAXP"&amp;A17,'Main File'!A:O,8,0),0)</f>
        <v>0</v>
      </c>
      <c r="E17" s="28">
        <f>IFERROR(+VLOOKUP("LETAXP"&amp;A17,'Main File'!A:O,9,0),0)</f>
        <v>0</v>
      </c>
      <c r="F17" s="28">
        <f>IFERROR(+VLOOKUP("LETAXP"&amp;A17,'Main File'!A:O,10,0),0)</f>
        <v>0</v>
      </c>
      <c r="G17" s="28">
        <f>IFERROR(+VLOOKUP("LETAXP"&amp;A17,'Main File'!A:O,11,0),0)</f>
        <v>0</v>
      </c>
      <c r="H17" s="28">
        <f>IFERROR(+VLOOKUP("LETAXP"&amp;A17,'Main File'!A:O,12,0),0)</f>
        <v>0</v>
      </c>
      <c r="I17" s="28">
        <f>IFERROR(+VLOOKUP("LETAXP"&amp;A17,'Main File'!A:O,13,0),0)</f>
        <v>0</v>
      </c>
      <c r="J17" s="28">
        <f>IFERROR(+VLOOKUP("LETAXP"&amp;A17,'Main File'!A:O,14,0),0)</f>
        <v>0</v>
      </c>
      <c r="K17" s="28">
        <f>IFERROR(+VLOOKUP("LETAXP"&amp;A17,'Main File'!A:O,15,0),0)</f>
        <v>0</v>
      </c>
    </row>
    <row r="18" spans="1:11" x14ac:dyDescent="0.25">
      <c r="A18" s="9">
        <f t="shared" si="0"/>
        <v>43174</v>
      </c>
      <c r="B18" s="28">
        <f>IFERROR(+VLOOKUP("LETAXP"&amp;A18,'Main File'!A:O,6,0),0)</f>
        <v>0</v>
      </c>
      <c r="C18" s="28">
        <f>IFERROR(+VLOOKUP("LETAXP"&amp;A18,'Main File'!A:O,7,0),0)</f>
        <v>0</v>
      </c>
      <c r="D18" s="28">
        <f>IFERROR(+VLOOKUP("LETAXP"&amp;A18,'Main File'!A:O,8,0),0)</f>
        <v>0</v>
      </c>
      <c r="E18" s="28">
        <f>IFERROR(+VLOOKUP("LETAXP"&amp;A18,'Main File'!A:O,9,0),0)</f>
        <v>0</v>
      </c>
      <c r="F18" s="28">
        <f>IFERROR(+VLOOKUP("LETAXP"&amp;A18,'Main File'!A:O,10,0),0)</f>
        <v>0</v>
      </c>
      <c r="G18" s="28">
        <f>IFERROR(+VLOOKUP("LETAXP"&amp;A18,'Main File'!A:O,11,0),0)</f>
        <v>0</v>
      </c>
      <c r="H18" s="28">
        <f>IFERROR(+VLOOKUP("LETAXP"&amp;A18,'Main File'!A:O,12,0),0)</f>
        <v>0</v>
      </c>
      <c r="I18" s="28">
        <f>IFERROR(+VLOOKUP("LETAXP"&amp;A18,'Main File'!A:O,13,0),0)</f>
        <v>0</v>
      </c>
      <c r="J18" s="28">
        <f>IFERROR(+VLOOKUP("LETAXP"&amp;A18,'Main File'!A:O,14,0),0)</f>
        <v>0</v>
      </c>
      <c r="K18" s="28">
        <f>IFERROR(+VLOOKUP("LETAXP"&amp;A18,'Main File'!A:O,15,0),0)</f>
        <v>0</v>
      </c>
    </row>
    <row r="19" spans="1:11" x14ac:dyDescent="0.25">
      <c r="A19" s="9">
        <f t="shared" si="0"/>
        <v>43175</v>
      </c>
      <c r="B19" s="28">
        <f>IFERROR(+VLOOKUP("LETAXP"&amp;A19,'Main File'!A:O,6,0),0)</f>
        <v>0</v>
      </c>
      <c r="C19" s="28">
        <f>IFERROR(+VLOOKUP("LETAXP"&amp;A19,'Main File'!A:O,7,0),0)</f>
        <v>0</v>
      </c>
      <c r="D19" s="28">
        <f>IFERROR(+VLOOKUP("LETAXP"&amp;A19,'Main File'!A:O,8,0),0)</f>
        <v>0</v>
      </c>
      <c r="E19" s="28">
        <f>IFERROR(+VLOOKUP("LETAXP"&amp;A19,'Main File'!A:O,9,0),0)</f>
        <v>0</v>
      </c>
      <c r="F19" s="28">
        <f>IFERROR(+VLOOKUP("LETAXP"&amp;A19,'Main File'!A:O,10,0),0)</f>
        <v>0</v>
      </c>
      <c r="G19" s="28">
        <f>IFERROR(+VLOOKUP("LETAXP"&amp;A19,'Main File'!A:O,11,0),0)</f>
        <v>0</v>
      </c>
      <c r="H19" s="28">
        <f>IFERROR(+VLOOKUP("LETAXP"&amp;A19,'Main File'!A:O,12,0),0)</f>
        <v>0</v>
      </c>
      <c r="I19" s="28">
        <f>IFERROR(+VLOOKUP("LETAXP"&amp;A19,'Main File'!A:O,13,0),0)</f>
        <v>0</v>
      </c>
      <c r="J19" s="28">
        <f>IFERROR(+VLOOKUP("LETAXP"&amp;A19,'Main File'!A:O,14,0),0)</f>
        <v>0</v>
      </c>
      <c r="K19" s="28">
        <f>IFERROR(+VLOOKUP("LETAXP"&amp;A19,'Main File'!A:O,15,0),0)</f>
        <v>0</v>
      </c>
    </row>
    <row r="20" spans="1:11" x14ac:dyDescent="0.25">
      <c r="A20" s="9">
        <f t="shared" si="0"/>
        <v>43176</v>
      </c>
      <c r="B20" s="28">
        <f>IFERROR(+VLOOKUP("LETAXP"&amp;A20,'Main File'!A:O,6,0),0)</f>
        <v>0</v>
      </c>
      <c r="C20" s="28">
        <f>IFERROR(+VLOOKUP("LETAXP"&amp;A20,'Main File'!A:O,7,0),0)</f>
        <v>0</v>
      </c>
      <c r="D20" s="28">
        <f>IFERROR(+VLOOKUP("LETAXP"&amp;A20,'Main File'!A:O,8,0),0)</f>
        <v>0</v>
      </c>
      <c r="E20" s="28">
        <f>IFERROR(+VLOOKUP("LETAXP"&amp;A20,'Main File'!A:O,9,0),0)</f>
        <v>0</v>
      </c>
      <c r="F20" s="28">
        <f>IFERROR(+VLOOKUP("LETAXP"&amp;A20,'Main File'!A:O,10,0),0)</f>
        <v>0</v>
      </c>
      <c r="G20" s="28">
        <f>IFERROR(+VLOOKUP("LETAXP"&amp;A20,'Main File'!A:O,11,0),0)</f>
        <v>0</v>
      </c>
      <c r="H20" s="28">
        <f>IFERROR(+VLOOKUP("LETAXP"&amp;A20,'Main File'!A:O,12,0),0)</f>
        <v>0</v>
      </c>
      <c r="I20" s="28">
        <f>IFERROR(+VLOOKUP("LETAXP"&amp;A20,'Main File'!A:O,13,0),0)</f>
        <v>0</v>
      </c>
      <c r="J20" s="28">
        <f>IFERROR(+VLOOKUP("LETAXP"&amp;A20,'Main File'!A:O,14,0),0)</f>
        <v>0</v>
      </c>
      <c r="K20" s="28">
        <f>IFERROR(+VLOOKUP("LETAXP"&amp;A20,'Main File'!A:O,15,0),0)</f>
        <v>0</v>
      </c>
    </row>
    <row r="21" spans="1:11" x14ac:dyDescent="0.25">
      <c r="A21" s="9">
        <f t="shared" si="0"/>
        <v>43177</v>
      </c>
      <c r="B21" s="28">
        <f>IFERROR(+VLOOKUP("LETAXP"&amp;A21,'Main File'!A:O,6,0),0)</f>
        <v>0</v>
      </c>
      <c r="C21" s="28">
        <f>IFERROR(+VLOOKUP("LETAXP"&amp;A21,'Main File'!A:O,7,0),0)</f>
        <v>0</v>
      </c>
      <c r="D21" s="28">
        <f>IFERROR(+VLOOKUP("LETAXP"&amp;A21,'Main File'!A:O,8,0),0)</f>
        <v>0</v>
      </c>
      <c r="E21" s="28">
        <f>IFERROR(+VLOOKUP("LETAXP"&amp;A21,'Main File'!A:O,9,0),0)</f>
        <v>0</v>
      </c>
      <c r="F21" s="28">
        <f>IFERROR(+VLOOKUP("LETAXP"&amp;A21,'Main File'!A:O,10,0),0)</f>
        <v>0</v>
      </c>
      <c r="G21" s="28">
        <f>IFERROR(+VLOOKUP("LETAXP"&amp;A21,'Main File'!A:O,11,0),0)</f>
        <v>0</v>
      </c>
      <c r="H21" s="28">
        <f>IFERROR(+VLOOKUP("LETAXP"&amp;A21,'Main File'!A:O,12,0),0)</f>
        <v>0</v>
      </c>
      <c r="I21" s="28">
        <f>IFERROR(+VLOOKUP("LETAXP"&amp;A21,'Main File'!A:O,13,0),0)</f>
        <v>0</v>
      </c>
      <c r="J21" s="28">
        <f>IFERROR(+VLOOKUP("LETAXP"&amp;A21,'Main File'!A:O,14,0),0)</f>
        <v>0</v>
      </c>
      <c r="K21" s="28">
        <f>IFERROR(+VLOOKUP("LETAXP"&amp;A21,'Main File'!A:O,15,0),0)</f>
        <v>0</v>
      </c>
    </row>
    <row r="22" spans="1:11" x14ac:dyDescent="0.25">
      <c r="A22" s="9">
        <f t="shared" si="0"/>
        <v>43178</v>
      </c>
      <c r="B22" s="28">
        <f>IFERROR(+VLOOKUP("LETAXP"&amp;A22,'Main File'!A:O,6,0),0)</f>
        <v>0</v>
      </c>
      <c r="C22" s="28">
        <f>IFERROR(+VLOOKUP("LETAXP"&amp;A22,'Main File'!A:O,7,0),0)</f>
        <v>0</v>
      </c>
      <c r="D22" s="28">
        <f>IFERROR(+VLOOKUP("LETAXP"&amp;A22,'Main File'!A:O,8,0),0)</f>
        <v>0</v>
      </c>
      <c r="E22" s="28">
        <f>IFERROR(+VLOOKUP("LETAXP"&amp;A22,'Main File'!A:O,9,0),0)</f>
        <v>0</v>
      </c>
      <c r="F22" s="28">
        <f>IFERROR(+VLOOKUP("LETAXP"&amp;A22,'Main File'!A:O,10,0),0)</f>
        <v>0</v>
      </c>
      <c r="G22" s="28">
        <f>IFERROR(+VLOOKUP("LETAXP"&amp;A22,'Main File'!A:O,11,0),0)</f>
        <v>0</v>
      </c>
      <c r="H22" s="28">
        <f>IFERROR(+VLOOKUP("LETAXP"&amp;A22,'Main File'!A:O,12,0),0)</f>
        <v>0</v>
      </c>
      <c r="I22" s="28">
        <f>IFERROR(+VLOOKUP("LETAXP"&amp;A22,'Main File'!A:O,13,0),0)</f>
        <v>0</v>
      </c>
      <c r="J22" s="28">
        <f>IFERROR(+VLOOKUP("LETAXP"&amp;A22,'Main File'!A:O,14,0),0)</f>
        <v>0</v>
      </c>
      <c r="K22" s="28">
        <f>IFERROR(+VLOOKUP("LETAXP"&amp;A22,'Main File'!A:O,15,0),0)</f>
        <v>0</v>
      </c>
    </row>
    <row r="23" spans="1:11" x14ac:dyDescent="0.25">
      <c r="A23" s="9">
        <f t="shared" si="0"/>
        <v>43179</v>
      </c>
      <c r="B23" s="28">
        <f>IFERROR(+VLOOKUP("LETAXP"&amp;A23,'Main File'!A:O,6,0),0)</f>
        <v>0</v>
      </c>
      <c r="C23" s="28">
        <f>IFERROR(+VLOOKUP("LETAXP"&amp;A23,'Main File'!A:O,7,0),0)</f>
        <v>0</v>
      </c>
      <c r="D23" s="28">
        <f>IFERROR(+VLOOKUP("LETAXP"&amp;A23,'Main File'!A:O,8,0),0)</f>
        <v>0</v>
      </c>
      <c r="E23" s="28">
        <f>IFERROR(+VLOOKUP("LETAXP"&amp;A23,'Main File'!A:O,9,0),0)</f>
        <v>0</v>
      </c>
      <c r="F23" s="28">
        <f>IFERROR(+VLOOKUP("LETAXP"&amp;A23,'Main File'!A:O,10,0),0)</f>
        <v>0</v>
      </c>
      <c r="G23" s="28">
        <f>IFERROR(+VLOOKUP("LETAXP"&amp;A23,'Main File'!A:O,11,0),0)</f>
        <v>0</v>
      </c>
      <c r="H23" s="28">
        <f>IFERROR(+VLOOKUP("LETAXP"&amp;A23,'Main File'!A:O,12,0),0)</f>
        <v>0</v>
      </c>
      <c r="I23" s="28">
        <f>IFERROR(+VLOOKUP("LETAXP"&amp;A23,'Main File'!A:O,13,0),0)</f>
        <v>0</v>
      </c>
      <c r="J23" s="28">
        <f>IFERROR(+VLOOKUP("LETAXP"&amp;A23,'Main File'!A:O,14,0),0)</f>
        <v>0</v>
      </c>
      <c r="K23" s="28">
        <f>IFERROR(+VLOOKUP("LETAXP"&amp;A23,'Main File'!A:O,15,0),0)</f>
        <v>0</v>
      </c>
    </row>
    <row r="24" spans="1:11" x14ac:dyDescent="0.25">
      <c r="A24" s="9">
        <f t="shared" si="0"/>
        <v>43180</v>
      </c>
      <c r="B24" s="28">
        <f>IFERROR(+VLOOKUP("LETAXP"&amp;A24,'Main File'!A:O,6,0),0)</f>
        <v>0</v>
      </c>
      <c r="C24" s="28">
        <f>IFERROR(+VLOOKUP("LETAXP"&amp;A24,'Main File'!A:O,7,0),0)</f>
        <v>0</v>
      </c>
      <c r="D24" s="28">
        <f>IFERROR(+VLOOKUP("LETAXP"&amp;A24,'Main File'!A:O,8,0),0)</f>
        <v>0</v>
      </c>
      <c r="E24" s="28">
        <f>IFERROR(+VLOOKUP("LETAXP"&amp;A24,'Main File'!A:O,9,0),0)</f>
        <v>0</v>
      </c>
      <c r="F24" s="28">
        <f>IFERROR(+VLOOKUP("LETAXP"&amp;A24,'Main File'!A:O,10,0),0)</f>
        <v>0</v>
      </c>
      <c r="G24" s="28">
        <f>IFERROR(+VLOOKUP("LETAXP"&amp;A24,'Main File'!A:O,11,0),0)</f>
        <v>0</v>
      </c>
      <c r="H24" s="28">
        <f>IFERROR(+VLOOKUP("LETAXP"&amp;A24,'Main File'!A:O,12,0),0)</f>
        <v>0</v>
      </c>
      <c r="I24" s="28">
        <f>IFERROR(+VLOOKUP("LETAXP"&amp;A24,'Main File'!A:O,13,0),0)</f>
        <v>0</v>
      </c>
      <c r="J24" s="28">
        <f>IFERROR(+VLOOKUP("LETAXP"&amp;A24,'Main File'!A:O,14,0),0)</f>
        <v>0</v>
      </c>
      <c r="K24" s="28">
        <f>IFERROR(+VLOOKUP("LETAXP"&amp;A24,'Main File'!A:O,15,0),0)</f>
        <v>0</v>
      </c>
    </row>
    <row r="25" spans="1:11" x14ac:dyDescent="0.25">
      <c r="A25" s="9">
        <f t="shared" si="0"/>
        <v>43181</v>
      </c>
      <c r="B25" s="28">
        <f>IFERROR(+VLOOKUP("LETAXP"&amp;A25,'Main File'!A:O,6,0),0)</f>
        <v>0</v>
      </c>
      <c r="C25" s="28">
        <f>IFERROR(+VLOOKUP("LETAXP"&amp;A25,'Main File'!A:O,7,0),0)</f>
        <v>0</v>
      </c>
      <c r="D25" s="28">
        <f>IFERROR(+VLOOKUP("LETAXP"&amp;A25,'Main File'!A:O,8,0),0)</f>
        <v>0</v>
      </c>
      <c r="E25" s="28">
        <f>IFERROR(+VLOOKUP("LETAXP"&amp;A25,'Main File'!A:O,9,0),0)</f>
        <v>0</v>
      </c>
      <c r="F25" s="28">
        <f>IFERROR(+VLOOKUP("LETAXP"&amp;A25,'Main File'!A:O,10,0),0)</f>
        <v>0</v>
      </c>
      <c r="G25" s="28">
        <f>IFERROR(+VLOOKUP("LETAXP"&amp;A25,'Main File'!A:O,11,0),0)</f>
        <v>0</v>
      </c>
      <c r="H25" s="28">
        <f>IFERROR(+VLOOKUP("LETAXP"&amp;A25,'Main File'!A:O,12,0),0)</f>
        <v>0</v>
      </c>
      <c r="I25" s="28">
        <f>IFERROR(+VLOOKUP("LETAXP"&amp;A25,'Main File'!A:O,13,0),0)</f>
        <v>0</v>
      </c>
      <c r="J25" s="28">
        <f>IFERROR(+VLOOKUP("LETAXP"&amp;A25,'Main File'!A:O,14,0),0)</f>
        <v>0</v>
      </c>
      <c r="K25" s="28">
        <f>IFERROR(+VLOOKUP("LETAXP"&amp;A25,'Main File'!A:O,15,0),0)</f>
        <v>0</v>
      </c>
    </row>
    <row r="26" spans="1:11" x14ac:dyDescent="0.25">
      <c r="A26" s="9">
        <f t="shared" si="0"/>
        <v>43182</v>
      </c>
      <c r="B26" s="28">
        <f>IFERROR(+VLOOKUP("LETAXP"&amp;A26,'Main File'!A:O,6,0),0)</f>
        <v>0</v>
      </c>
      <c r="C26" s="28">
        <f>IFERROR(+VLOOKUP("LETAXP"&amp;A26,'Main File'!A:O,7,0),0)</f>
        <v>0</v>
      </c>
      <c r="D26" s="28">
        <f>IFERROR(+VLOOKUP("LETAXP"&amp;A26,'Main File'!A:O,8,0),0)</f>
        <v>0</v>
      </c>
      <c r="E26" s="28">
        <f>IFERROR(+VLOOKUP("LETAXP"&amp;A26,'Main File'!A:O,9,0),0)</f>
        <v>0</v>
      </c>
      <c r="F26" s="28">
        <f>IFERROR(+VLOOKUP("LETAXP"&amp;A26,'Main File'!A:O,10,0),0)</f>
        <v>0</v>
      </c>
      <c r="G26" s="28">
        <f>IFERROR(+VLOOKUP("LETAXP"&amp;A26,'Main File'!A:O,11,0),0)</f>
        <v>0</v>
      </c>
      <c r="H26" s="28">
        <f>IFERROR(+VLOOKUP("LETAXP"&amp;A26,'Main File'!A:O,12,0),0)</f>
        <v>0</v>
      </c>
      <c r="I26" s="28">
        <f>IFERROR(+VLOOKUP("LETAXP"&amp;A26,'Main File'!A:O,13,0),0)</f>
        <v>0</v>
      </c>
      <c r="J26" s="28">
        <f>IFERROR(+VLOOKUP("LETAXP"&amp;A26,'Main File'!A:O,14,0),0)</f>
        <v>0</v>
      </c>
      <c r="K26" s="28">
        <f>IFERROR(+VLOOKUP("LETAXP"&amp;A26,'Main File'!A:O,15,0),0)</f>
        <v>0</v>
      </c>
    </row>
    <row r="27" spans="1:11" x14ac:dyDescent="0.25">
      <c r="A27" s="9">
        <f t="shared" si="0"/>
        <v>43183</v>
      </c>
      <c r="B27" s="28">
        <f>IFERROR(+VLOOKUP("LETAXP"&amp;A27,'Main File'!A:O,6,0),0)</f>
        <v>0</v>
      </c>
      <c r="C27" s="28">
        <f>IFERROR(+VLOOKUP("LETAXP"&amp;A27,'Main File'!A:O,7,0),0)</f>
        <v>0</v>
      </c>
      <c r="D27" s="28">
        <f>IFERROR(+VLOOKUP("LETAXP"&amp;A27,'Main File'!A:O,8,0),0)</f>
        <v>0</v>
      </c>
      <c r="E27" s="28">
        <f>IFERROR(+VLOOKUP("LETAXP"&amp;A27,'Main File'!A:O,9,0),0)</f>
        <v>0</v>
      </c>
      <c r="F27" s="28">
        <f>IFERROR(+VLOOKUP("LETAXP"&amp;A27,'Main File'!A:O,10,0),0)</f>
        <v>0</v>
      </c>
      <c r="G27" s="28">
        <f>IFERROR(+VLOOKUP("LETAXP"&amp;A27,'Main File'!A:O,11,0),0)</f>
        <v>0</v>
      </c>
      <c r="H27" s="28">
        <f>IFERROR(+VLOOKUP("LETAXP"&amp;A27,'Main File'!A:O,12,0),0)</f>
        <v>0</v>
      </c>
      <c r="I27" s="28">
        <f>IFERROR(+VLOOKUP("LETAXP"&amp;A27,'Main File'!A:O,13,0),0)</f>
        <v>0</v>
      </c>
      <c r="J27" s="28">
        <f>IFERROR(+VLOOKUP("LETAXP"&amp;A27,'Main File'!A:O,14,0),0)</f>
        <v>0</v>
      </c>
      <c r="K27" s="28">
        <f>IFERROR(+VLOOKUP("LETAXP"&amp;A27,'Main File'!A:O,15,0),0)</f>
        <v>0</v>
      </c>
    </row>
    <row r="28" spans="1:11" x14ac:dyDescent="0.25">
      <c r="A28" s="9">
        <f t="shared" si="0"/>
        <v>43184</v>
      </c>
      <c r="B28" s="28">
        <f>IFERROR(+VLOOKUP("LETAXP"&amp;A28,'Main File'!A:O,6,0),0)</f>
        <v>0</v>
      </c>
      <c r="C28" s="28">
        <f>IFERROR(+VLOOKUP("LETAXP"&amp;A28,'Main File'!A:O,7,0),0)</f>
        <v>0</v>
      </c>
      <c r="D28" s="28">
        <f>IFERROR(+VLOOKUP("LETAXP"&amp;A28,'Main File'!A:O,8,0),0)</f>
        <v>0</v>
      </c>
      <c r="E28" s="28">
        <f>IFERROR(+VLOOKUP("LETAXP"&amp;A28,'Main File'!A:O,9,0),0)</f>
        <v>0</v>
      </c>
      <c r="F28" s="28">
        <f>IFERROR(+VLOOKUP("LETAXP"&amp;A28,'Main File'!A:O,10,0),0)</f>
        <v>0</v>
      </c>
      <c r="G28" s="28">
        <f>IFERROR(+VLOOKUP("LETAXP"&amp;A28,'Main File'!A:O,11,0),0)</f>
        <v>0</v>
      </c>
      <c r="H28" s="28">
        <f>IFERROR(+VLOOKUP("LETAXP"&amp;A28,'Main File'!A:O,12,0),0)</f>
        <v>0</v>
      </c>
      <c r="I28" s="28">
        <f>IFERROR(+VLOOKUP("LETAXP"&amp;A28,'Main File'!A:O,13,0),0)</f>
        <v>0</v>
      </c>
      <c r="J28" s="28">
        <f>IFERROR(+VLOOKUP("LETAXP"&amp;A28,'Main File'!A:O,14,0),0)</f>
        <v>0</v>
      </c>
      <c r="K28" s="28">
        <f>IFERROR(+VLOOKUP("LETAXP"&amp;A28,'Main File'!A:O,15,0),0)</f>
        <v>0</v>
      </c>
    </row>
    <row r="29" spans="1:11" x14ac:dyDescent="0.25">
      <c r="A29" s="9">
        <f t="shared" si="0"/>
        <v>43185</v>
      </c>
      <c r="B29" s="28">
        <f>IFERROR(+VLOOKUP("LETAXP"&amp;A29,'Main File'!A:O,6,0),0)</f>
        <v>0</v>
      </c>
      <c r="C29" s="28">
        <f>IFERROR(+VLOOKUP("LETAXP"&amp;A29,'Main File'!A:O,7,0),0)</f>
        <v>0</v>
      </c>
      <c r="D29" s="28">
        <f>IFERROR(+VLOOKUP("LETAXP"&amp;A29,'Main File'!A:O,8,0),0)</f>
        <v>0</v>
      </c>
      <c r="E29" s="28">
        <f>IFERROR(+VLOOKUP("LETAXP"&amp;A29,'Main File'!A:O,9,0),0)</f>
        <v>0</v>
      </c>
      <c r="F29" s="28">
        <f>IFERROR(+VLOOKUP("LETAXP"&amp;A29,'Main File'!A:O,10,0),0)</f>
        <v>0</v>
      </c>
      <c r="G29" s="28">
        <f>IFERROR(+VLOOKUP("LETAXP"&amp;A29,'Main File'!A:O,11,0),0)</f>
        <v>0</v>
      </c>
      <c r="H29" s="28">
        <f>IFERROR(+VLOOKUP("LETAXP"&amp;A29,'Main File'!A:O,12,0),0)</f>
        <v>0</v>
      </c>
      <c r="I29" s="28">
        <f>IFERROR(+VLOOKUP("LETAXP"&amp;A29,'Main File'!A:O,13,0),0)</f>
        <v>0</v>
      </c>
      <c r="J29" s="28">
        <f>IFERROR(+VLOOKUP("LETAXP"&amp;A29,'Main File'!A:O,14,0),0)</f>
        <v>0</v>
      </c>
      <c r="K29" s="28">
        <f>IFERROR(+VLOOKUP("LETAXP"&amp;A29,'Main File'!A:O,15,0),0)</f>
        <v>0</v>
      </c>
    </row>
    <row r="30" spans="1:11" x14ac:dyDescent="0.25">
      <c r="A30" s="9">
        <f t="shared" si="0"/>
        <v>43186</v>
      </c>
      <c r="B30" s="28">
        <f>IFERROR(+VLOOKUP("LETAXP"&amp;A30,'Main File'!A:O,6,0),0)</f>
        <v>0</v>
      </c>
      <c r="C30" s="28">
        <f>IFERROR(+VLOOKUP("LETAXP"&amp;A30,'Main File'!A:O,7,0),0)</f>
        <v>0</v>
      </c>
      <c r="D30" s="28">
        <f>IFERROR(+VLOOKUP("LETAXP"&amp;A30,'Main File'!A:O,8,0),0)</f>
        <v>0</v>
      </c>
      <c r="E30" s="28">
        <f>IFERROR(+VLOOKUP("LETAXP"&amp;A30,'Main File'!A:O,9,0),0)</f>
        <v>0</v>
      </c>
      <c r="F30" s="28">
        <f>IFERROR(+VLOOKUP("LETAXP"&amp;A30,'Main File'!A:O,10,0),0)</f>
        <v>0</v>
      </c>
      <c r="G30" s="28">
        <f>IFERROR(+VLOOKUP("LETAXP"&amp;A30,'Main File'!A:O,11,0),0)</f>
        <v>0</v>
      </c>
      <c r="H30" s="28">
        <f>IFERROR(+VLOOKUP("LETAXP"&amp;A30,'Main File'!A:O,12,0),0)</f>
        <v>0</v>
      </c>
      <c r="I30" s="28">
        <f>IFERROR(+VLOOKUP("LETAXP"&amp;A30,'Main File'!A:O,13,0),0)</f>
        <v>0</v>
      </c>
      <c r="J30" s="28">
        <f>IFERROR(+VLOOKUP("LETAXP"&amp;A30,'Main File'!A:O,14,0),0)</f>
        <v>0</v>
      </c>
      <c r="K30" s="28">
        <f>IFERROR(+VLOOKUP("LETAXP"&amp;A30,'Main File'!A:O,15,0),0)</f>
        <v>0</v>
      </c>
    </row>
    <row r="31" spans="1:11" x14ac:dyDescent="0.25">
      <c r="A31" s="9">
        <f t="shared" si="0"/>
        <v>43187</v>
      </c>
      <c r="B31" s="28">
        <f>IFERROR(+VLOOKUP("LETAXP"&amp;A31,'Main File'!A:O,6,0),0)</f>
        <v>0</v>
      </c>
      <c r="C31" s="28">
        <f>IFERROR(+VLOOKUP("LETAXP"&amp;A31,'Main File'!A:O,7,0),0)</f>
        <v>0</v>
      </c>
      <c r="D31" s="28">
        <f>IFERROR(+VLOOKUP("LETAXP"&amp;A31,'Main File'!A:O,8,0),0)</f>
        <v>0</v>
      </c>
      <c r="E31" s="28">
        <f>IFERROR(+VLOOKUP("LETAXP"&amp;A31,'Main File'!A:O,9,0),0)</f>
        <v>0</v>
      </c>
      <c r="F31" s="28">
        <f>IFERROR(+VLOOKUP("LETAXP"&amp;A31,'Main File'!A:O,10,0),0)</f>
        <v>0</v>
      </c>
      <c r="G31" s="28">
        <f>IFERROR(+VLOOKUP("LETAXP"&amp;A31,'Main File'!A:O,11,0),0)</f>
        <v>0</v>
      </c>
      <c r="H31" s="28">
        <f>IFERROR(+VLOOKUP("LETAXP"&amp;A31,'Main File'!A:O,12,0),0)</f>
        <v>0</v>
      </c>
      <c r="I31" s="28">
        <f>IFERROR(+VLOOKUP("LETAXP"&amp;A31,'Main File'!A:O,13,0),0)</f>
        <v>0</v>
      </c>
      <c r="J31" s="28">
        <f>IFERROR(+VLOOKUP("LETAXP"&amp;A31,'Main File'!A:O,14,0),0)</f>
        <v>0</v>
      </c>
      <c r="K31" s="28">
        <f>IFERROR(+VLOOKUP("LETAXP"&amp;A31,'Main File'!A:O,15,0),0)</f>
        <v>0</v>
      </c>
    </row>
    <row r="32" spans="1:11" x14ac:dyDescent="0.25">
      <c r="A32" s="9">
        <f t="shared" si="0"/>
        <v>43188</v>
      </c>
      <c r="B32" s="28">
        <f>IFERROR(+VLOOKUP("LETAXP"&amp;A32,'Main File'!A:O,6,0),0)</f>
        <v>0</v>
      </c>
      <c r="C32" s="28">
        <f>IFERROR(+VLOOKUP("LETAXP"&amp;A32,'Main File'!A:O,7,0),0)</f>
        <v>0</v>
      </c>
      <c r="D32" s="28">
        <f>IFERROR(+VLOOKUP("LETAXP"&amp;A32,'Main File'!A:O,8,0),0)</f>
        <v>0</v>
      </c>
      <c r="E32" s="28">
        <f>IFERROR(+VLOOKUP("LETAXP"&amp;A32,'Main File'!A:O,9,0),0)</f>
        <v>0</v>
      </c>
      <c r="F32" s="28">
        <f>IFERROR(+VLOOKUP("LETAXP"&amp;A32,'Main File'!A:O,10,0),0)</f>
        <v>0</v>
      </c>
      <c r="G32" s="28">
        <f>IFERROR(+VLOOKUP("LETAXP"&amp;A32,'Main File'!A:O,11,0),0)</f>
        <v>0</v>
      </c>
      <c r="H32" s="28">
        <f>IFERROR(+VLOOKUP("LETAXP"&amp;A32,'Main File'!A:O,12,0),0)</f>
        <v>0</v>
      </c>
      <c r="I32" s="28">
        <f>IFERROR(+VLOOKUP("LETAXP"&amp;A32,'Main File'!A:O,13,0),0)</f>
        <v>0</v>
      </c>
      <c r="J32" s="28">
        <f>IFERROR(+VLOOKUP("LETAXP"&amp;A32,'Main File'!A:O,14,0),0)</f>
        <v>0</v>
      </c>
      <c r="K32" s="28">
        <f>IFERROR(+VLOOKUP("LETAXP"&amp;A32,'Main File'!A:O,15,0),0)</f>
        <v>0</v>
      </c>
    </row>
    <row r="33" spans="1:11" x14ac:dyDescent="0.25">
      <c r="A33" s="9">
        <f t="shared" si="0"/>
        <v>43189</v>
      </c>
      <c r="B33" s="28">
        <f>IFERROR(+VLOOKUP("LETAXP"&amp;A33,'Main File'!A:O,6,0),0)</f>
        <v>0</v>
      </c>
      <c r="C33" s="28">
        <f>IFERROR(+VLOOKUP("LETAXP"&amp;A33,'Main File'!A:O,7,0),0)</f>
        <v>0</v>
      </c>
      <c r="D33" s="28">
        <f>IFERROR(+VLOOKUP("LETAXP"&amp;A33,'Main File'!A:O,8,0),0)</f>
        <v>0</v>
      </c>
      <c r="E33" s="28">
        <f>IFERROR(+VLOOKUP("LETAXP"&amp;A33,'Main File'!A:O,9,0),0)</f>
        <v>0</v>
      </c>
      <c r="F33" s="28">
        <f>IFERROR(+VLOOKUP("LETAXP"&amp;A33,'Main File'!A:O,10,0),0)</f>
        <v>0</v>
      </c>
      <c r="G33" s="28">
        <f>IFERROR(+VLOOKUP("LETAXP"&amp;A33,'Main File'!A:O,11,0),0)</f>
        <v>0</v>
      </c>
      <c r="H33" s="28">
        <f>IFERROR(+VLOOKUP("LETAXP"&amp;A33,'Main File'!A:O,12,0),0)</f>
        <v>0</v>
      </c>
      <c r="I33" s="28">
        <f>IFERROR(+VLOOKUP("LETAXP"&amp;A33,'Main File'!A:O,13,0),0)</f>
        <v>0</v>
      </c>
      <c r="J33" s="28">
        <f>IFERROR(+VLOOKUP("LETAXP"&amp;A33,'Main File'!A:O,14,0),0)</f>
        <v>0</v>
      </c>
      <c r="K33" s="28">
        <f>IFERROR(+VLOOKUP("LETAXP"&amp;A33,'Main File'!A:O,15,0),0)</f>
        <v>0</v>
      </c>
    </row>
    <row r="34" spans="1:11" x14ac:dyDescent="0.25">
      <c r="A34" s="9">
        <f t="shared" si="0"/>
        <v>43190</v>
      </c>
      <c r="B34" s="28">
        <f>IFERROR(+VLOOKUP("LETAXP"&amp;A34,'Main File'!A:O,6,0),0)</f>
        <v>0</v>
      </c>
      <c r="C34" s="28">
        <f>IFERROR(+VLOOKUP("LETAXP"&amp;A34,'Main File'!A:O,7,0),0)</f>
        <v>0</v>
      </c>
      <c r="D34" s="28">
        <f>IFERROR(+VLOOKUP("LETAXP"&amp;A34,'Main File'!A:O,8,0),0)</f>
        <v>0</v>
      </c>
      <c r="E34" s="28">
        <f>IFERROR(+VLOOKUP("LETAXP"&amp;A34,'Main File'!A:O,9,0),0)</f>
        <v>0</v>
      </c>
      <c r="F34" s="28">
        <f>IFERROR(+VLOOKUP("LETAXP"&amp;A34,'Main File'!A:O,10,0),0)</f>
        <v>0</v>
      </c>
      <c r="G34" s="28">
        <f>IFERROR(+VLOOKUP("LETAXP"&amp;A34,'Main File'!A:O,11,0),0)</f>
        <v>0</v>
      </c>
      <c r="H34" s="28">
        <f>IFERROR(+VLOOKUP("LETAXP"&amp;A34,'Main File'!A:O,12,0),0)</f>
        <v>0</v>
      </c>
      <c r="I34" s="28">
        <f>IFERROR(+VLOOKUP("LETAXP"&amp;A34,'Main File'!A:O,13,0),0)</f>
        <v>0</v>
      </c>
      <c r="J34" s="28">
        <f>IFERROR(+VLOOKUP("LETAXP"&amp;A34,'Main File'!A:O,14,0),0)</f>
        <v>0</v>
      </c>
      <c r="K34" s="28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Fund-Nifty 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M1" s="25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IFERROR(+VLOOKUP("LETF50"&amp;A4,'Main File'!A:O,6,0),0)</f>
        <v>9.9985129469182255E-2</v>
      </c>
      <c r="C4" s="28">
        <f>IFERROR(+VLOOKUP("LETF50"&amp;A4,'Main File'!A:O,7,0),0)</f>
        <v>0</v>
      </c>
      <c r="D4" s="28">
        <f>IFERROR(+VLOOKUP("LETF50"&amp;A4,'Main File'!A:O,8,0),0)</f>
        <v>0</v>
      </c>
      <c r="E4" s="28">
        <f>IFERROR(+VLOOKUP("LETF50"&amp;A4,'Main File'!A:O,9,0),0)</f>
        <v>1.7972441713797671E-3</v>
      </c>
      <c r="F4" s="28">
        <f>IFERROR(+VLOOKUP("LETF50"&amp;A4,'Main File'!A:O,10,0),0)</f>
        <v>0.10178237364056202</v>
      </c>
      <c r="G4" s="28">
        <f>IFERROR(+VLOOKUP("LETF50"&amp;A4,'Main File'!A:O,11,0),0)</f>
        <v>0</v>
      </c>
      <c r="H4" s="28">
        <f>IFERROR(+VLOOKUP("LETF50"&amp;A4,'Main File'!A:O,12,0),0)</f>
        <v>0</v>
      </c>
      <c r="I4" s="28">
        <f>IFERROR(+VLOOKUP("LETF50"&amp;A4,'Main File'!A:O,13,0),0)</f>
        <v>0</v>
      </c>
      <c r="J4" s="28">
        <f>IFERROR(+VLOOKUP("LETF50"&amp;A4,'Main File'!A:O,14,0),0)</f>
        <v>0</v>
      </c>
      <c r="K4" s="28">
        <f>IFERROR(+VLOOKUP("LETF50"&amp;A4,'Main File'!A:O,15,0),0)</f>
        <v>0</v>
      </c>
    </row>
    <row r="5" spans="1:14" x14ac:dyDescent="0.25">
      <c r="A5" s="9">
        <v>43161</v>
      </c>
      <c r="B5" s="28">
        <f>IFERROR(+VLOOKUP("LETF50"&amp;A5,'Main File'!A:O,6,0),0)</f>
        <v>9.9985381279311142E-2</v>
      </c>
      <c r="C5" s="28">
        <f>IFERROR(+VLOOKUP("LETF50"&amp;A5,'Main File'!A:O,7,0),0)</f>
        <v>0</v>
      </c>
      <c r="D5" s="28">
        <f>IFERROR(+VLOOKUP("LETF50"&amp;A5,'Main File'!A:O,8,0),0)</f>
        <v>0</v>
      </c>
      <c r="E5" s="28">
        <f>IFERROR(+VLOOKUP("LETF50"&amp;A5,'Main File'!A:O,9,0),0)</f>
        <v>1.7972486976957182E-3</v>
      </c>
      <c r="F5" s="28">
        <f>IFERROR(+VLOOKUP("LETF50"&amp;A5,'Main File'!A:O,10,0),0)</f>
        <v>0.10178262997700686</v>
      </c>
      <c r="G5" s="28">
        <f>IFERROR(+VLOOKUP("LETF50"&amp;A5,'Main File'!A:O,11,0),0)</f>
        <v>0</v>
      </c>
      <c r="H5" s="28">
        <f>IFERROR(+VLOOKUP("LETF50"&amp;A5,'Main File'!A:O,12,0),0)</f>
        <v>0</v>
      </c>
      <c r="I5" s="28">
        <f>IFERROR(+VLOOKUP("LETF50"&amp;A5,'Main File'!A:O,13,0),0)</f>
        <v>0</v>
      </c>
      <c r="J5" s="28">
        <f>IFERROR(+VLOOKUP("LETF50"&amp;A5,'Main File'!A:O,14,0),0)</f>
        <v>0</v>
      </c>
      <c r="K5" s="28">
        <f>IFERROR(+VLOOKUP("LETF50"&amp;A5,'Main File'!A:O,15,0),0)</f>
        <v>0</v>
      </c>
    </row>
    <row r="6" spans="1:14" x14ac:dyDescent="0.25">
      <c r="A6" s="9">
        <f>+A5+1</f>
        <v>43162</v>
      </c>
      <c r="B6" s="28">
        <f>IFERROR(+VLOOKUP("LETF50"&amp;A6,'Main File'!A:O,6,0),0)</f>
        <v>9.9985472823762508E-2</v>
      </c>
      <c r="C6" s="28">
        <f>IFERROR(+VLOOKUP("LETF50"&amp;A6,'Main File'!A:O,7,0),0)</f>
        <v>0</v>
      </c>
      <c r="D6" s="28">
        <f>IFERROR(+VLOOKUP("LETF50"&amp;A6,'Main File'!A:O,8,0),0)</f>
        <v>0</v>
      </c>
      <c r="E6" s="28">
        <f>IFERROR(+VLOOKUP("LETF50"&amp;A6,'Main File'!A:O,9,0),0)</f>
        <v>1.7972532240660348E-3</v>
      </c>
      <c r="F6" s="28">
        <f>IFERROR(+VLOOKUP("LETF50"&amp;A6,'Main File'!A:O,10,0),0)</f>
        <v>0.10178272604782854</v>
      </c>
      <c r="G6" s="28">
        <f>IFERROR(+VLOOKUP("LETF50"&amp;A6,'Main File'!A:O,11,0),0)</f>
        <v>0</v>
      </c>
      <c r="H6" s="28">
        <f>IFERROR(+VLOOKUP("LETF50"&amp;A6,'Main File'!A:O,12,0),0)</f>
        <v>0</v>
      </c>
      <c r="I6" s="28">
        <f>IFERROR(+VLOOKUP("LETF50"&amp;A6,'Main File'!A:O,13,0),0)</f>
        <v>0</v>
      </c>
      <c r="J6" s="28">
        <f>IFERROR(+VLOOKUP("LETF50"&amp;A6,'Main File'!A:O,14,0),0)</f>
        <v>0</v>
      </c>
      <c r="K6" s="28">
        <f>IFERROR(+VLOOKUP("LETF50"&amp;A6,'Main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IFERROR(+VLOOKUP("LETF50"&amp;A7,'Main File'!A:O,6,0),0)</f>
        <v>9.9985243828927109E-2</v>
      </c>
      <c r="C7" s="28">
        <f>IFERROR(+VLOOKUP("LETF50"&amp;A7,'Main File'!A:O,7,0),0)</f>
        <v>0</v>
      </c>
      <c r="D7" s="28">
        <f>IFERROR(+VLOOKUP("LETF50"&amp;A7,'Main File'!A:O,8,0),0)</f>
        <v>0</v>
      </c>
      <c r="E7" s="28">
        <f>IFERROR(+VLOOKUP("LETF50"&amp;A7,'Main File'!A:O,9,0),0)</f>
        <v>1.7972577504315301E-3</v>
      </c>
      <c r="F7" s="28">
        <f>IFERROR(+VLOOKUP("LETF50"&amp;A7,'Main File'!A:O,10,0),0)</f>
        <v>0.10178250157935864</v>
      </c>
      <c r="G7" s="28">
        <f>IFERROR(+VLOOKUP("LETF50"&amp;A7,'Main File'!A:O,11,0),0)</f>
        <v>0</v>
      </c>
      <c r="H7" s="28">
        <f>IFERROR(+VLOOKUP("LETF50"&amp;A7,'Main File'!A:O,12,0),0)</f>
        <v>0</v>
      </c>
      <c r="I7" s="28">
        <f>IFERROR(+VLOOKUP("LETF50"&amp;A7,'Main File'!A:O,13,0),0)</f>
        <v>0</v>
      </c>
      <c r="J7" s="28">
        <f>IFERROR(+VLOOKUP("LETF50"&amp;A7,'Main File'!A:O,14,0),0)</f>
        <v>0</v>
      </c>
      <c r="K7" s="28">
        <f>IFERROR(+VLOOKUP("LETF50"&amp;A7,'Main File'!A:O,15,0),0)</f>
        <v>0</v>
      </c>
    </row>
    <row r="8" spans="1:14" x14ac:dyDescent="0.25">
      <c r="A8" s="9">
        <f t="shared" si="0"/>
        <v>43164</v>
      </c>
      <c r="B8" s="28">
        <f>IFERROR(+VLOOKUP("LETF50"&amp;A8,'Main File'!A:O,6,0),0)</f>
        <v>9.9985092194213296E-2</v>
      </c>
      <c r="C8" s="28">
        <f>IFERROR(+VLOOKUP("LETF50"&amp;A8,'Main File'!A:O,7,0),0)</f>
        <v>0</v>
      </c>
      <c r="D8" s="28">
        <f>IFERROR(+VLOOKUP("LETF50"&amp;A8,'Main File'!A:O,8,0),0)</f>
        <v>0</v>
      </c>
      <c r="E8" s="28">
        <f>IFERROR(+VLOOKUP("LETF50"&amp;A8,'Main File'!A:O,9,0),0)</f>
        <v>1.7972491969077801E-3</v>
      </c>
      <c r="F8" s="28">
        <f>IFERROR(+VLOOKUP("LETF50"&amp;A8,'Main File'!A:O,10,0),0)</f>
        <v>0.10178234139112108</v>
      </c>
      <c r="G8" s="28">
        <f>IFERROR(+VLOOKUP("LETF50"&amp;A8,'Main File'!A:O,11,0),0)</f>
        <v>0</v>
      </c>
      <c r="H8" s="28">
        <f>IFERROR(+VLOOKUP("LETF50"&amp;A8,'Main File'!A:O,12,0),0)</f>
        <v>0</v>
      </c>
      <c r="I8" s="28">
        <f>IFERROR(+VLOOKUP("LETF50"&amp;A8,'Main File'!A:O,13,0),0)</f>
        <v>0</v>
      </c>
      <c r="J8" s="28">
        <f>IFERROR(+VLOOKUP("LETF50"&amp;A8,'Main File'!A:O,14,0),0)</f>
        <v>0</v>
      </c>
      <c r="K8" s="28">
        <f>IFERROR(+VLOOKUP("LETF50"&amp;A8,'Main File'!A:O,15,0),0)</f>
        <v>0</v>
      </c>
    </row>
    <row r="9" spans="1:14" x14ac:dyDescent="0.25">
      <c r="A9" s="9">
        <f t="shared" si="0"/>
        <v>43165</v>
      </c>
      <c r="B9" s="28">
        <f>IFERROR(+VLOOKUP("LETF50"&amp;A9,'Main File'!A:O,6,0),0)</f>
        <v>9.9985056746323492E-2</v>
      </c>
      <c r="C9" s="28">
        <f>IFERROR(+VLOOKUP("LETF50"&amp;A9,'Main File'!A:O,7,0),0)</f>
        <v>0</v>
      </c>
      <c r="D9" s="28">
        <f>IFERROR(+VLOOKUP("LETF50"&amp;A9,'Main File'!A:O,8,0),0)</f>
        <v>0</v>
      </c>
      <c r="E9" s="28">
        <f>IFERROR(+VLOOKUP("LETF50"&amp;A9,'Main File'!A:O,9,0),0)</f>
        <v>1.7972956539355003E-3</v>
      </c>
      <c r="F9" s="28">
        <f>IFERROR(+VLOOKUP("LETF50"&amp;A9,'Main File'!A:O,10,0),0)</f>
        <v>0.10178235240025899</v>
      </c>
      <c r="G9" s="28">
        <f>IFERROR(+VLOOKUP("LETF50"&amp;A9,'Main File'!A:O,11,0),0)</f>
        <v>0</v>
      </c>
      <c r="H9" s="28">
        <f>IFERROR(+VLOOKUP("LETF50"&amp;A9,'Main File'!A:O,12,0),0)</f>
        <v>0</v>
      </c>
      <c r="I9" s="28">
        <f>IFERROR(+VLOOKUP("LETF50"&amp;A9,'Main File'!A:O,13,0),0)</f>
        <v>0</v>
      </c>
      <c r="J9" s="28">
        <f>IFERROR(+VLOOKUP("LETF50"&amp;A9,'Main File'!A:O,14,0),0)</f>
        <v>0</v>
      </c>
      <c r="K9" s="28">
        <f>IFERROR(+VLOOKUP("LETF50"&amp;A9,'Main File'!A:O,15,0),0)</f>
        <v>0</v>
      </c>
    </row>
    <row r="10" spans="1:14" x14ac:dyDescent="0.25">
      <c r="A10" s="9">
        <f t="shared" si="0"/>
        <v>43166</v>
      </c>
      <c r="B10" s="28">
        <f>IFERROR(+VLOOKUP("LETF50"&amp;A10,'Main File'!A:O,6,0),0)</f>
        <v>9.9985269071808908E-2</v>
      </c>
      <c r="C10" s="28">
        <f>IFERROR(+VLOOKUP("LETF50"&amp;A10,'Main File'!A:O,7,0),0)</f>
        <v>0</v>
      </c>
      <c r="D10" s="28">
        <f>IFERROR(+VLOOKUP("LETF50"&amp;A10,'Main File'!A:O,8,0),0)</f>
        <v>0</v>
      </c>
      <c r="E10" s="28">
        <f>IFERROR(+VLOOKUP("LETF50"&amp;A10,'Main File'!A:O,9,0),0)</f>
        <v>1.7973655886529725E-3</v>
      </c>
      <c r="F10" s="28">
        <f>IFERROR(+VLOOKUP("LETF50"&amp;A10,'Main File'!A:O,10,0),0)</f>
        <v>0.10178263466046188</v>
      </c>
      <c r="G10" s="28">
        <f>IFERROR(+VLOOKUP("LETF50"&amp;A10,'Main File'!A:O,11,0),0)</f>
        <v>0</v>
      </c>
      <c r="H10" s="28">
        <f>IFERROR(+VLOOKUP("LETF50"&amp;A10,'Main File'!A:O,12,0),0)</f>
        <v>0</v>
      </c>
      <c r="I10" s="28">
        <f>IFERROR(+VLOOKUP("LETF50"&amp;A10,'Main File'!A:O,13,0),0)</f>
        <v>0</v>
      </c>
      <c r="J10" s="28">
        <f>IFERROR(+VLOOKUP("LETF50"&amp;A10,'Main File'!A:O,14,0),0)</f>
        <v>0</v>
      </c>
      <c r="K10" s="28">
        <f>IFERROR(+VLOOKUP("LETF50"&amp;A10,'Main File'!A:O,15,0),0)</f>
        <v>0</v>
      </c>
    </row>
    <row r="11" spans="1:14" x14ac:dyDescent="0.25">
      <c r="A11" s="9">
        <f t="shared" si="0"/>
        <v>43167</v>
      </c>
      <c r="B11" s="28">
        <f>IFERROR(+VLOOKUP("LETF50"&amp;A11,'Main File'!A:O,6,0),0)</f>
        <v>9.9985548925186213E-2</v>
      </c>
      <c r="C11" s="28">
        <f>IFERROR(+VLOOKUP("LETF50"&amp;A11,'Main File'!A:O,7,0),0)</f>
        <v>0</v>
      </c>
      <c r="D11" s="28">
        <f>IFERROR(+VLOOKUP("LETF50"&amp;A11,'Main File'!A:O,8,0),0)</f>
        <v>0</v>
      </c>
      <c r="E11" s="28">
        <f>IFERROR(+VLOOKUP("LETF50"&amp;A11,'Main File'!A:O,9,0),0)</f>
        <v>1.7974095477649341E-3</v>
      </c>
      <c r="F11" s="28">
        <f>IFERROR(+VLOOKUP("LETF50"&amp;A11,'Main File'!A:O,10,0),0)</f>
        <v>0.10178295847295114</v>
      </c>
      <c r="G11" s="28">
        <f>IFERROR(+VLOOKUP("LETF50"&amp;A11,'Main File'!A:O,11,0),0)</f>
        <v>0</v>
      </c>
      <c r="H11" s="28">
        <f>IFERROR(+VLOOKUP("LETF50"&amp;A11,'Main File'!A:O,12,0),0)</f>
        <v>0</v>
      </c>
      <c r="I11" s="28">
        <f>IFERROR(+VLOOKUP("LETF50"&amp;A11,'Main File'!A:O,13,0),0)</f>
        <v>0</v>
      </c>
      <c r="J11" s="28">
        <f>IFERROR(+VLOOKUP("LETF50"&amp;A11,'Main File'!A:O,14,0),0)</f>
        <v>0</v>
      </c>
      <c r="K11" s="28">
        <f>IFERROR(+VLOOKUP("LETF50"&amp;A11,'Main File'!A:O,15,0),0)</f>
        <v>0</v>
      </c>
    </row>
    <row r="12" spans="1:14" x14ac:dyDescent="0.25">
      <c r="A12" s="9">
        <f t="shared" si="0"/>
        <v>43168</v>
      </c>
      <c r="B12" s="28">
        <f>IFERROR(+VLOOKUP("LETF50"&amp;A12,'Main File'!A:O,6,0),0)</f>
        <v>9.9985390206872221E-2</v>
      </c>
      <c r="C12" s="28">
        <f>IFERROR(+VLOOKUP("LETF50"&amp;A12,'Main File'!A:O,7,0),0)</f>
        <v>0</v>
      </c>
      <c r="D12" s="28">
        <f>IFERROR(+VLOOKUP("LETF50"&amp;A12,'Main File'!A:O,8,0),0)</f>
        <v>0</v>
      </c>
      <c r="E12" s="28">
        <f>IFERROR(+VLOOKUP("LETF50"&amp;A12,'Main File'!A:O,9,0),0)</f>
        <v>1.7973325506642642E-3</v>
      </c>
      <c r="F12" s="28">
        <f>IFERROR(+VLOOKUP("LETF50"&amp;A12,'Main File'!A:O,10,0),0)</f>
        <v>0.10178272275753648</v>
      </c>
      <c r="G12" s="28">
        <f>IFERROR(+VLOOKUP("LETF50"&amp;A12,'Main File'!A:O,11,0),0)</f>
        <v>0</v>
      </c>
      <c r="H12" s="28">
        <f>IFERROR(+VLOOKUP("LETF50"&amp;A12,'Main File'!A:O,12,0),0)</f>
        <v>0</v>
      </c>
      <c r="I12" s="28">
        <f>IFERROR(+VLOOKUP("LETF50"&amp;A12,'Main File'!A:O,13,0),0)</f>
        <v>0</v>
      </c>
      <c r="J12" s="28">
        <f>IFERROR(+VLOOKUP("LETF50"&amp;A12,'Main File'!A:O,14,0),0)</f>
        <v>0</v>
      </c>
      <c r="K12" s="28">
        <f>IFERROR(+VLOOKUP("LETF50"&amp;A12,'Main File'!A:O,15,0),0)</f>
        <v>0</v>
      </c>
    </row>
    <row r="13" spans="1:14" x14ac:dyDescent="0.25">
      <c r="A13" s="9">
        <f t="shared" si="0"/>
        <v>43169</v>
      </c>
      <c r="B13" s="28">
        <f>IFERROR(+VLOOKUP("LETF50"&amp;A13,'Main File'!A:O,6,0),0)</f>
        <v>9.9985463295066926E-2</v>
      </c>
      <c r="C13" s="28">
        <f>IFERROR(+VLOOKUP("LETF50"&amp;A13,'Main File'!A:O,7,0),0)</f>
        <v>0</v>
      </c>
      <c r="D13" s="28">
        <f>IFERROR(+VLOOKUP("LETF50"&amp;A13,'Main File'!A:O,8,0),0)</f>
        <v>0</v>
      </c>
      <c r="E13" s="28">
        <f>IFERROR(+VLOOKUP("LETF50"&amp;A13,'Main File'!A:O,9,0),0)</f>
        <v>1.7973368102307949E-3</v>
      </c>
      <c r="F13" s="28">
        <f>IFERROR(+VLOOKUP("LETF50"&amp;A13,'Main File'!A:O,10,0),0)</f>
        <v>0.10178280010529772</v>
      </c>
      <c r="G13" s="28">
        <f>IFERROR(+VLOOKUP("LETF50"&amp;A13,'Main File'!A:O,11,0),0)</f>
        <v>0</v>
      </c>
      <c r="H13" s="28">
        <f>IFERROR(+VLOOKUP("LETF50"&amp;A13,'Main File'!A:O,12,0),0)</f>
        <v>0</v>
      </c>
      <c r="I13" s="28">
        <f>IFERROR(+VLOOKUP("LETF50"&amp;A13,'Main File'!A:O,13,0),0)</f>
        <v>0</v>
      </c>
      <c r="J13" s="28">
        <f>IFERROR(+VLOOKUP("LETF50"&amp;A13,'Main File'!A:O,14,0),0)</f>
        <v>0</v>
      </c>
      <c r="K13" s="28">
        <f>IFERROR(+VLOOKUP("LETF50"&amp;A13,'Main File'!A:O,15,0),0)</f>
        <v>0</v>
      </c>
    </row>
    <row r="14" spans="1:14" x14ac:dyDescent="0.25">
      <c r="A14" s="9">
        <f t="shared" si="0"/>
        <v>43170</v>
      </c>
      <c r="B14" s="28">
        <f>IFERROR(+VLOOKUP("LETF50"&amp;A14,'Main File'!A:O,6,0),0)</f>
        <v>9.9985290575446653E-2</v>
      </c>
      <c r="C14" s="28">
        <f>IFERROR(+VLOOKUP("LETF50"&amp;A14,'Main File'!A:O,7,0),0)</f>
        <v>0</v>
      </c>
      <c r="D14" s="28">
        <f>IFERROR(+VLOOKUP("LETF50"&amp;A14,'Main File'!A:O,8,0),0)</f>
        <v>0</v>
      </c>
      <c r="E14" s="28">
        <f>IFERROR(+VLOOKUP("LETF50"&amp;A14,'Main File'!A:O,9,0),0)</f>
        <v>1.7973410697973418E-3</v>
      </c>
      <c r="F14" s="28">
        <f>IFERROR(+VLOOKUP("LETF50"&amp;A14,'Main File'!A:O,10,0),0)</f>
        <v>0.101782631645244</v>
      </c>
      <c r="G14" s="28">
        <f>IFERROR(+VLOOKUP("LETF50"&amp;A14,'Main File'!A:O,11,0),0)</f>
        <v>0</v>
      </c>
      <c r="H14" s="28">
        <f>IFERROR(+VLOOKUP("LETF50"&amp;A14,'Main File'!A:O,12,0),0)</f>
        <v>0</v>
      </c>
      <c r="I14" s="28">
        <f>IFERROR(+VLOOKUP("LETF50"&amp;A14,'Main File'!A:O,13,0),0)</f>
        <v>0</v>
      </c>
      <c r="J14" s="28">
        <f>IFERROR(+VLOOKUP("LETF50"&amp;A14,'Main File'!A:O,14,0),0)</f>
        <v>0</v>
      </c>
      <c r="K14" s="28">
        <f>IFERROR(+VLOOKUP("LETF50"&amp;A14,'Main File'!A:O,15,0),0)</f>
        <v>0</v>
      </c>
    </row>
    <row r="15" spans="1:14" x14ac:dyDescent="0.25">
      <c r="A15" s="9">
        <f t="shared" si="0"/>
        <v>43171</v>
      </c>
      <c r="B15" s="28">
        <f>IFERROR(+VLOOKUP("LETF50"&amp;A15,'Main File'!A:O,6,0),0)</f>
        <v>0</v>
      </c>
      <c r="C15" s="28">
        <f>IFERROR(+VLOOKUP("LETF50"&amp;A15,'Main File'!A:O,7,0),0)</f>
        <v>0</v>
      </c>
      <c r="D15" s="28">
        <f>IFERROR(+VLOOKUP("LETF50"&amp;A15,'Main File'!A:O,8,0),0)</f>
        <v>0</v>
      </c>
      <c r="E15" s="28">
        <f>IFERROR(+VLOOKUP("LETF50"&amp;A15,'Main File'!A:O,9,0),0)</f>
        <v>0</v>
      </c>
      <c r="F15" s="28">
        <f>IFERROR(+VLOOKUP("LETF50"&amp;A15,'Main File'!A:O,10,0),0)</f>
        <v>0</v>
      </c>
      <c r="G15" s="28">
        <f>IFERROR(+VLOOKUP("LETF50"&amp;A15,'Main File'!A:O,11,0),0)</f>
        <v>0</v>
      </c>
      <c r="H15" s="28">
        <f>IFERROR(+VLOOKUP("LETF50"&amp;A15,'Main File'!A:O,12,0),0)</f>
        <v>0</v>
      </c>
      <c r="I15" s="28">
        <f>IFERROR(+VLOOKUP("LETF50"&amp;A15,'Main File'!A:O,13,0),0)</f>
        <v>0</v>
      </c>
      <c r="J15" s="28">
        <f>IFERROR(+VLOOKUP("LETF50"&amp;A15,'Main File'!A:O,14,0),0)</f>
        <v>0</v>
      </c>
      <c r="K15" s="28">
        <f>IFERROR(+VLOOKUP("LETF50"&amp;A15,'Main File'!A:O,15,0),0)</f>
        <v>0</v>
      </c>
    </row>
    <row r="16" spans="1:14" x14ac:dyDescent="0.25">
      <c r="A16" s="9">
        <f t="shared" si="0"/>
        <v>43172</v>
      </c>
      <c r="B16" s="28">
        <f>IFERROR(+VLOOKUP("LETF50"&amp;A16,'Main File'!A:O,6,0),0)</f>
        <v>0</v>
      </c>
      <c r="C16" s="28">
        <f>IFERROR(+VLOOKUP("LETF50"&amp;A16,'Main File'!A:O,7,0),0)</f>
        <v>0</v>
      </c>
      <c r="D16" s="28">
        <f>IFERROR(+VLOOKUP("LETF50"&amp;A16,'Main File'!A:O,8,0),0)</f>
        <v>0</v>
      </c>
      <c r="E16" s="28">
        <f>IFERROR(+VLOOKUP("LETF50"&amp;A16,'Main File'!A:O,9,0),0)</f>
        <v>0</v>
      </c>
      <c r="F16" s="28">
        <f>IFERROR(+VLOOKUP("LETF50"&amp;A16,'Main File'!A:O,10,0),0)</f>
        <v>0</v>
      </c>
      <c r="G16" s="28">
        <f>IFERROR(+VLOOKUP("LETF50"&amp;A16,'Main File'!A:O,11,0),0)</f>
        <v>0</v>
      </c>
      <c r="H16" s="28">
        <f>IFERROR(+VLOOKUP("LETF50"&amp;A16,'Main File'!A:O,12,0),0)</f>
        <v>0</v>
      </c>
      <c r="I16" s="28">
        <f>IFERROR(+VLOOKUP("LETF50"&amp;A16,'Main File'!A:O,13,0),0)</f>
        <v>0</v>
      </c>
      <c r="J16" s="28">
        <f>IFERROR(+VLOOKUP("LETF50"&amp;A16,'Main File'!A:O,14,0),0)</f>
        <v>0</v>
      </c>
      <c r="K16" s="28">
        <f>IFERROR(+VLOOKUP("LETF50"&amp;A16,'Main File'!A:O,15,0),0)</f>
        <v>0</v>
      </c>
    </row>
    <row r="17" spans="1:11" x14ac:dyDescent="0.25">
      <c r="A17" s="9">
        <f t="shared" si="0"/>
        <v>43173</v>
      </c>
      <c r="B17" s="28">
        <f>IFERROR(+VLOOKUP("LETF50"&amp;A17,'Main File'!A:O,6,0),0)</f>
        <v>0</v>
      </c>
      <c r="C17" s="28">
        <f>IFERROR(+VLOOKUP("LETF50"&amp;A17,'Main File'!A:O,7,0),0)</f>
        <v>0</v>
      </c>
      <c r="D17" s="28">
        <f>IFERROR(+VLOOKUP("LETF50"&amp;A17,'Main File'!A:O,8,0),0)</f>
        <v>0</v>
      </c>
      <c r="E17" s="28">
        <f>IFERROR(+VLOOKUP("LETF50"&amp;A17,'Main File'!A:O,9,0),0)</f>
        <v>0</v>
      </c>
      <c r="F17" s="28">
        <f>IFERROR(+VLOOKUP("LETF50"&amp;A17,'Main File'!A:O,10,0),0)</f>
        <v>0</v>
      </c>
      <c r="G17" s="28">
        <f>IFERROR(+VLOOKUP("LETF50"&amp;A17,'Main File'!A:O,11,0),0)</f>
        <v>0</v>
      </c>
      <c r="H17" s="28">
        <f>IFERROR(+VLOOKUP("LETF50"&amp;A17,'Main File'!A:O,12,0),0)</f>
        <v>0</v>
      </c>
      <c r="I17" s="28">
        <f>IFERROR(+VLOOKUP("LETF50"&amp;A17,'Main File'!A:O,13,0),0)</f>
        <v>0</v>
      </c>
      <c r="J17" s="28">
        <f>IFERROR(+VLOOKUP("LETF50"&amp;A17,'Main File'!A:O,14,0),0)</f>
        <v>0</v>
      </c>
      <c r="K17" s="28">
        <f>IFERROR(+VLOOKUP("LETF50"&amp;A17,'Main File'!A:O,15,0),0)</f>
        <v>0</v>
      </c>
    </row>
    <row r="18" spans="1:11" x14ac:dyDescent="0.25">
      <c r="A18" s="9">
        <f t="shared" si="0"/>
        <v>43174</v>
      </c>
      <c r="B18" s="28">
        <f>IFERROR(+VLOOKUP("LETF50"&amp;A18,'Main File'!A:O,6,0),0)</f>
        <v>0</v>
      </c>
      <c r="C18" s="28">
        <f>IFERROR(+VLOOKUP("LETF50"&amp;A18,'Main File'!A:O,7,0),0)</f>
        <v>0</v>
      </c>
      <c r="D18" s="28">
        <f>IFERROR(+VLOOKUP("LETF50"&amp;A18,'Main File'!A:O,8,0),0)</f>
        <v>0</v>
      </c>
      <c r="E18" s="28">
        <f>IFERROR(+VLOOKUP("LETF50"&amp;A18,'Main File'!A:O,9,0),0)</f>
        <v>0</v>
      </c>
      <c r="F18" s="28">
        <f>IFERROR(+VLOOKUP("LETF50"&amp;A18,'Main File'!A:O,10,0),0)</f>
        <v>0</v>
      </c>
      <c r="G18" s="28">
        <f>IFERROR(+VLOOKUP("LETF50"&amp;A18,'Main File'!A:O,11,0),0)</f>
        <v>0</v>
      </c>
      <c r="H18" s="28">
        <f>IFERROR(+VLOOKUP("LETF50"&amp;A18,'Main File'!A:O,12,0),0)</f>
        <v>0</v>
      </c>
      <c r="I18" s="28">
        <f>IFERROR(+VLOOKUP("LETF50"&amp;A18,'Main File'!A:O,13,0),0)</f>
        <v>0</v>
      </c>
      <c r="J18" s="28">
        <f>IFERROR(+VLOOKUP("LETF50"&amp;A18,'Main File'!A:O,14,0),0)</f>
        <v>0</v>
      </c>
      <c r="K18" s="28">
        <f>IFERROR(+VLOOKUP("LETF50"&amp;A18,'Main File'!A:O,15,0),0)</f>
        <v>0</v>
      </c>
    </row>
    <row r="19" spans="1:11" x14ac:dyDescent="0.25">
      <c r="A19" s="9">
        <f t="shared" si="0"/>
        <v>43175</v>
      </c>
      <c r="B19" s="28">
        <f>IFERROR(+VLOOKUP("LETF50"&amp;A19,'Main File'!A:O,6,0),0)</f>
        <v>0</v>
      </c>
      <c r="C19" s="28">
        <f>IFERROR(+VLOOKUP("LETF50"&amp;A19,'Main File'!A:O,7,0),0)</f>
        <v>0</v>
      </c>
      <c r="D19" s="28">
        <f>IFERROR(+VLOOKUP("LETF50"&amp;A19,'Main File'!A:O,8,0),0)</f>
        <v>0</v>
      </c>
      <c r="E19" s="28">
        <f>IFERROR(+VLOOKUP("LETF50"&amp;A19,'Main File'!A:O,9,0),0)</f>
        <v>0</v>
      </c>
      <c r="F19" s="28">
        <f>IFERROR(+VLOOKUP("LETF50"&amp;A19,'Main File'!A:O,10,0),0)</f>
        <v>0</v>
      </c>
      <c r="G19" s="28">
        <f>IFERROR(+VLOOKUP("LETF50"&amp;A19,'Main File'!A:O,11,0),0)</f>
        <v>0</v>
      </c>
      <c r="H19" s="28">
        <f>IFERROR(+VLOOKUP("LETF50"&amp;A19,'Main File'!A:O,12,0),0)</f>
        <v>0</v>
      </c>
      <c r="I19" s="28">
        <f>IFERROR(+VLOOKUP("LETF50"&amp;A19,'Main File'!A:O,13,0),0)</f>
        <v>0</v>
      </c>
      <c r="J19" s="28">
        <f>IFERROR(+VLOOKUP("LETF50"&amp;A19,'Main File'!A:O,14,0),0)</f>
        <v>0</v>
      </c>
      <c r="K19" s="28">
        <f>IFERROR(+VLOOKUP("LETF50"&amp;A19,'Main File'!A:O,15,0),0)</f>
        <v>0</v>
      </c>
    </row>
    <row r="20" spans="1:11" x14ac:dyDescent="0.25">
      <c r="A20" s="9">
        <f t="shared" si="0"/>
        <v>43176</v>
      </c>
      <c r="B20" s="28">
        <f>IFERROR(+VLOOKUP("LETF50"&amp;A20,'Main File'!A:O,6,0),0)</f>
        <v>0</v>
      </c>
      <c r="C20" s="28">
        <f>IFERROR(+VLOOKUP("LETF50"&amp;A20,'Main File'!A:O,7,0),0)</f>
        <v>0</v>
      </c>
      <c r="D20" s="28">
        <f>IFERROR(+VLOOKUP("LETF50"&amp;A20,'Main File'!A:O,8,0),0)</f>
        <v>0</v>
      </c>
      <c r="E20" s="28">
        <f>IFERROR(+VLOOKUP("LETF50"&amp;A20,'Main File'!A:O,9,0),0)</f>
        <v>0</v>
      </c>
      <c r="F20" s="28">
        <f>IFERROR(+VLOOKUP("LETF50"&amp;A20,'Main File'!A:O,10,0),0)</f>
        <v>0</v>
      </c>
      <c r="G20" s="28">
        <f>IFERROR(+VLOOKUP("LETF50"&amp;A20,'Main File'!A:O,11,0),0)</f>
        <v>0</v>
      </c>
      <c r="H20" s="28">
        <f>IFERROR(+VLOOKUP("LETF50"&amp;A20,'Main File'!A:O,12,0),0)</f>
        <v>0</v>
      </c>
      <c r="I20" s="28">
        <f>IFERROR(+VLOOKUP("LETF50"&amp;A20,'Main File'!A:O,13,0),0)</f>
        <v>0</v>
      </c>
      <c r="J20" s="28">
        <f>IFERROR(+VLOOKUP("LETF50"&amp;A20,'Main File'!A:O,14,0),0)</f>
        <v>0</v>
      </c>
      <c r="K20" s="28">
        <f>IFERROR(+VLOOKUP("LETF50"&amp;A20,'Main File'!A:O,15,0),0)</f>
        <v>0</v>
      </c>
    </row>
    <row r="21" spans="1:11" x14ac:dyDescent="0.25">
      <c r="A21" s="9">
        <f t="shared" si="0"/>
        <v>43177</v>
      </c>
      <c r="B21" s="28">
        <f>IFERROR(+VLOOKUP("LETF50"&amp;A21,'Main File'!A:O,6,0),0)</f>
        <v>0</v>
      </c>
      <c r="C21" s="28">
        <f>IFERROR(+VLOOKUP("LETF50"&amp;A21,'Main File'!A:O,7,0),0)</f>
        <v>0</v>
      </c>
      <c r="D21" s="28">
        <f>IFERROR(+VLOOKUP("LETF50"&amp;A21,'Main File'!A:O,8,0),0)</f>
        <v>0</v>
      </c>
      <c r="E21" s="28">
        <f>IFERROR(+VLOOKUP("LETF50"&amp;A21,'Main File'!A:O,9,0),0)</f>
        <v>0</v>
      </c>
      <c r="F21" s="28">
        <f>IFERROR(+VLOOKUP("LETF50"&amp;A21,'Main File'!A:O,10,0),0)</f>
        <v>0</v>
      </c>
      <c r="G21" s="28">
        <f>IFERROR(+VLOOKUP("LETF50"&amp;A21,'Main File'!A:O,11,0),0)</f>
        <v>0</v>
      </c>
      <c r="H21" s="28">
        <f>IFERROR(+VLOOKUP("LETF50"&amp;A21,'Main File'!A:O,12,0),0)</f>
        <v>0</v>
      </c>
      <c r="I21" s="28">
        <f>IFERROR(+VLOOKUP("LETF50"&amp;A21,'Main File'!A:O,13,0),0)</f>
        <v>0</v>
      </c>
      <c r="J21" s="28">
        <f>IFERROR(+VLOOKUP("LETF50"&amp;A21,'Main File'!A:O,14,0),0)</f>
        <v>0</v>
      </c>
      <c r="K21" s="28">
        <f>IFERROR(+VLOOKUP("LETF50"&amp;A21,'Main File'!A:O,15,0),0)</f>
        <v>0</v>
      </c>
    </row>
    <row r="22" spans="1:11" x14ac:dyDescent="0.25">
      <c r="A22" s="9">
        <f t="shared" si="0"/>
        <v>43178</v>
      </c>
      <c r="B22" s="28">
        <f>IFERROR(+VLOOKUP("LETF50"&amp;A22,'Main File'!A:O,6,0),0)</f>
        <v>0</v>
      </c>
      <c r="C22" s="28">
        <f>IFERROR(+VLOOKUP("LETF50"&amp;A22,'Main File'!A:O,7,0),0)</f>
        <v>0</v>
      </c>
      <c r="D22" s="28">
        <f>IFERROR(+VLOOKUP("LETF50"&amp;A22,'Main File'!A:O,8,0),0)</f>
        <v>0</v>
      </c>
      <c r="E22" s="28">
        <f>IFERROR(+VLOOKUP("LETF50"&amp;A22,'Main File'!A:O,9,0),0)</f>
        <v>0</v>
      </c>
      <c r="F22" s="28">
        <f>IFERROR(+VLOOKUP("LETF50"&amp;A22,'Main File'!A:O,10,0),0)</f>
        <v>0</v>
      </c>
      <c r="G22" s="28">
        <f>IFERROR(+VLOOKUP("LETF50"&amp;A22,'Main File'!A:O,11,0),0)</f>
        <v>0</v>
      </c>
      <c r="H22" s="28">
        <f>IFERROR(+VLOOKUP("LETF50"&amp;A22,'Main File'!A:O,12,0),0)</f>
        <v>0</v>
      </c>
      <c r="I22" s="28">
        <f>IFERROR(+VLOOKUP("LETF50"&amp;A22,'Main File'!A:O,13,0),0)</f>
        <v>0</v>
      </c>
      <c r="J22" s="28">
        <f>IFERROR(+VLOOKUP("LETF50"&amp;A22,'Main File'!A:O,14,0),0)</f>
        <v>0</v>
      </c>
      <c r="K22" s="28">
        <f>IFERROR(+VLOOKUP("LETF50"&amp;A22,'Main File'!A:O,15,0),0)</f>
        <v>0</v>
      </c>
    </row>
    <row r="23" spans="1:11" x14ac:dyDescent="0.25">
      <c r="A23" s="9">
        <f t="shared" si="0"/>
        <v>43179</v>
      </c>
      <c r="B23" s="28">
        <f>IFERROR(+VLOOKUP("LETF50"&amp;A23,'Main File'!A:O,6,0),0)</f>
        <v>0</v>
      </c>
      <c r="C23" s="28">
        <f>IFERROR(+VLOOKUP("LETF50"&amp;A23,'Main File'!A:O,7,0),0)</f>
        <v>0</v>
      </c>
      <c r="D23" s="28">
        <f>IFERROR(+VLOOKUP("LETF50"&amp;A23,'Main File'!A:O,8,0),0)</f>
        <v>0</v>
      </c>
      <c r="E23" s="28">
        <f>IFERROR(+VLOOKUP("LETF50"&amp;A23,'Main File'!A:O,9,0),0)</f>
        <v>0</v>
      </c>
      <c r="F23" s="28">
        <f>IFERROR(+VLOOKUP("LETF50"&amp;A23,'Main File'!A:O,10,0),0)</f>
        <v>0</v>
      </c>
      <c r="G23" s="28">
        <f>IFERROR(+VLOOKUP("LETF50"&amp;A23,'Main File'!A:O,11,0),0)</f>
        <v>0</v>
      </c>
      <c r="H23" s="28">
        <f>IFERROR(+VLOOKUP("LETF50"&amp;A23,'Main File'!A:O,12,0),0)</f>
        <v>0</v>
      </c>
      <c r="I23" s="28">
        <f>IFERROR(+VLOOKUP("LETF50"&amp;A23,'Main File'!A:O,13,0),0)</f>
        <v>0</v>
      </c>
      <c r="J23" s="28">
        <f>IFERROR(+VLOOKUP("LETF50"&amp;A23,'Main File'!A:O,14,0),0)</f>
        <v>0</v>
      </c>
      <c r="K23" s="28">
        <f>IFERROR(+VLOOKUP("LETF50"&amp;A23,'Main File'!A:O,15,0),0)</f>
        <v>0</v>
      </c>
    </row>
    <row r="24" spans="1:11" x14ac:dyDescent="0.25">
      <c r="A24" s="9">
        <f t="shared" si="0"/>
        <v>43180</v>
      </c>
      <c r="B24" s="28">
        <f>IFERROR(+VLOOKUP("LETF50"&amp;A24,'Main File'!A:O,6,0),0)</f>
        <v>0</v>
      </c>
      <c r="C24" s="28">
        <f>IFERROR(+VLOOKUP("LETF50"&amp;A24,'Main File'!A:O,7,0),0)</f>
        <v>0</v>
      </c>
      <c r="D24" s="28">
        <f>IFERROR(+VLOOKUP("LETF50"&amp;A24,'Main File'!A:O,8,0),0)</f>
        <v>0</v>
      </c>
      <c r="E24" s="28">
        <f>IFERROR(+VLOOKUP("LETF50"&amp;A24,'Main File'!A:O,9,0),0)</f>
        <v>0</v>
      </c>
      <c r="F24" s="28">
        <f>IFERROR(+VLOOKUP("LETF50"&amp;A24,'Main File'!A:O,10,0),0)</f>
        <v>0</v>
      </c>
      <c r="G24" s="28">
        <f>IFERROR(+VLOOKUP("LETF50"&amp;A24,'Main File'!A:O,11,0),0)</f>
        <v>0</v>
      </c>
      <c r="H24" s="28">
        <f>IFERROR(+VLOOKUP("LETF50"&amp;A24,'Main File'!A:O,12,0),0)</f>
        <v>0</v>
      </c>
      <c r="I24" s="28">
        <f>IFERROR(+VLOOKUP("LETF50"&amp;A24,'Main File'!A:O,13,0),0)</f>
        <v>0</v>
      </c>
      <c r="J24" s="28">
        <f>IFERROR(+VLOOKUP("LETF50"&amp;A24,'Main File'!A:O,14,0),0)</f>
        <v>0</v>
      </c>
      <c r="K24" s="28">
        <f>IFERROR(+VLOOKUP("LETF50"&amp;A24,'Main File'!A:O,15,0),0)</f>
        <v>0</v>
      </c>
    </row>
    <row r="25" spans="1:11" x14ac:dyDescent="0.25">
      <c r="A25" s="9">
        <f t="shared" si="0"/>
        <v>43181</v>
      </c>
      <c r="B25" s="28">
        <f>IFERROR(+VLOOKUP("LETF50"&amp;A25,'Main File'!A:O,6,0),0)</f>
        <v>0</v>
      </c>
      <c r="C25" s="28">
        <f>IFERROR(+VLOOKUP("LETF50"&amp;A25,'Main File'!A:O,7,0),0)</f>
        <v>0</v>
      </c>
      <c r="D25" s="28">
        <f>IFERROR(+VLOOKUP("LETF50"&amp;A25,'Main File'!A:O,8,0),0)</f>
        <v>0</v>
      </c>
      <c r="E25" s="28">
        <f>IFERROR(+VLOOKUP("LETF50"&amp;A25,'Main File'!A:O,9,0),0)</f>
        <v>0</v>
      </c>
      <c r="F25" s="28">
        <f>IFERROR(+VLOOKUP("LETF50"&amp;A25,'Main File'!A:O,10,0),0)</f>
        <v>0</v>
      </c>
      <c r="G25" s="28">
        <f>IFERROR(+VLOOKUP("LETF50"&amp;A25,'Main File'!A:O,11,0),0)</f>
        <v>0</v>
      </c>
      <c r="H25" s="28">
        <f>IFERROR(+VLOOKUP("LETF50"&amp;A25,'Main File'!A:O,12,0),0)</f>
        <v>0</v>
      </c>
      <c r="I25" s="28">
        <f>IFERROR(+VLOOKUP("LETF50"&amp;A25,'Main File'!A:O,13,0),0)</f>
        <v>0</v>
      </c>
      <c r="J25" s="28">
        <f>IFERROR(+VLOOKUP("LETF50"&amp;A25,'Main File'!A:O,14,0),0)</f>
        <v>0</v>
      </c>
      <c r="K25" s="28">
        <f>IFERROR(+VLOOKUP("LETF50"&amp;A25,'Main File'!A:O,15,0),0)</f>
        <v>0</v>
      </c>
    </row>
    <row r="26" spans="1:11" x14ac:dyDescent="0.25">
      <c r="A26" s="9">
        <f t="shared" si="0"/>
        <v>43182</v>
      </c>
      <c r="B26" s="28">
        <f>IFERROR(+VLOOKUP("LETF50"&amp;A26,'Main File'!A:O,6,0),0)</f>
        <v>0</v>
      </c>
      <c r="C26" s="28">
        <f>IFERROR(+VLOOKUP("LETF50"&amp;A26,'Main File'!A:O,7,0),0)</f>
        <v>0</v>
      </c>
      <c r="D26" s="28">
        <f>IFERROR(+VLOOKUP("LETF50"&amp;A26,'Main File'!A:O,8,0),0)</f>
        <v>0</v>
      </c>
      <c r="E26" s="28">
        <f>IFERROR(+VLOOKUP("LETF50"&amp;A26,'Main File'!A:O,9,0),0)</f>
        <v>0</v>
      </c>
      <c r="F26" s="28">
        <f>IFERROR(+VLOOKUP("LETF50"&amp;A26,'Main File'!A:O,10,0),0)</f>
        <v>0</v>
      </c>
      <c r="G26" s="28">
        <f>IFERROR(+VLOOKUP("LETF50"&amp;A26,'Main File'!A:O,11,0),0)</f>
        <v>0</v>
      </c>
      <c r="H26" s="28">
        <f>IFERROR(+VLOOKUP("LETF50"&amp;A26,'Main File'!A:O,12,0),0)</f>
        <v>0</v>
      </c>
      <c r="I26" s="28">
        <f>IFERROR(+VLOOKUP("LETF50"&amp;A26,'Main File'!A:O,13,0),0)</f>
        <v>0</v>
      </c>
      <c r="J26" s="28">
        <f>IFERROR(+VLOOKUP("LETF50"&amp;A26,'Main File'!A:O,14,0),0)</f>
        <v>0</v>
      </c>
      <c r="K26" s="28">
        <f>IFERROR(+VLOOKUP("LETF50"&amp;A26,'Main File'!A:O,15,0),0)</f>
        <v>0</v>
      </c>
    </row>
    <row r="27" spans="1:11" x14ac:dyDescent="0.25">
      <c r="A27" s="9">
        <f t="shared" si="0"/>
        <v>43183</v>
      </c>
      <c r="B27" s="28">
        <f>IFERROR(+VLOOKUP("LETF50"&amp;A27,'Main File'!A:O,6,0),0)</f>
        <v>0</v>
      </c>
      <c r="C27" s="28">
        <f>IFERROR(+VLOOKUP("LETF50"&amp;A27,'Main File'!A:O,7,0),0)</f>
        <v>0</v>
      </c>
      <c r="D27" s="28">
        <f>IFERROR(+VLOOKUP("LETF50"&amp;A27,'Main File'!A:O,8,0),0)</f>
        <v>0</v>
      </c>
      <c r="E27" s="28">
        <f>IFERROR(+VLOOKUP("LETF50"&amp;A27,'Main File'!A:O,9,0),0)</f>
        <v>0</v>
      </c>
      <c r="F27" s="28">
        <f>IFERROR(+VLOOKUP("LETF50"&amp;A27,'Main File'!A:O,10,0),0)</f>
        <v>0</v>
      </c>
      <c r="G27" s="28">
        <f>IFERROR(+VLOOKUP("LETF50"&amp;A27,'Main File'!A:O,11,0),0)</f>
        <v>0</v>
      </c>
      <c r="H27" s="28">
        <f>IFERROR(+VLOOKUP("LETF50"&amp;A27,'Main File'!A:O,12,0),0)</f>
        <v>0</v>
      </c>
      <c r="I27" s="28">
        <f>IFERROR(+VLOOKUP("LETF50"&amp;A27,'Main File'!A:O,13,0),0)</f>
        <v>0</v>
      </c>
      <c r="J27" s="28">
        <f>IFERROR(+VLOOKUP("LETF50"&amp;A27,'Main File'!A:O,14,0),0)</f>
        <v>0</v>
      </c>
      <c r="K27" s="28">
        <f>IFERROR(+VLOOKUP("LETF50"&amp;A27,'Main File'!A:O,15,0),0)</f>
        <v>0</v>
      </c>
    </row>
    <row r="28" spans="1:11" x14ac:dyDescent="0.25">
      <c r="A28" s="9">
        <f t="shared" si="0"/>
        <v>43184</v>
      </c>
      <c r="B28" s="28">
        <f>IFERROR(+VLOOKUP("LETF50"&amp;A28,'Main File'!A:O,6,0),0)</f>
        <v>0</v>
      </c>
      <c r="C28" s="28">
        <f>IFERROR(+VLOOKUP("LETF50"&amp;A28,'Main File'!A:O,7,0),0)</f>
        <v>0</v>
      </c>
      <c r="D28" s="28">
        <f>IFERROR(+VLOOKUP("LETF50"&amp;A28,'Main File'!A:O,8,0),0)</f>
        <v>0</v>
      </c>
      <c r="E28" s="28">
        <f>IFERROR(+VLOOKUP("LETF50"&amp;A28,'Main File'!A:O,9,0),0)</f>
        <v>0</v>
      </c>
      <c r="F28" s="28">
        <f>IFERROR(+VLOOKUP("LETF50"&amp;A28,'Main File'!A:O,10,0),0)</f>
        <v>0</v>
      </c>
      <c r="G28" s="28">
        <f>IFERROR(+VLOOKUP("LETF50"&amp;A28,'Main File'!A:O,11,0),0)</f>
        <v>0</v>
      </c>
      <c r="H28" s="28">
        <f>IFERROR(+VLOOKUP("LETF50"&amp;A28,'Main File'!A:O,12,0),0)</f>
        <v>0</v>
      </c>
      <c r="I28" s="28">
        <f>IFERROR(+VLOOKUP("LETF50"&amp;A28,'Main File'!A:O,13,0),0)</f>
        <v>0</v>
      </c>
      <c r="J28" s="28">
        <f>IFERROR(+VLOOKUP("LETF50"&amp;A28,'Main File'!A:O,14,0),0)</f>
        <v>0</v>
      </c>
      <c r="K28" s="28">
        <f>IFERROR(+VLOOKUP("LETF50"&amp;A28,'Main File'!A:O,15,0),0)</f>
        <v>0</v>
      </c>
    </row>
    <row r="29" spans="1:11" x14ac:dyDescent="0.25">
      <c r="A29" s="9">
        <f t="shared" si="0"/>
        <v>43185</v>
      </c>
      <c r="B29" s="28">
        <f>IFERROR(+VLOOKUP("LETF50"&amp;A29,'Main File'!A:O,6,0),0)</f>
        <v>0</v>
      </c>
      <c r="C29" s="28">
        <f>IFERROR(+VLOOKUP("LETF50"&amp;A29,'Main File'!A:O,7,0),0)</f>
        <v>0</v>
      </c>
      <c r="D29" s="28">
        <f>IFERROR(+VLOOKUP("LETF50"&amp;A29,'Main File'!A:O,8,0),0)</f>
        <v>0</v>
      </c>
      <c r="E29" s="28">
        <f>IFERROR(+VLOOKUP("LETF50"&amp;A29,'Main File'!A:O,9,0),0)</f>
        <v>0</v>
      </c>
      <c r="F29" s="28">
        <f>IFERROR(+VLOOKUP("LETF50"&amp;A29,'Main File'!A:O,10,0),0)</f>
        <v>0</v>
      </c>
      <c r="G29" s="28">
        <f>IFERROR(+VLOOKUP("LETF50"&amp;A29,'Main File'!A:O,11,0),0)</f>
        <v>0</v>
      </c>
      <c r="H29" s="28">
        <f>IFERROR(+VLOOKUP("LETF50"&amp;A29,'Main File'!A:O,12,0),0)</f>
        <v>0</v>
      </c>
      <c r="I29" s="28">
        <f>IFERROR(+VLOOKUP("LETF50"&amp;A29,'Main File'!A:O,13,0),0)</f>
        <v>0</v>
      </c>
      <c r="J29" s="28">
        <f>IFERROR(+VLOOKUP("LETF50"&amp;A29,'Main File'!A:O,14,0),0)</f>
        <v>0</v>
      </c>
      <c r="K29" s="28">
        <f>IFERROR(+VLOOKUP("LETF50"&amp;A29,'Main File'!A:O,15,0),0)</f>
        <v>0</v>
      </c>
    </row>
    <row r="30" spans="1:11" x14ac:dyDescent="0.25">
      <c r="A30" s="9">
        <f t="shared" si="0"/>
        <v>43186</v>
      </c>
      <c r="B30" s="28">
        <f>IFERROR(+VLOOKUP("LETF50"&amp;A30,'Main File'!A:O,6,0),0)</f>
        <v>0</v>
      </c>
      <c r="C30" s="28">
        <f>IFERROR(+VLOOKUP("LETF50"&amp;A30,'Main File'!A:O,7,0),0)</f>
        <v>0</v>
      </c>
      <c r="D30" s="28">
        <f>IFERROR(+VLOOKUP("LETF50"&amp;A30,'Main File'!A:O,8,0),0)</f>
        <v>0</v>
      </c>
      <c r="E30" s="28">
        <f>IFERROR(+VLOOKUP("LETF50"&amp;A30,'Main File'!A:O,9,0),0)</f>
        <v>0</v>
      </c>
      <c r="F30" s="28">
        <f>IFERROR(+VLOOKUP("LETF50"&amp;A30,'Main File'!A:O,10,0),0)</f>
        <v>0</v>
      </c>
      <c r="G30" s="28">
        <f>IFERROR(+VLOOKUP("LETF50"&amp;A30,'Main File'!A:O,11,0),0)</f>
        <v>0</v>
      </c>
      <c r="H30" s="28">
        <f>IFERROR(+VLOOKUP("LETF50"&amp;A30,'Main File'!A:O,12,0),0)</f>
        <v>0</v>
      </c>
      <c r="I30" s="28">
        <f>IFERROR(+VLOOKUP("LETF50"&amp;A30,'Main File'!A:O,13,0),0)</f>
        <v>0</v>
      </c>
      <c r="J30" s="28">
        <f>IFERROR(+VLOOKUP("LETF50"&amp;A30,'Main File'!A:O,14,0),0)</f>
        <v>0</v>
      </c>
      <c r="K30" s="28">
        <f>IFERROR(+VLOOKUP("LETF50"&amp;A30,'Main File'!A:O,15,0),0)</f>
        <v>0</v>
      </c>
    </row>
    <row r="31" spans="1:11" x14ac:dyDescent="0.25">
      <c r="A31" s="9">
        <f t="shared" si="0"/>
        <v>43187</v>
      </c>
      <c r="B31" s="28">
        <f>IFERROR(+VLOOKUP("LETF50"&amp;A31,'Main File'!A:O,6,0),0)</f>
        <v>0</v>
      </c>
      <c r="C31" s="28">
        <f>IFERROR(+VLOOKUP("LETF50"&amp;A31,'Main File'!A:O,7,0),0)</f>
        <v>0</v>
      </c>
      <c r="D31" s="28">
        <f>IFERROR(+VLOOKUP("LETF50"&amp;A31,'Main File'!A:O,8,0),0)</f>
        <v>0</v>
      </c>
      <c r="E31" s="28">
        <f>IFERROR(+VLOOKUP("LETF50"&amp;A31,'Main File'!A:O,9,0),0)</f>
        <v>0</v>
      </c>
      <c r="F31" s="28">
        <f>IFERROR(+VLOOKUP("LETF50"&amp;A31,'Main File'!A:O,10,0),0)</f>
        <v>0</v>
      </c>
      <c r="G31" s="28">
        <f>IFERROR(+VLOOKUP("LETF50"&amp;A31,'Main File'!A:O,11,0),0)</f>
        <v>0</v>
      </c>
      <c r="H31" s="28">
        <f>IFERROR(+VLOOKUP("LETF50"&amp;A31,'Main File'!A:O,12,0),0)</f>
        <v>0</v>
      </c>
      <c r="I31" s="28">
        <f>IFERROR(+VLOOKUP("LETF50"&amp;A31,'Main File'!A:O,13,0),0)</f>
        <v>0</v>
      </c>
      <c r="J31" s="28">
        <f>IFERROR(+VLOOKUP("LETF50"&amp;A31,'Main File'!A:O,14,0),0)</f>
        <v>0</v>
      </c>
      <c r="K31" s="28">
        <f>IFERROR(+VLOOKUP("LETF50"&amp;A31,'Main File'!A:O,15,0),0)</f>
        <v>0</v>
      </c>
    </row>
    <row r="32" spans="1:11" x14ac:dyDescent="0.25">
      <c r="A32" s="9">
        <f t="shared" si="0"/>
        <v>43188</v>
      </c>
      <c r="B32" s="28">
        <f>IFERROR(+VLOOKUP("LETF50"&amp;A32,'Main File'!A:O,6,0),0)</f>
        <v>0</v>
      </c>
      <c r="C32" s="28">
        <f>IFERROR(+VLOOKUP("LETF50"&amp;A32,'Main File'!A:O,7,0),0)</f>
        <v>0</v>
      </c>
      <c r="D32" s="28">
        <f>IFERROR(+VLOOKUP("LETF50"&amp;A32,'Main File'!A:O,8,0),0)</f>
        <v>0</v>
      </c>
      <c r="E32" s="28">
        <f>IFERROR(+VLOOKUP("LETF50"&amp;A32,'Main File'!A:O,9,0),0)</f>
        <v>0</v>
      </c>
      <c r="F32" s="28">
        <f>IFERROR(+VLOOKUP("LETF50"&amp;A32,'Main File'!A:O,10,0),0)</f>
        <v>0</v>
      </c>
      <c r="G32" s="28">
        <f>IFERROR(+VLOOKUP("LETF50"&amp;A32,'Main File'!A:O,11,0),0)</f>
        <v>0</v>
      </c>
      <c r="H32" s="28">
        <f>IFERROR(+VLOOKUP("LETF50"&amp;A32,'Main File'!A:O,12,0),0)</f>
        <v>0</v>
      </c>
      <c r="I32" s="28">
        <f>IFERROR(+VLOOKUP("LETF50"&amp;A32,'Main File'!A:O,13,0),0)</f>
        <v>0</v>
      </c>
      <c r="J32" s="28">
        <f>IFERROR(+VLOOKUP("LETF50"&amp;A32,'Main File'!A:O,14,0),0)</f>
        <v>0</v>
      </c>
      <c r="K32" s="28">
        <f>IFERROR(+VLOOKUP("LETF50"&amp;A32,'Main File'!A:O,15,0),0)</f>
        <v>0</v>
      </c>
    </row>
    <row r="33" spans="1:11" x14ac:dyDescent="0.25">
      <c r="A33" s="9">
        <f t="shared" si="0"/>
        <v>43189</v>
      </c>
      <c r="B33" s="28">
        <f>IFERROR(+VLOOKUP("LETF50"&amp;A33,'Main File'!A:O,6,0),0)</f>
        <v>0</v>
      </c>
      <c r="C33" s="28">
        <f>IFERROR(+VLOOKUP("LETF50"&amp;A33,'Main File'!A:O,7,0),0)</f>
        <v>0</v>
      </c>
      <c r="D33" s="28">
        <f>IFERROR(+VLOOKUP("LETF50"&amp;A33,'Main File'!A:O,8,0),0)</f>
        <v>0</v>
      </c>
      <c r="E33" s="28">
        <f>IFERROR(+VLOOKUP("LETF50"&amp;A33,'Main File'!A:O,9,0),0)</f>
        <v>0</v>
      </c>
      <c r="F33" s="28">
        <f>IFERROR(+VLOOKUP("LETF50"&amp;A33,'Main File'!A:O,10,0),0)</f>
        <v>0</v>
      </c>
      <c r="G33" s="28">
        <f>IFERROR(+VLOOKUP("LETF50"&amp;A33,'Main File'!A:O,11,0),0)</f>
        <v>0</v>
      </c>
      <c r="H33" s="28">
        <f>IFERROR(+VLOOKUP("LETF50"&amp;A33,'Main File'!A:O,12,0),0)</f>
        <v>0</v>
      </c>
      <c r="I33" s="28">
        <f>IFERROR(+VLOOKUP("LETF50"&amp;A33,'Main File'!A:O,13,0),0)</f>
        <v>0</v>
      </c>
      <c r="J33" s="28">
        <f>IFERROR(+VLOOKUP("LETF50"&amp;A33,'Main File'!A:O,14,0),0)</f>
        <v>0</v>
      </c>
      <c r="K33" s="28">
        <f>IFERROR(+VLOOKUP("LETF50"&amp;A33,'Main File'!A:O,15,0),0)</f>
        <v>0</v>
      </c>
    </row>
    <row r="34" spans="1:11" x14ac:dyDescent="0.25">
      <c r="A34" s="9">
        <f t="shared" si="0"/>
        <v>43190</v>
      </c>
      <c r="B34" s="28">
        <f>IFERROR(+VLOOKUP("LETF50"&amp;A34,'Main File'!A:O,6,0),0)</f>
        <v>0</v>
      </c>
      <c r="C34" s="28">
        <f>IFERROR(+VLOOKUP("LETF50"&amp;A34,'Main File'!A:O,7,0),0)</f>
        <v>0</v>
      </c>
      <c r="D34" s="28">
        <f>IFERROR(+VLOOKUP("LETF50"&amp;A34,'Main File'!A:O,8,0),0)</f>
        <v>0</v>
      </c>
      <c r="E34" s="28">
        <f>IFERROR(+VLOOKUP("LETF50"&amp;A34,'Main File'!A:O,9,0),0)</f>
        <v>0</v>
      </c>
      <c r="F34" s="28">
        <f>IFERROR(+VLOOKUP("LETF50"&amp;A34,'Main File'!A:O,10,0),0)</f>
        <v>0</v>
      </c>
      <c r="G34" s="28">
        <f>IFERROR(+VLOOKUP("LETF50"&amp;A34,'Main File'!A:O,11,0),0)</f>
        <v>0</v>
      </c>
      <c r="H34" s="28">
        <f>IFERROR(+VLOOKUP("LETF50"&amp;A34,'Main File'!A:O,12,0),0)</f>
        <v>0</v>
      </c>
      <c r="I34" s="28">
        <f>IFERROR(+VLOOKUP("LETF50"&amp;A34,'Main File'!A:O,13,0),0)</f>
        <v>0</v>
      </c>
      <c r="J34" s="28">
        <f>IFERROR(+VLOOKUP("LETF50"&amp;A34,'Main File'!A:O,14,0),0)</f>
        <v>0</v>
      </c>
      <c r="K34" s="28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Exchange Traded Fund-Sensex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IFERROR(+VLOOKUP("LETFSX"&amp;A4,'Main File'!A:O,6,0),0)</f>
        <v>0.10000043032066136</v>
      </c>
      <c r="C4" s="28">
        <f>IFERROR(+VLOOKUP("LETFSX"&amp;A4,'Main File'!A:O,7,0),0)</f>
        <v>0</v>
      </c>
      <c r="D4" s="28">
        <f>IFERROR(+VLOOKUP("LETFSX"&amp;A4,'Main File'!A:O,8,0),0)</f>
        <v>0</v>
      </c>
      <c r="E4" s="28">
        <f>IFERROR(+VLOOKUP("LETFSX"&amp;A4,'Main File'!A:O,9,0),0)</f>
        <v>0</v>
      </c>
      <c r="F4" s="28">
        <f>IFERROR(+VLOOKUP("LETFSX"&amp;A4,'Main File'!A:O,10,0),0)</f>
        <v>0.10000043032066136</v>
      </c>
      <c r="G4" s="28">
        <f>IFERROR(+VLOOKUP("LETFSX"&amp;A4,'Main File'!A:O,11,0),0)</f>
        <v>0</v>
      </c>
      <c r="H4" s="28">
        <f>IFERROR(+VLOOKUP("LETFSX"&amp;A4,'Main File'!A:O,12,0),0)</f>
        <v>0</v>
      </c>
      <c r="I4" s="28">
        <f>IFERROR(+VLOOKUP("LETFSX"&amp;A4,'Main File'!A:O,13,0),0)</f>
        <v>0</v>
      </c>
      <c r="J4" s="28">
        <f>IFERROR(+VLOOKUP("LETFSX"&amp;A4,'Main File'!A:O,14,0),0)</f>
        <v>0</v>
      </c>
      <c r="K4" s="28">
        <f>IFERROR(+VLOOKUP("LETFSX"&amp;A4,'Main File'!A:O,15,0),0)</f>
        <v>0</v>
      </c>
    </row>
    <row r="5" spans="1:14" x14ac:dyDescent="0.25">
      <c r="A5" s="9">
        <v>43161</v>
      </c>
      <c r="B5" s="28">
        <f>IFERROR(+VLOOKUP("LETFSX"&amp;A5,'Main File'!A:O,6,0),0)</f>
        <v>0.10000014482479296</v>
      </c>
      <c r="C5" s="28">
        <f>IFERROR(+VLOOKUP("LETFSX"&amp;A5,'Main File'!A:O,7,0),0)</f>
        <v>0</v>
      </c>
      <c r="D5" s="28">
        <f>IFERROR(+VLOOKUP("LETFSX"&amp;A5,'Main File'!A:O,8,0),0)</f>
        <v>0</v>
      </c>
      <c r="E5" s="28">
        <f>IFERROR(+VLOOKUP("LETFSX"&amp;A5,'Main File'!A:O,9,0),0)</f>
        <v>0</v>
      </c>
      <c r="F5" s="28">
        <f>IFERROR(+VLOOKUP("LETFSX"&amp;A5,'Main File'!A:O,10,0),0)</f>
        <v>0.10000014482479296</v>
      </c>
      <c r="G5" s="28">
        <f>IFERROR(+VLOOKUP("LETFSX"&amp;A5,'Main File'!A:O,11,0),0)</f>
        <v>0</v>
      </c>
      <c r="H5" s="28">
        <f>IFERROR(+VLOOKUP("LETFSX"&amp;A5,'Main File'!A:O,12,0),0)</f>
        <v>0</v>
      </c>
      <c r="I5" s="28">
        <f>IFERROR(+VLOOKUP("LETFSX"&amp;A5,'Main File'!A:O,13,0),0)</f>
        <v>0</v>
      </c>
      <c r="J5" s="28">
        <f>IFERROR(+VLOOKUP("LETFSX"&amp;A5,'Main File'!A:O,14,0),0)</f>
        <v>0</v>
      </c>
      <c r="K5" s="28">
        <f>IFERROR(+VLOOKUP("LETFSX"&amp;A5,'Main File'!A:O,15,0),0)</f>
        <v>0</v>
      </c>
    </row>
    <row r="6" spans="1:14" x14ac:dyDescent="0.25">
      <c r="A6" s="9">
        <f>+A5+1</f>
        <v>43162</v>
      </c>
      <c r="B6" s="28">
        <f>IFERROR(+VLOOKUP("LETFSX"&amp;A6,'Main File'!A:O,6,0),0)</f>
        <v>0.1000002924504876</v>
      </c>
      <c r="C6" s="28">
        <f>IFERROR(+VLOOKUP("LETFSX"&amp;A6,'Main File'!A:O,7,0),0)</f>
        <v>0</v>
      </c>
      <c r="D6" s="28">
        <f>IFERROR(+VLOOKUP("LETFSX"&amp;A6,'Main File'!A:O,8,0),0)</f>
        <v>0</v>
      </c>
      <c r="E6" s="28">
        <f>IFERROR(+VLOOKUP("LETFSX"&amp;A6,'Main File'!A:O,9,0),0)</f>
        <v>0</v>
      </c>
      <c r="F6" s="28">
        <f>IFERROR(+VLOOKUP("LETFSX"&amp;A6,'Main File'!A:O,10,0),0)</f>
        <v>0.1000002924504876</v>
      </c>
      <c r="G6" s="28">
        <f>IFERROR(+VLOOKUP("LETFSX"&amp;A6,'Main File'!A:O,11,0),0)</f>
        <v>0</v>
      </c>
      <c r="H6" s="28">
        <f>IFERROR(+VLOOKUP("LETFSX"&amp;A6,'Main File'!A:O,12,0),0)</f>
        <v>0</v>
      </c>
      <c r="I6" s="28">
        <f>IFERROR(+VLOOKUP("LETFSX"&amp;A6,'Main File'!A:O,13,0),0)</f>
        <v>0</v>
      </c>
      <c r="J6" s="28">
        <f>IFERROR(+VLOOKUP("LETFSX"&amp;A6,'Main File'!A:O,14,0),0)</f>
        <v>0</v>
      </c>
      <c r="K6" s="28">
        <f>IFERROR(+VLOOKUP("LETFSX"&amp;A6,'Main File'!A:O,15,0),0)</f>
        <v>0</v>
      </c>
    </row>
    <row r="7" spans="1:14" x14ac:dyDescent="0.25">
      <c r="A7" s="9">
        <f t="shared" ref="A7:A34" si="0">+A6+1</f>
        <v>43163</v>
      </c>
      <c r="B7" s="28">
        <f>IFERROR(+VLOOKUP("LETFSX"&amp;A7,'Main File'!A:O,6,0),0)</f>
        <v>0.10000033179538546</v>
      </c>
      <c r="C7" s="28">
        <f>IFERROR(+VLOOKUP("LETFSX"&amp;A7,'Main File'!A:O,7,0),0)</f>
        <v>0</v>
      </c>
      <c r="D7" s="28">
        <f>IFERROR(+VLOOKUP("LETFSX"&amp;A7,'Main File'!A:O,8,0),0)</f>
        <v>0</v>
      </c>
      <c r="E7" s="28">
        <f>IFERROR(+VLOOKUP("LETFSX"&amp;A7,'Main File'!A:O,9,0),0)</f>
        <v>0</v>
      </c>
      <c r="F7" s="28">
        <f>IFERROR(+VLOOKUP("LETFSX"&amp;A7,'Main File'!A:O,10,0),0)</f>
        <v>0.10000033179538546</v>
      </c>
      <c r="G7" s="28">
        <f>IFERROR(+VLOOKUP("LETFSX"&amp;A7,'Main File'!A:O,11,0),0)</f>
        <v>0</v>
      </c>
      <c r="H7" s="28">
        <f>IFERROR(+VLOOKUP("LETFSX"&amp;A7,'Main File'!A:O,12,0),0)</f>
        <v>0</v>
      </c>
      <c r="I7" s="28">
        <f>IFERROR(+VLOOKUP("LETFSX"&amp;A7,'Main File'!A:O,13,0),0)</f>
        <v>0</v>
      </c>
      <c r="J7" s="28">
        <f>IFERROR(+VLOOKUP("LETFSX"&amp;A7,'Main File'!A:O,14,0),0)</f>
        <v>0</v>
      </c>
      <c r="K7" s="28">
        <f>IFERROR(+VLOOKUP("LETFSX"&amp;A7,'Main File'!A:O,15,0),0)</f>
        <v>0</v>
      </c>
    </row>
    <row r="8" spans="1:14" x14ac:dyDescent="0.25">
      <c r="A8" s="9">
        <f t="shared" si="0"/>
        <v>43164</v>
      </c>
      <c r="B8" s="28">
        <f>IFERROR(+VLOOKUP("LETFSX"&amp;A8,'Main File'!A:O,6,0),0)</f>
        <v>0.10000018060537059</v>
      </c>
      <c r="C8" s="28">
        <f>IFERROR(+VLOOKUP("LETFSX"&amp;A8,'Main File'!A:O,7,0),0)</f>
        <v>0</v>
      </c>
      <c r="D8" s="28">
        <f>IFERROR(+VLOOKUP("LETFSX"&amp;A8,'Main File'!A:O,8,0),0)</f>
        <v>0</v>
      </c>
      <c r="E8" s="28">
        <f>IFERROR(+VLOOKUP("LETFSX"&amp;A8,'Main File'!A:O,9,0),0)</f>
        <v>0</v>
      </c>
      <c r="F8" s="28">
        <f>IFERROR(+VLOOKUP("LETFSX"&amp;A8,'Main File'!A:O,10,0),0)</f>
        <v>0.10000018060537059</v>
      </c>
      <c r="G8" s="28">
        <f>IFERROR(+VLOOKUP("LETFSX"&amp;A8,'Main File'!A:O,11,0),0)</f>
        <v>0</v>
      </c>
      <c r="H8" s="28">
        <f>IFERROR(+VLOOKUP("LETFSX"&amp;A8,'Main File'!A:O,12,0),0)</f>
        <v>0</v>
      </c>
      <c r="I8" s="28">
        <f>IFERROR(+VLOOKUP("LETFSX"&amp;A8,'Main File'!A:O,13,0),0)</f>
        <v>0</v>
      </c>
      <c r="J8" s="28">
        <f>IFERROR(+VLOOKUP("LETFSX"&amp;A8,'Main File'!A:O,14,0),0)</f>
        <v>0</v>
      </c>
      <c r="K8" s="28">
        <f>IFERROR(+VLOOKUP("LETFSX"&amp;A8,'Main File'!A:O,15,0),0)</f>
        <v>0</v>
      </c>
    </row>
    <row r="9" spans="1:14" x14ac:dyDescent="0.25">
      <c r="A9" s="9">
        <f t="shared" si="0"/>
        <v>43165</v>
      </c>
      <c r="B9" s="28">
        <f>IFERROR(+VLOOKUP("LETFSX"&amp;A9,'Main File'!A:O,6,0),0)</f>
        <v>0.10000018946448831</v>
      </c>
      <c r="C9" s="28">
        <f>IFERROR(+VLOOKUP("LETFSX"&amp;A9,'Main File'!A:O,7,0),0)</f>
        <v>0</v>
      </c>
      <c r="D9" s="28">
        <f>IFERROR(+VLOOKUP("LETFSX"&amp;A9,'Main File'!A:O,8,0),0)</f>
        <v>0</v>
      </c>
      <c r="E9" s="28">
        <f>IFERROR(+VLOOKUP("LETFSX"&amp;A9,'Main File'!A:O,9,0),0)</f>
        <v>0</v>
      </c>
      <c r="F9" s="28">
        <f>IFERROR(+VLOOKUP("LETFSX"&amp;A9,'Main File'!A:O,10,0),0)</f>
        <v>0.10000018946448831</v>
      </c>
      <c r="G9" s="28">
        <f>IFERROR(+VLOOKUP("LETFSX"&amp;A9,'Main File'!A:O,11,0),0)</f>
        <v>0</v>
      </c>
      <c r="H9" s="28">
        <f>IFERROR(+VLOOKUP("LETFSX"&amp;A9,'Main File'!A:O,12,0),0)</f>
        <v>0</v>
      </c>
      <c r="I9" s="28">
        <f>IFERROR(+VLOOKUP("LETFSX"&amp;A9,'Main File'!A:O,13,0),0)</f>
        <v>0</v>
      </c>
      <c r="J9" s="28">
        <f>IFERROR(+VLOOKUP("LETFSX"&amp;A9,'Main File'!A:O,14,0),0)</f>
        <v>0</v>
      </c>
      <c r="K9" s="28">
        <f>IFERROR(+VLOOKUP("LETFSX"&amp;A9,'Main File'!A:O,15,0),0)</f>
        <v>0</v>
      </c>
    </row>
    <row r="10" spans="1:14" x14ac:dyDescent="0.25">
      <c r="A10" s="9">
        <f t="shared" si="0"/>
        <v>43166</v>
      </c>
      <c r="B10" s="28">
        <f>IFERROR(+VLOOKUP("LETFSX"&amp;A10,'Main File'!A:O,6,0),0)</f>
        <v>0.10000021316522714</v>
      </c>
      <c r="C10" s="28">
        <f>IFERROR(+VLOOKUP("LETFSX"&amp;A10,'Main File'!A:O,7,0),0)</f>
        <v>0</v>
      </c>
      <c r="D10" s="28">
        <f>IFERROR(+VLOOKUP("LETFSX"&amp;A10,'Main File'!A:O,8,0),0)</f>
        <v>0</v>
      </c>
      <c r="E10" s="28">
        <f>IFERROR(+VLOOKUP("LETFSX"&amp;A10,'Main File'!A:O,9,0),0)</f>
        <v>0</v>
      </c>
      <c r="F10" s="28">
        <f>IFERROR(+VLOOKUP("LETFSX"&amp;A10,'Main File'!A:O,10,0),0)</f>
        <v>0.10000021316522714</v>
      </c>
      <c r="G10" s="28">
        <f>IFERROR(+VLOOKUP("LETFSX"&amp;A10,'Main File'!A:O,11,0),0)</f>
        <v>0</v>
      </c>
      <c r="H10" s="28">
        <f>IFERROR(+VLOOKUP("LETFSX"&amp;A10,'Main File'!A:O,12,0),0)</f>
        <v>0</v>
      </c>
      <c r="I10" s="28">
        <f>IFERROR(+VLOOKUP("LETFSX"&amp;A10,'Main File'!A:O,13,0),0)</f>
        <v>0</v>
      </c>
      <c r="J10" s="28">
        <f>IFERROR(+VLOOKUP("LETFSX"&amp;A10,'Main File'!A:O,14,0),0)</f>
        <v>0</v>
      </c>
      <c r="K10" s="28">
        <f>IFERROR(+VLOOKUP("LETFSX"&amp;A10,'Main File'!A:O,15,0),0)</f>
        <v>0</v>
      </c>
    </row>
    <row r="11" spans="1:14" x14ac:dyDescent="0.25">
      <c r="A11" s="9">
        <f t="shared" si="0"/>
        <v>43167</v>
      </c>
      <c r="B11" s="28">
        <f>IFERROR(+VLOOKUP("LETFSX"&amp;A11,'Main File'!A:O,6,0),0)</f>
        <v>0.1000003204802883</v>
      </c>
      <c r="C11" s="28">
        <f>IFERROR(+VLOOKUP("LETFSX"&amp;A11,'Main File'!A:O,7,0),0)</f>
        <v>0</v>
      </c>
      <c r="D11" s="28">
        <f>IFERROR(+VLOOKUP("LETFSX"&amp;A11,'Main File'!A:O,8,0),0)</f>
        <v>0</v>
      </c>
      <c r="E11" s="28">
        <f>IFERROR(+VLOOKUP("LETFSX"&amp;A11,'Main File'!A:O,9,0),0)</f>
        <v>0</v>
      </c>
      <c r="F11" s="28">
        <f>IFERROR(+VLOOKUP("LETFSX"&amp;A11,'Main File'!A:O,10,0),0)</f>
        <v>0.1000003204802883</v>
      </c>
      <c r="G11" s="28">
        <f>IFERROR(+VLOOKUP("LETFSX"&amp;A11,'Main File'!A:O,11,0),0)</f>
        <v>0</v>
      </c>
      <c r="H11" s="28">
        <f>IFERROR(+VLOOKUP("LETFSX"&amp;A11,'Main File'!A:O,12,0),0)</f>
        <v>0</v>
      </c>
      <c r="I11" s="28">
        <f>IFERROR(+VLOOKUP("LETFSX"&amp;A11,'Main File'!A:O,13,0),0)</f>
        <v>0</v>
      </c>
      <c r="J11" s="28">
        <f>IFERROR(+VLOOKUP("LETFSX"&amp;A11,'Main File'!A:O,14,0),0)</f>
        <v>0</v>
      </c>
      <c r="K11" s="28">
        <f>IFERROR(+VLOOKUP("LETFSX"&amp;A11,'Main File'!A:O,15,0),0)</f>
        <v>0</v>
      </c>
    </row>
    <row r="12" spans="1:14" x14ac:dyDescent="0.25">
      <c r="A12" s="9">
        <f t="shared" si="0"/>
        <v>43168</v>
      </c>
      <c r="B12" s="28">
        <f>IFERROR(+VLOOKUP("LETFSX"&amp;A12,'Main File'!A:O,6,0),0)</f>
        <v>0.10000012478098463</v>
      </c>
      <c r="C12" s="28">
        <f>IFERROR(+VLOOKUP("LETFSX"&amp;A12,'Main File'!A:O,7,0),0)</f>
        <v>0</v>
      </c>
      <c r="D12" s="28">
        <f>IFERROR(+VLOOKUP("LETFSX"&amp;A12,'Main File'!A:O,8,0),0)</f>
        <v>0</v>
      </c>
      <c r="E12" s="28">
        <f>IFERROR(+VLOOKUP("LETFSX"&amp;A12,'Main File'!A:O,9,0),0)</f>
        <v>0</v>
      </c>
      <c r="F12" s="28">
        <f>IFERROR(+VLOOKUP("LETFSX"&amp;A12,'Main File'!A:O,10,0),0)</f>
        <v>0.10000012478098463</v>
      </c>
      <c r="G12" s="28">
        <f>IFERROR(+VLOOKUP("LETFSX"&amp;A12,'Main File'!A:O,11,0),0)</f>
        <v>0</v>
      </c>
      <c r="H12" s="28">
        <f>IFERROR(+VLOOKUP("LETFSX"&amp;A12,'Main File'!A:O,12,0),0)</f>
        <v>0</v>
      </c>
      <c r="I12" s="28">
        <f>IFERROR(+VLOOKUP("LETFSX"&amp;A12,'Main File'!A:O,13,0),0)</f>
        <v>0</v>
      </c>
      <c r="J12" s="28">
        <f>IFERROR(+VLOOKUP("LETFSX"&amp;A12,'Main File'!A:O,14,0),0)</f>
        <v>0</v>
      </c>
      <c r="K12" s="28">
        <f>IFERROR(+VLOOKUP("LETFSX"&amp;A12,'Main File'!A:O,15,0),0)</f>
        <v>0</v>
      </c>
    </row>
    <row r="13" spans="1:14" x14ac:dyDescent="0.25">
      <c r="A13" s="9">
        <f t="shared" si="0"/>
        <v>43169</v>
      </c>
      <c r="B13" s="28">
        <f>IFERROR(+VLOOKUP("LETFSX"&amp;A13,'Main File'!A:O,6,0),0)</f>
        <v>0.10000015533731153</v>
      </c>
      <c r="C13" s="28">
        <f>IFERROR(+VLOOKUP("LETFSX"&amp;A13,'Main File'!A:O,7,0),0)</f>
        <v>0</v>
      </c>
      <c r="D13" s="28">
        <f>IFERROR(+VLOOKUP("LETFSX"&amp;A13,'Main File'!A:O,8,0),0)</f>
        <v>0</v>
      </c>
      <c r="E13" s="28">
        <f>IFERROR(+VLOOKUP("LETFSX"&amp;A13,'Main File'!A:O,9,0),0)</f>
        <v>0</v>
      </c>
      <c r="F13" s="28">
        <f>IFERROR(+VLOOKUP("LETFSX"&amp;A13,'Main File'!A:O,10,0),0)</f>
        <v>0.10000015533731153</v>
      </c>
      <c r="G13" s="28">
        <f>IFERROR(+VLOOKUP("LETFSX"&amp;A13,'Main File'!A:O,11,0),0)</f>
        <v>0</v>
      </c>
      <c r="H13" s="28">
        <f>IFERROR(+VLOOKUP("LETFSX"&amp;A13,'Main File'!A:O,12,0),0)</f>
        <v>0</v>
      </c>
      <c r="I13" s="28">
        <f>IFERROR(+VLOOKUP("LETFSX"&amp;A13,'Main File'!A:O,13,0),0)</f>
        <v>0</v>
      </c>
      <c r="J13" s="28">
        <f>IFERROR(+VLOOKUP("LETFSX"&amp;A13,'Main File'!A:O,14,0),0)</f>
        <v>0</v>
      </c>
      <c r="K13" s="28">
        <f>IFERROR(+VLOOKUP("LETFSX"&amp;A13,'Main File'!A:O,15,0),0)</f>
        <v>0</v>
      </c>
    </row>
    <row r="14" spans="1:14" x14ac:dyDescent="0.25">
      <c r="A14" s="9">
        <f t="shared" si="0"/>
        <v>43170</v>
      </c>
      <c r="B14" s="28">
        <f>IFERROR(+VLOOKUP("LETFSX"&amp;A14,'Main File'!A:O,6,0),0)</f>
        <v>0.10000029655153619</v>
      </c>
      <c r="C14" s="28">
        <f>IFERROR(+VLOOKUP("LETFSX"&amp;A14,'Main File'!A:O,7,0),0)</f>
        <v>0</v>
      </c>
      <c r="D14" s="28">
        <f>IFERROR(+VLOOKUP("LETFSX"&amp;A14,'Main File'!A:O,8,0),0)</f>
        <v>0</v>
      </c>
      <c r="E14" s="28">
        <f>IFERROR(+VLOOKUP("LETFSX"&amp;A14,'Main File'!A:O,9,0),0)</f>
        <v>0</v>
      </c>
      <c r="F14" s="28">
        <f>IFERROR(+VLOOKUP("LETFSX"&amp;A14,'Main File'!A:O,10,0),0)</f>
        <v>0.10000029655153619</v>
      </c>
      <c r="G14" s="28">
        <f>IFERROR(+VLOOKUP("LETFSX"&amp;A14,'Main File'!A:O,11,0),0)</f>
        <v>0</v>
      </c>
      <c r="H14" s="28">
        <f>IFERROR(+VLOOKUP("LETFSX"&amp;A14,'Main File'!A:O,12,0),0)</f>
        <v>0</v>
      </c>
      <c r="I14" s="28">
        <f>IFERROR(+VLOOKUP("LETFSX"&amp;A14,'Main File'!A:O,13,0),0)</f>
        <v>0</v>
      </c>
      <c r="J14" s="28">
        <f>IFERROR(+VLOOKUP("LETFSX"&amp;A14,'Main File'!A:O,14,0),0)</f>
        <v>0</v>
      </c>
      <c r="K14" s="28">
        <f>IFERROR(+VLOOKUP("LETFSX"&amp;A14,'Main File'!A:O,15,0),0)</f>
        <v>0</v>
      </c>
    </row>
    <row r="15" spans="1:14" x14ac:dyDescent="0.25">
      <c r="A15" s="9">
        <f t="shared" si="0"/>
        <v>43171</v>
      </c>
      <c r="B15" s="28">
        <f>IFERROR(+VLOOKUP("LETFSX"&amp;A15,'Main File'!A:O,6,0),0)</f>
        <v>0</v>
      </c>
      <c r="C15" s="28">
        <f>IFERROR(+VLOOKUP("LETFSX"&amp;A15,'Main File'!A:O,7,0),0)</f>
        <v>0</v>
      </c>
      <c r="D15" s="28">
        <f>IFERROR(+VLOOKUP("LETFSX"&amp;A15,'Main File'!A:O,8,0),0)</f>
        <v>0</v>
      </c>
      <c r="E15" s="28">
        <f>IFERROR(+VLOOKUP("LETFSX"&amp;A15,'Main File'!A:O,9,0),0)</f>
        <v>0</v>
      </c>
      <c r="F15" s="28">
        <f>IFERROR(+VLOOKUP("LETFSX"&amp;A15,'Main File'!A:O,10,0),0)</f>
        <v>0</v>
      </c>
      <c r="G15" s="28">
        <f>IFERROR(+VLOOKUP("LETFSX"&amp;A15,'Main File'!A:O,11,0),0)</f>
        <v>0</v>
      </c>
      <c r="H15" s="28">
        <f>IFERROR(+VLOOKUP("LETFSX"&amp;A15,'Main File'!A:O,12,0),0)</f>
        <v>0</v>
      </c>
      <c r="I15" s="28">
        <f>IFERROR(+VLOOKUP("LETFSX"&amp;A15,'Main File'!A:O,13,0),0)</f>
        <v>0</v>
      </c>
      <c r="J15" s="28">
        <f>IFERROR(+VLOOKUP("LETFSX"&amp;A15,'Main File'!A:O,14,0),0)</f>
        <v>0</v>
      </c>
      <c r="K15" s="28">
        <f>IFERROR(+VLOOKUP("LETFSX"&amp;A15,'Main File'!A:O,15,0),0)</f>
        <v>0</v>
      </c>
    </row>
    <row r="16" spans="1:14" x14ac:dyDescent="0.25">
      <c r="A16" s="9">
        <f t="shared" si="0"/>
        <v>43172</v>
      </c>
      <c r="B16" s="28">
        <f>IFERROR(+VLOOKUP("LETFSX"&amp;A16,'Main File'!A:O,6,0),0)</f>
        <v>0</v>
      </c>
      <c r="C16" s="28">
        <f>IFERROR(+VLOOKUP("LETFSX"&amp;A16,'Main File'!A:O,7,0),0)</f>
        <v>0</v>
      </c>
      <c r="D16" s="28">
        <f>IFERROR(+VLOOKUP("LETFSX"&amp;A16,'Main File'!A:O,8,0),0)</f>
        <v>0</v>
      </c>
      <c r="E16" s="28">
        <f>IFERROR(+VLOOKUP("LETFSX"&amp;A16,'Main File'!A:O,9,0),0)</f>
        <v>0</v>
      </c>
      <c r="F16" s="28">
        <f>IFERROR(+VLOOKUP("LETFSX"&amp;A16,'Main File'!A:O,10,0),0)</f>
        <v>0</v>
      </c>
      <c r="G16" s="28">
        <f>IFERROR(+VLOOKUP("LETFSX"&amp;A16,'Main File'!A:O,11,0),0)</f>
        <v>0</v>
      </c>
      <c r="H16" s="28">
        <f>IFERROR(+VLOOKUP("LETFSX"&amp;A16,'Main File'!A:O,12,0),0)</f>
        <v>0</v>
      </c>
      <c r="I16" s="28">
        <f>IFERROR(+VLOOKUP("LETFSX"&amp;A16,'Main File'!A:O,13,0),0)</f>
        <v>0</v>
      </c>
      <c r="J16" s="28">
        <f>IFERROR(+VLOOKUP("LETFSX"&amp;A16,'Main File'!A:O,14,0),0)</f>
        <v>0</v>
      </c>
      <c r="K16" s="28">
        <f>IFERROR(+VLOOKUP("LETFSX"&amp;A16,'Main File'!A:O,15,0),0)</f>
        <v>0</v>
      </c>
    </row>
    <row r="17" spans="1:11" x14ac:dyDescent="0.25">
      <c r="A17" s="9">
        <f t="shared" si="0"/>
        <v>43173</v>
      </c>
      <c r="B17" s="28">
        <f>IFERROR(+VLOOKUP("LETFSX"&amp;A17,'Main File'!A:O,6,0),0)</f>
        <v>0</v>
      </c>
      <c r="C17" s="28">
        <f>IFERROR(+VLOOKUP("LETFSX"&amp;A17,'Main File'!A:O,7,0),0)</f>
        <v>0</v>
      </c>
      <c r="D17" s="28">
        <f>IFERROR(+VLOOKUP("LETFSX"&amp;A17,'Main File'!A:O,8,0),0)</f>
        <v>0</v>
      </c>
      <c r="E17" s="28">
        <f>IFERROR(+VLOOKUP("LETFSX"&amp;A17,'Main File'!A:O,9,0),0)</f>
        <v>0</v>
      </c>
      <c r="F17" s="28">
        <f>IFERROR(+VLOOKUP("LETFSX"&amp;A17,'Main File'!A:O,10,0),0)</f>
        <v>0</v>
      </c>
      <c r="G17" s="28">
        <f>IFERROR(+VLOOKUP("LETFSX"&amp;A17,'Main File'!A:O,11,0),0)</f>
        <v>0</v>
      </c>
      <c r="H17" s="28">
        <f>IFERROR(+VLOOKUP("LETFSX"&amp;A17,'Main File'!A:O,12,0),0)</f>
        <v>0</v>
      </c>
      <c r="I17" s="28">
        <f>IFERROR(+VLOOKUP("LETFSX"&amp;A17,'Main File'!A:O,13,0),0)</f>
        <v>0</v>
      </c>
      <c r="J17" s="28">
        <f>IFERROR(+VLOOKUP("LETFSX"&amp;A17,'Main File'!A:O,14,0),0)</f>
        <v>0</v>
      </c>
      <c r="K17" s="28">
        <f>IFERROR(+VLOOKUP("LETFSX"&amp;A17,'Main File'!A:O,15,0),0)</f>
        <v>0</v>
      </c>
    </row>
    <row r="18" spans="1:11" x14ac:dyDescent="0.25">
      <c r="A18" s="9">
        <f t="shared" si="0"/>
        <v>43174</v>
      </c>
      <c r="B18" s="28">
        <f>IFERROR(+VLOOKUP("LETFSX"&amp;A18,'Main File'!A:O,6,0),0)</f>
        <v>0</v>
      </c>
      <c r="C18" s="28">
        <f>IFERROR(+VLOOKUP("LETFSX"&amp;A18,'Main File'!A:O,7,0),0)</f>
        <v>0</v>
      </c>
      <c r="D18" s="28">
        <f>IFERROR(+VLOOKUP("LETFSX"&amp;A18,'Main File'!A:O,8,0),0)</f>
        <v>0</v>
      </c>
      <c r="E18" s="28">
        <f>IFERROR(+VLOOKUP("LETFSX"&amp;A18,'Main File'!A:O,9,0),0)</f>
        <v>0</v>
      </c>
      <c r="F18" s="28">
        <f>IFERROR(+VLOOKUP("LETFSX"&amp;A18,'Main File'!A:O,10,0),0)</f>
        <v>0</v>
      </c>
      <c r="G18" s="28">
        <f>IFERROR(+VLOOKUP("LETFSX"&amp;A18,'Main File'!A:O,11,0),0)</f>
        <v>0</v>
      </c>
      <c r="H18" s="28">
        <f>IFERROR(+VLOOKUP("LETFSX"&amp;A18,'Main File'!A:O,12,0),0)</f>
        <v>0</v>
      </c>
      <c r="I18" s="28">
        <f>IFERROR(+VLOOKUP("LETFSX"&amp;A18,'Main File'!A:O,13,0),0)</f>
        <v>0</v>
      </c>
      <c r="J18" s="28">
        <f>IFERROR(+VLOOKUP("LETFSX"&amp;A18,'Main File'!A:O,14,0),0)</f>
        <v>0</v>
      </c>
      <c r="K18" s="28">
        <f>IFERROR(+VLOOKUP("LETFSX"&amp;A18,'Main File'!A:O,15,0),0)</f>
        <v>0</v>
      </c>
    </row>
    <row r="19" spans="1:11" x14ac:dyDescent="0.25">
      <c r="A19" s="9">
        <f t="shared" si="0"/>
        <v>43175</v>
      </c>
      <c r="B19" s="28">
        <f>IFERROR(+VLOOKUP("LETFSX"&amp;A19,'Main File'!A:O,6,0),0)</f>
        <v>0</v>
      </c>
      <c r="C19" s="28">
        <f>IFERROR(+VLOOKUP("LETFSX"&amp;A19,'Main File'!A:O,7,0),0)</f>
        <v>0</v>
      </c>
      <c r="D19" s="28">
        <f>IFERROR(+VLOOKUP("LETFSX"&amp;A19,'Main File'!A:O,8,0),0)</f>
        <v>0</v>
      </c>
      <c r="E19" s="28">
        <f>IFERROR(+VLOOKUP("LETFSX"&amp;A19,'Main File'!A:O,9,0),0)</f>
        <v>0</v>
      </c>
      <c r="F19" s="28">
        <f>IFERROR(+VLOOKUP("LETFSX"&amp;A19,'Main File'!A:O,10,0),0)</f>
        <v>0</v>
      </c>
      <c r="G19" s="28">
        <f>IFERROR(+VLOOKUP("LETFSX"&amp;A19,'Main File'!A:O,11,0),0)</f>
        <v>0</v>
      </c>
      <c r="H19" s="28">
        <f>IFERROR(+VLOOKUP("LETFSX"&amp;A19,'Main File'!A:O,12,0),0)</f>
        <v>0</v>
      </c>
      <c r="I19" s="28">
        <f>IFERROR(+VLOOKUP("LETFSX"&amp;A19,'Main File'!A:O,13,0),0)</f>
        <v>0</v>
      </c>
      <c r="J19" s="28">
        <f>IFERROR(+VLOOKUP("LETFSX"&amp;A19,'Main File'!A:O,14,0),0)</f>
        <v>0</v>
      </c>
      <c r="K19" s="28">
        <f>IFERROR(+VLOOKUP("LETFSX"&amp;A19,'Main File'!A:O,15,0),0)</f>
        <v>0</v>
      </c>
    </row>
    <row r="20" spans="1:11" x14ac:dyDescent="0.25">
      <c r="A20" s="9">
        <f t="shared" si="0"/>
        <v>43176</v>
      </c>
      <c r="B20" s="28">
        <f>IFERROR(+VLOOKUP("LETFSX"&amp;A20,'Main File'!A:O,6,0),0)</f>
        <v>0</v>
      </c>
      <c r="C20" s="28">
        <f>IFERROR(+VLOOKUP("LETFSX"&amp;A20,'Main File'!A:O,7,0),0)</f>
        <v>0</v>
      </c>
      <c r="D20" s="28">
        <f>IFERROR(+VLOOKUP("LETFSX"&amp;A20,'Main File'!A:O,8,0),0)</f>
        <v>0</v>
      </c>
      <c r="E20" s="28">
        <f>IFERROR(+VLOOKUP("LETFSX"&amp;A20,'Main File'!A:O,9,0),0)</f>
        <v>0</v>
      </c>
      <c r="F20" s="28">
        <f>IFERROR(+VLOOKUP("LETFSX"&amp;A20,'Main File'!A:O,10,0),0)</f>
        <v>0</v>
      </c>
      <c r="G20" s="28">
        <f>IFERROR(+VLOOKUP("LETFSX"&amp;A20,'Main File'!A:O,11,0),0)</f>
        <v>0</v>
      </c>
      <c r="H20" s="28">
        <f>IFERROR(+VLOOKUP("LETFSX"&amp;A20,'Main File'!A:O,12,0),0)</f>
        <v>0</v>
      </c>
      <c r="I20" s="28">
        <f>IFERROR(+VLOOKUP("LETFSX"&amp;A20,'Main File'!A:O,13,0),0)</f>
        <v>0</v>
      </c>
      <c r="J20" s="28">
        <f>IFERROR(+VLOOKUP("LETFSX"&amp;A20,'Main File'!A:O,14,0),0)</f>
        <v>0</v>
      </c>
      <c r="K20" s="28">
        <f>IFERROR(+VLOOKUP("LETFSX"&amp;A20,'Main File'!A:O,15,0),0)</f>
        <v>0</v>
      </c>
    </row>
    <row r="21" spans="1:11" x14ac:dyDescent="0.25">
      <c r="A21" s="9">
        <f t="shared" si="0"/>
        <v>43177</v>
      </c>
      <c r="B21" s="28">
        <f>IFERROR(+VLOOKUP("LETFSX"&amp;A21,'Main File'!A:O,6,0),0)</f>
        <v>0</v>
      </c>
      <c r="C21" s="28">
        <f>IFERROR(+VLOOKUP("LETFSX"&amp;A21,'Main File'!A:O,7,0),0)</f>
        <v>0</v>
      </c>
      <c r="D21" s="28">
        <f>IFERROR(+VLOOKUP("LETFSX"&amp;A21,'Main File'!A:O,8,0),0)</f>
        <v>0</v>
      </c>
      <c r="E21" s="28">
        <f>IFERROR(+VLOOKUP("LETFSX"&amp;A21,'Main File'!A:O,9,0),0)</f>
        <v>0</v>
      </c>
      <c r="F21" s="28">
        <f>IFERROR(+VLOOKUP("LETFSX"&amp;A21,'Main File'!A:O,10,0),0)</f>
        <v>0</v>
      </c>
      <c r="G21" s="28">
        <f>IFERROR(+VLOOKUP("LETFSX"&amp;A21,'Main File'!A:O,11,0),0)</f>
        <v>0</v>
      </c>
      <c r="H21" s="28">
        <f>IFERROR(+VLOOKUP("LETFSX"&amp;A21,'Main File'!A:O,12,0),0)</f>
        <v>0</v>
      </c>
      <c r="I21" s="28">
        <f>IFERROR(+VLOOKUP("LETFSX"&amp;A21,'Main File'!A:O,13,0),0)</f>
        <v>0</v>
      </c>
      <c r="J21" s="28">
        <f>IFERROR(+VLOOKUP("LETFSX"&amp;A21,'Main File'!A:O,14,0),0)</f>
        <v>0</v>
      </c>
      <c r="K21" s="28">
        <f>IFERROR(+VLOOKUP("LETFSX"&amp;A21,'Main File'!A:O,15,0),0)</f>
        <v>0</v>
      </c>
    </row>
    <row r="22" spans="1:11" x14ac:dyDescent="0.25">
      <c r="A22" s="9">
        <f t="shared" si="0"/>
        <v>43178</v>
      </c>
      <c r="B22" s="28">
        <f>IFERROR(+VLOOKUP("LETFSX"&amp;A22,'Main File'!A:O,6,0),0)</f>
        <v>0</v>
      </c>
      <c r="C22" s="28">
        <f>IFERROR(+VLOOKUP("LETFSX"&amp;A22,'Main File'!A:O,7,0),0)</f>
        <v>0</v>
      </c>
      <c r="D22" s="28">
        <f>IFERROR(+VLOOKUP("LETFSX"&amp;A22,'Main File'!A:O,8,0),0)</f>
        <v>0</v>
      </c>
      <c r="E22" s="28">
        <f>IFERROR(+VLOOKUP("LETFSX"&amp;A22,'Main File'!A:O,9,0),0)</f>
        <v>0</v>
      </c>
      <c r="F22" s="28">
        <f>IFERROR(+VLOOKUP("LETFSX"&amp;A22,'Main File'!A:O,10,0),0)</f>
        <v>0</v>
      </c>
      <c r="G22" s="28">
        <f>IFERROR(+VLOOKUP("LETFSX"&amp;A22,'Main File'!A:O,11,0),0)</f>
        <v>0</v>
      </c>
      <c r="H22" s="28">
        <f>IFERROR(+VLOOKUP("LETFSX"&amp;A22,'Main File'!A:O,12,0),0)</f>
        <v>0</v>
      </c>
      <c r="I22" s="28">
        <f>IFERROR(+VLOOKUP("LETFSX"&amp;A22,'Main File'!A:O,13,0),0)</f>
        <v>0</v>
      </c>
      <c r="J22" s="28">
        <f>IFERROR(+VLOOKUP("LETFSX"&amp;A22,'Main File'!A:O,14,0),0)</f>
        <v>0</v>
      </c>
      <c r="K22" s="28">
        <f>IFERROR(+VLOOKUP("LETFSX"&amp;A22,'Main File'!A:O,15,0),0)</f>
        <v>0</v>
      </c>
    </row>
    <row r="23" spans="1:11" x14ac:dyDescent="0.25">
      <c r="A23" s="9">
        <f t="shared" si="0"/>
        <v>43179</v>
      </c>
      <c r="B23" s="28">
        <f>IFERROR(+VLOOKUP("LETFSX"&amp;A23,'Main File'!A:O,6,0),0)</f>
        <v>0</v>
      </c>
      <c r="C23" s="28">
        <f>IFERROR(+VLOOKUP("LETFSX"&amp;A23,'Main File'!A:O,7,0),0)</f>
        <v>0</v>
      </c>
      <c r="D23" s="28">
        <f>IFERROR(+VLOOKUP("LETFSX"&amp;A23,'Main File'!A:O,8,0),0)</f>
        <v>0</v>
      </c>
      <c r="E23" s="28">
        <f>IFERROR(+VLOOKUP("LETFSX"&amp;A23,'Main File'!A:O,9,0),0)</f>
        <v>0</v>
      </c>
      <c r="F23" s="28">
        <f>IFERROR(+VLOOKUP("LETFSX"&amp;A23,'Main File'!A:O,10,0),0)</f>
        <v>0</v>
      </c>
      <c r="G23" s="28">
        <f>IFERROR(+VLOOKUP("LETFSX"&amp;A23,'Main File'!A:O,11,0),0)</f>
        <v>0</v>
      </c>
      <c r="H23" s="28">
        <f>IFERROR(+VLOOKUP("LETFSX"&amp;A23,'Main File'!A:O,12,0),0)</f>
        <v>0</v>
      </c>
      <c r="I23" s="28">
        <f>IFERROR(+VLOOKUP("LETFSX"&amp;A23,'Main File'!A:O,13,0),0)</f>
        <v>0</v>
      </c>
      <c r="J23" s="28">
        <f>IFERROR(+VLOOKUP("LETFSX"&amp;A23,'Main File'!A:O,14,0),0)</f>
        <v>0</v>
      </c>
      <c r="K23" s="28">
        <f>IFERROR(+VLOOKUP("LETFSX"&amp;A23,'Main File'!A:O,15,0),0)</f>
        <v>0</v>
      </c>
    </row>
    <row r="24" spans="1:11" x14ac:dyDescent="0.25">
      <c r="A24" s="9">
        <f t="shared" si="0"/>
        <v>43180</v>
      </c>
      <c r="B24" s="28">
        <f>IFERROR(+VLOOKUP("LETFSX"&amp;A24,'Main File'!A:O,6,0),0)</f>
        <v>0</v>
      </c>
      <c r="C24" s="28">
        <f>IFERROR(+VLOOKUP("LETFSX"&amp;A24,'Main File'!A:O,7,0),0)</f>
        <v>0</v>
      </c>
      <c r="D24" s="28">
        <f>IFERROR(+VLOOKUP("LETFSX"&amp;A24,'Main File'!A:O,8,0),0)</f>
        <v>0</v>
      </c>
      <c r="E24" s="28">
        <f>IFERROR(+VLOOKUP("LETFSX"&amp;A24,'Main File'!A:O,9,0),0)</f>
        <v>0</v>
      </c>
      <c r="F24" s="28">
        <f>IFERROR(+VLOOKUP("LETFSX"&amp;A24,'Main File'!A:O,10,0),0)</f>
        <v>0</v>
      </c>
      <c r="G24" s="28">
        <f>IFERROR(+VLOOKUP("LETFSX"&amp;A24,'Main File'!A:O,11,0),0)</f>
        <v>0</v>
      </c>
      <c r="H24" s="28">
        <f>IFERROR(+VLOOKUP("LETFSX"&amp;A24,'Main File'!A:O,12,0),0)</f>
        <v>0</v>
      </c>
      <c r="I24" s="28">
        <f>IFERROR(+VLOOKUP("LETFSX"&amp;A24,'Main File'!A:O,13,0),0)</f>
        <v>0</v>
      </c>
      <c r="J24" s="28">
        <f>IFERROR(+VLOOKUP("LETFSX"&amp;A24,'Main File'!A:O,14,0),0)</f>
        <v>0</v>
      </c>
      <c r="K24" s="28">
        <f>IFERROR(+VLOOKUP("LETFSX"&amp;A24,'Main File'!A:O,15,0),0)</f>
        <v>0</v>
      </c>
    </row>
    <row r="25" spans="1:11" x14ac:dyDescent="0.25">
      <c r="A25" s="9">
        <f t="shared" si="0"/>
        <v>43181</v>
      </c>
      <c r="B25" s="28">
        <f>IFERROR(+VLOOKUP("LETFSX"&amp;A25,'Main File'!A:O,6,0),0)</f>
        <v>0</v>
      </c>
      <c r="C25" s="28">
        <f>IFERROR(+VLOOKUP("LETFSX"&amp;A25,'Main File'!A:O,7,0),0)</f>
        <v>0</v>
      </c>
      <c r="D25" s="28">
        <f>IFERROR(+VLOOKUP("LETFSX"&amp;A25,'Main File'!A:O,8,0),0)</f>
        <v>0</v>
      </c>
      <c r="E25" s="28">
        <f>IFERROR(+VLOOKUP("LETFSX"&amp;A25,'Main File'!A:O,9,0),0)</f>
        <v>0</v>
      </c>
      <c r="F25" s="28">
        <f>IFERROR(+VLOOKUP("LETFSX"&amp;A25,'Main File'!A:O,10,0),0)</f>
        <v>0</v>
      </c>
      <c r="G25" s="28">
        <f>IFERROR(+VLOOKUP("LETFSX"&amp;A25,'Main File'!A:O,11,0),0)</f>
        <v>0</v>
      </c>
      <c r="H25" s="28">
        <f>IFERROR(+VLOOKUP("LETFSX"&amp;A25,'Main File'!A:O,12,0),0)</f>
        <v>0</v>
      </c>
      <c r="I25" s="28">
        <f>IFERROR(+VLOOKUP("LETFSX"&amp;A25,'Main File'!A:O,13,0),0)</f>
        <v>0</v>
      </c>
      <c r="J25" s="28">
        <f>IFERROR(+VLOOKUP("LETFSX"&amp;A25,'Main File'!A:O,14,0),0)</f>
        <v>0</v>
      </c>
      <c r="K25" s="28">
        <f>IFERROR(+VLOOKUP("LETFSX"&amp;A25,'Main File'!A:O,15,0),0)</f>
        <v>0</v>
      </c>
    </row>
    <row r="26" spans="1:11" x14ac:dyDescent="0.25">
      <c r="A26" s="9">
        <f t="shared" si="0"/>
        <v>43182</v>
      </c>
      <c r="B26" s="28">
        <f>IFERROR(+VLOOKUP("LETFSX"&amp;A26,'Main File'!A:O,6,0),0)</f>
        <v>0</v>
      </c>
      <c r="C26" s="28">
        <f>IFERROR(+VLOOKUP("LETFSX"&amp;A26,'Main File'!A:O,7,0),0)</f>
        <v>0</v>
      </c>
      <c r="D26" s="28">
        <f>IFERROR(+VLOOKUP("LETFSX"&amp;A26,'Main File'!A:O,8,0),0)</f>
        <v>0</v>
      </c>
      <c r="E26" s="28">
        <f>IFERROR(+VLOOKUP("LETFSX"&amp;A26,'Main File'!A:O,9,0),0)</f>
        <v>0</v>
      </c>
      <c r="F26" s="28">
        <f>IFERROR(+VLOOKUP("LETFSX"&amp;A26,'Main File'!A:O,10,0),0)</f>
        <v>0</v>
      </c>
      <c r="G26" s="28">
        <f>IFERROR(+VLOOKUP("LETFSX"&amp;A26,'Main File'!A:O,11,0),0)</f>
        <v>0</v>
      </c>
      <c r="H26" s="28">
        <f>IFERROR(+VLOOKUP("LETFSX"&amp;A26,'Main File'!A:O,12,0),0)</f>
        <v>0</v>
      </c>
      <c r="I26" s="28">
        <f>IFERROR(+VLOOKUP("LETFSX"&amp;A26,'Main File'!A:O,13,0),0)</f>
        <v>0</v>
      </c>
      <c r="J26" s="28">
        <f>IFERROR(+VLOOKUP("LETFSX"&amp;A26,'Main File'!A:O,14,0),0)</f>
        <v>0</v>
      </c>
      <c r="K26" s="28">
        <f>IFERROR(+VLOOKUP("LETFSX"&amp;A26,'Main File'!A:O,15,0),0)</f>
        <v>0</v>
      </c>
    </row>
    <row r="27" spans="1:11" x14ac:dyDescent="0.25">
      <c r="A27" s="9">
        <f t="shared" si="0"/>
        <v>43183</v>
      </c>
      <c r="B27" s="28">
        <f>IFERROR(+VLOOKUP("LETFSX"&amp;A27,'Main File'!A:O,6,0),0)</f>
        <v>0</v>
      </c>
      <c r="C27" s="28">
        <f>IFERROR(+VLOOKUP("LETFSX"&amp;A27,'Main File'!A:O,7,0),0)</f>
        <v>0</v>
      </c>
      <c r="D27" s="28">
        <f>IFERROR(+VLOOKUP("LETFSX"&amp;A27,'Main File'!A:O,8,0),0)</f>
        <v>0</v>
      </c>
      <c r="E27" s="28">
        <f>IFERROR(+VLOOKUP("LETFSX"&amp;A27,'Main File'!A:O,9,0),0)</f>
        <v>0</v>
      </c>
      <c r="F27" s="28">
        <f>IFERROR(+VLOOKUP("LETFSX"&amp;A27,'Main File'!A:O,10,0),0)</f>
        <v>0</v>
      </c>
      <c r="G27" s="28">
        <f>IFERROR(+VLOOKUP("LETFSX"&amp;A27,'Main File'!A:O,11,0),0)</f>
        <v>0</v>
      </c>
      <c r="H27" s="28">
        <f>IFERROR(+VLOOKUP("LETFSX"&amp;A27,'Main File'!A:O,12,0),0)</f>
        <v>0</v>
      </c>
      <c r="I27" s="28">
        <f>IFERROR(+VLOOKUP("LETFSX"&amp;A27,'Main File'!A:O,13,0),0)</f>
        <v>0</v>
      </c>
      <c r="J27" s="28">
        <f>IFERROR(+VLOOKUP("LETFSX"&amp;A27,'Main File'!A:O,14,0),0)</f>
        <v>0</v>
      </c>
      <c r="K27" s="28">
        <f>IFERROR(+VLOOKUP("LETFSX"&amp;A27,'Main File'!A:O,15,0),0)</f>
        <v>0</v>
      </c>
    </row>
    <row r="28" spans="1:11" x14ac:dyDescent="0.25">
      <c r="A28" s="9">
        <f t="shared" si="0"/>
        <v>43184</v>
      </c>
      <c r="B28" s="28">
        <f>IFERROR(+VLOOKUP("LETFSX"&amp;A28,'Main File'!A:O,6,0),0)</f>
        <v>0</v>
      </c>
      <c r="C28" s="28">
        <f>IFERROR(+VLOOKUP("LETFSX"&amp;A28,'Main File'!A:O,7,0),0)</f>
        <v>0</v>
      </c>
      <c r="D28" s="28">
        <f>IFERROR(+VLOOKUP("LETFSX"&amp;A28,'Main File'!A:O,8,0),0)</f>
        <v>0</v>
      </c>
      <c r="E28" s="28">
        <f>IFERROR(+VLOOKUP("LETFSX"&amp;A28,'Main File'!A:O,9,0),0)</f>
        <v>0</v>
      </c>
      <c r="F28" s="28">
        <f>IFERROR(+VLOOKUP("LETFSX"&amp;A28,'Main File'!A:O,10,0),0)</f>
        <v>0</v>
      </c>
      <c r="G28" s="28">
        <f>IFERROR(+VLOOKUP("LETFSX"&amp;A28,'Main File'!A:O,11,0),0)</f>
        <v>0</v>
      </c>
      <c r="H28" s="28">
        <f>IFERROR(+VLOOKUP("LETFSX"&amp;A28,'Main File'!A:O,12,0),0)</f>
        <v>0</v>
      </c>
      <c r="I28" s="28">
        <f>IFERROR(+VLOOKUP("LETFSX"&amp;A28,'Main File'!A:O,13,0),0)</f>
        <v>0</v>
      </c>
      <c r="J28" s="28">
        <f>IFERROR(+VLOOKUP("LETFSX"&amp;A28,'Main File'!A:O,14,0),0)</f>
        <v>0</v>
      </c>
      <c r="K28" s="28">
        <f>IFERROR(+VLOOKUP("LETFSX"&amp;A28,'Main File'!A:O,15,0),0)</f>
        <v>0</v>
      </c>
    </row>
    <row r="29" spans="1:11" x14ac:dyDescent="0.25">
      <c r="A29" s="9">
        <f t="shared" si="0"/>
        <v>43185</v>
      </c>
      <c r="B29" s="28">
        <f>IFERROR(+VLOOKUP("LETFSX"&amp;A29,'Main File'!A:O,6,0),0)</f>
        <v>0</v>
      </c>
      <c r="C29" s="28">
        <f>IFERROR(+VLOOKUP("LETFSX"&amp;A29,'Main File'!A:O,7,0),0)</f>
        <v>0</v>
      </c>
      <c r="D29" s="28">
        <f>IFERROR(+VLOOKUP("LETFSX"&amp;A29,'Main File'!A:O,8,0),0)</f>
        <v>0</v>
      </c>
      <c r="E29" s="28">
        <f>IFERROR(+VLOOKUP("LETFSX"&amp;A29,'Main File'!A:O,9,0),0)</f>
        <v>0</v>
      </c>
      <c r="F29" s="28">
        <f>IFERROR(+VLOOKUP("LETFSX"&amp;A29,'Main File'!A:O,10,0),0)</f>
        <v>0</v>
      </c>
      <c r="G29" s="28">
        <f>IFERROR(+VLOOKUP("LETFSX"&amp;A29,'Main File'!A:O,11,0),0)</f>
        <v>0</v>
      </c>
      <c r="H29" s="28">
        <f>IFERROR(+VLOOKUP("LETFSX"&amp;A29,'Main File'!A:O,12,0),0)</f>
        <v>0</v>
      </c>
      <c r="I29" s="28">
        <f>IFERROR(+VLOOKUP("LETFSX"&amp;A29,'Main File'!A:O,13,0),0)</f>
        <v>0</v>
      </c>
      <c r="J29" s="28">
        <f>IFERROR(+VLOOKUP("LETFSX"&amp;A29,'Main File'!A:O,14,0),0)</f>
        <v>0</v>
      </c>
      <c r="K29" s="28">
        <f>IFERROR(+VLOOKUP("LETFSX"&amp;A29,'Main File'!A:O,15,0),0)</f>
        <v>0</v>
      </c>
    </row>
    <row r="30" spans="1:11" x14ac:dyDescent="0.25">
      <c r="A30" s="9">
        <f t="shared" si="0"/>
        <v>43186</v>
      </c>
      <c r="B30" s="28">
        <f>IFERROR(+VLOOKUP("LETFSX"&amp;A30,'Main File'!A:O,6,0),0)</f>
        <v>0</v>
      </c>
      <c r="C30" s="28">
        <f>IFERROR(+VLOOKUP("LETFSX"&amp;A30,'Main File'!A:O,7,0),0)</f>
        <v>0</v>
      </c>
      <c r="D30" s="28">
        <f>IFERROR(+VLOOKUP("LETFSX"&amp;A30,'Main File'!A:O,8,0),0)</f>
        <v>0</v>
      </c>
      <c r="E30" s="28">
        <f>IFERROR(+VLOOKUP("LETFSX"&amp;A30,'Main File'!A:O,9,0),0)</f>
        <v>0</v>
      </c>
      <c r="F30" s="28">
        <f>IFERROR(+VLOOKUP("LETFSX"&amp;A30,'Main File'!A:O,10,0),0)</f>
        <v>0</v>
      </c>
      <c r="G30" s="28">
        <f>IFERROR(+VLOOKUP("LETFSX"&amp;A30,'Main File'!A:O,11,0),0)</f>
        <v>0</v>
      </c>
      <c r="H30" s="28">
        <f>IFERROR(+VLOOKUP("LETFSX"&amp;A30,'Main File'!A:O,12,0),0)</f>
        <v>0</v>
      </c>
      <c r="I30" s="28">
        <f>IFERROR(+VLOOKUP("LETFSX"&amp;A30,'Main File'!A:O,13,0),0)</f>
        <v>0</v>
      </c>
      <c r="J30" s="28">
        <f>IFERROR(+VLOOKUP("LETFSX"&amp;A30,'Main File'!A:O,14,0),0)</f>
        <v>0</v>
      </c>
      <c r="K30" s="28">
        <f>IFERROR(+VLOOKUP("LETFSX"&amp;A30,'Main File'!A:O,15,0),0)</f>
        <v>0</v>
      </c>
    </row>
    <row r="31" spans="1:11" x14ac:dyDescent="0.25">
      <c r="A31" s="9">
        <f t="shared" si="0"/>
        <v>43187</v>
      </c>
      <c r="B31" s="28">
        <f>IFERROR(+VLOOKUP("LETFSX"&amp;A31,'Main File'!A:O,6,0),0)</f>
        <v>0</v>
      </c>
      <c r="C31" s="28">
        <f>IFERROR(+VLOOKUP("LETFSX"&amp;A31,'Main File'!A:O,7,0),0)</f>
        <v>0</v>
      </c>
      <c r="D31" s="28">
        <f>IFERROR(+VLOOKUP("LETFSX"&amp;A31,'Main File'!A:O,8,0),0)</f>
        <v>0</v>
      </c>
      <c r="E31" s="28">
        <f>IFERROR(+VLOOKUP("LETFSX"&amp;A31,'Main File'!A:O,9,0),0)</f>
        <v>0</v>
      </c>
      <c r="F31" s="28">
        <f>IFERROR(+VLOOKUP("LETFSX"&amp;A31,'Main File'!A:O,10,0),0)</f>
        <v>0</v>
      </c>
      <c r="G31" s="28">
        <f>IFERROR(+VLOOKUP("LETFSX"&amp;A31,'Main File'!A:O,11,0),0)</f>
        <v>0</v>
      </c>
      <c r="H31" s="28">
        <f>IFERROR(+VLOOKUP("LETFSX"&amp;A31,'Main File'!A:O,12,0),0)</f>
        <v>0</v>
      </c>
      <c r="I31" s="28">
        <f>IFERROR(+VLOOKUP("LETFSX"&amp;A31,'Main File'!A:O,13,0),0)</f>
        <v>0</v>
      </c>
      <c r="J31" s="28">
        <f>IFERROR(+VLOOKUP("LETFSX"&amp;A31,'Main File'!A:O,14,0),0)</f>
        <v>0</v>
      </c>
      <c r="K31" s="28">
        <f>IFERROR(+VLOOKUP("LETFSX"&amp;A31,'Main File'!A:O,15,0),0)</f>
        <v>0</v>
      </c>
    </row>
    <row r="32" spans="1:11" x14ac:dyDescent="0.25">
      <c r="A32" s="9">
        <f t="shared" si="0"/>
        <v>43188</v>
      </c>
      <c r="B32" s="28">
        <f>IFERROR(+VLOOKUP("LETFSX"&amp;A32,'Main File'!A:O,6,0),0)</f>
        <v>0</v>
      </c>
      <c r="C32" s="28">
        <f>IFERROR(+VLOOKUP("LETFSX"&amp;A32,'Main File'!A:O,7,0),0)</f>
        <v>0</v>
      </c>
      <c r="D32" s="28">
        <f>IFERROR(+VLOOKUP("LETFSX"&amp;A32,'Main File'!A:O,8,0),0)</f>
        <v>0</v>
      </c>
      <c r="E32" s="28">
        <f>IFERROR(+VLOOKUP("LETFSX"&amp;A32,'Main File'!A:O,9,0),0)</f>
        <v>0</v>
      </c>
      <c r="F32" s="28">
        <f>IFERROR(+VLOOKUP("LETFSX"&amp;A32,'Main File'!A:O,10,0),0)</f>
        <v>0</v>
      </c>
      <c r="G32" s="28">
        <f>IFERROR(+VLOOKUP("LETFSX"&amp;A32,'Main File'!A:O,11,0),0)</f>
        <v>0</v>
      </c>
      <c r="H32" s="28">
        <f>IFERROR(+VLOOKUP("LETFSX"&amp;A32,'Main File'!A:O,12,0),0)</f>
        <v>0</v>
      </c>
      <c r="I32" s="28">
        <f>IFERROR(+VLOOKUP("LETFSX"&amp;A32,'Main File'!A:O,13,0),0)</f>
        <v>0</v>
      </c>
      <c r="J32" s="28">
        <f>IFERROR(+VLOOKUP("LETFSX"&amp;A32,'Main File'!A:O,14,0),0)</f>
        <v>0</v>
      </c>
      <c r="K32" s="28">
        <f>IFERROR(+VLOOKUP("LETFSX"&amp;A32,'Main File'!A:O,15,0),0)</f>
        <v>0</v>
      </c>
    </row>
    <row r="33" spans="1:11" x14ac:dyDescent="0.25">
      <c r="A33" s="9">
        <f t="shared" si="0"/>
        <v>43189</v>
      </c>
      <c r="B33" s="28">
        <f>IFERROR(+VLOOKUP("LETFSX"&amp;A33,'Main File'!A:O,6,0),0)</f>
        <v>0</v>
      </c>
      <c r="C33" s="28">
        <f>IFERROR(+VLOOKUP("LETFSX"&amp;A33,'Main File'!A:O,7,0),0)</f>
        <v>0</v>
      </c>
      <c r="D33" s="28">
        <f>IFERROR(+VLOOKUP("LETFSX"&amp;A33,'Main File'!A:O,8,0),0)</f>
        <v>0</v>
      </c>
      <c r="E33" s="28">
        <f>IFERROR(+VLOOKUP("LETFSX"&amp;A33,'Main File'!A:O,9,0),0)</f>
        <v>0</v>
      </c>
      <c r="F33" s="28">
        <f>IFERROR(+VLOOKUP("LETFSX"&amp;A33,'Main File'!A:O,10,0),0)</f>
        <v>0</v>
      </c>
      <c r="G33" s="28">
        <f>IFERROR(+VLOOKUP("LETFSX"&amp;A33,'Main File'!A:O,11,0),0)</f>
        <v>0</v>
      </c>
      <c r="H33" s="28">
        <f>IFERROR(+VLOOKUP("LETFSX"&amp;A33,'Main File'!A:O,12,0),0)</f>
        <v>0</v>
      </c>
      <c r="I33" s="28">
        <f>IFERROR(+VLOOKUP("LETFSX"&amp;A33,'Main File'!A:O,13,0),0)</f>
        <v>0</v>
      </c>
      <c r="J33" s="28">
        <f>IFERROR(+VLOOKUP("LETFSX"&amp;A33,'Main File'!A:O,14,0),0)</f>
        <v>0</v>
      </c>
      <c r="K33" s="28">
        <f>IFERROR(+VLOOKUP("LETFSX"&amp;A33,'Main File'!A:O,15,0),0)</f>
        <v>0</v>
      </c>
    </row>
    <row r="34" spans="1:11" x14ac:dyDescent="0.25">
      <c r="A34" s="9">
        <f t="shared" si="0"/>
        <v>43190</v>
      </c>
      <c r="B34" s="28">
        <f>IFERROR(+VLOOKUP("LETFSX"&amp;A34,'Main File'!A:O,6,0),0)</f>
        <v>0</v>
      </c>
      <c r="C34" s="28">
        <f>IFERROR(+VLOOKUP("LETFSX"&amp;A34,'Main File'!A:O,7,0),0)</f>
        <v>0</v>
      </c>
      <c r="D34" s="28">
        <f>IFERROR(+VLOOKUP("LETFSX"&amp;A34,'Main File'!A:O,8,0),0)</f>
        <v>0</v>
      </c>
      <c r="E34" s="28">
        <f>IFERROR(+VLOOKUP("LETFSX"&amp;A34,'Main File'!A:O,9,0),0)</f>
        <v>0</v>
      </c>
      <c r="F34" s="28">
        <f>IFERROR(+VLOOKUP("LETFSX"&amp;A34,'Main File'!A:O,10,0),0)</f>
        <v>0</v>
      </c>
      <c r="G34" s="28">
        <f>IFERROR(+VLOOKUP("LETFSX"&amp;A34,'Main File'!A:O,11,0),0)</f>
        <v>0</v>
      </c>
      <c r="H34" s="28">
        <f>IFERROR(+VLOOKUP("LETFSX"&amp;A34,'Main File'!A:O,12,0),0)</f>
        <v>0</v>
      </c>
      <c r="I34" s="28">
        <f>IFERROR(+VLOOKUP("LETFSX"&amp;A34,'Main File'!A:O,13,0),0)</f>
        <v>0</v>
      </c>
      <c r="J34" s="28">
        <f>IFERROR(+VLOOKUP("LETFSX"&amp;A34,'Main File'!A:O,14,0),0)</f>
        <v>0</v>
      </c>
      <c r="K34" s="28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Unit Linked Insurance Scheme(ULIS)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IFERROR(+VLOOKUP("LEULIS"&amp;A4,'Main File'!A:O,6,0),0)</f>
        <v>2.3484005500614562</v>
      </c>
      <c r="C4" s="28">
        <f>IFERROR(+VLOOKUP("LEULIS"&amp;A4,'Main File'!A:O,7,0),0)</f>
        <v>0</v>
      </c>
      <c r="D4" s="28">
        <f>IFERROR(+VLOOKUP("LEULIS"&amp;A4,'Main File'!A:O,8,0),0)</f>
        <v>0</v>
      </c>
      <c r="E4" s="28">
        <f>IFERROR(+VLOOKUP("LEULIS"&amp;A4,'Main File'!A:O,9,0),0)</f>
        <v>0.24811233253064102</v>
      </c>
      <c r="F4" s="28">
        <f>IFERROR(+VLOOKUP("LEULIS"&amp;A4,'Main File'!A:O,10,0),0)</f>
        <v>2.5965128825920973</v>
      </c>
      <c r="G4" s="28">
        <f>IFERROR(+VLOOKUP("LEULIS"&amp;A4,'Main File'!A:O,11,0),0)</f>
        <v>1.268619404176736</v>
      </c>
      <c r="H4" s="28">
        <f>IFERROR(+VLOOKUP("LEULIS"&amp;A4,'Main File'!A:O,12,0),0)</f>
        <v>0</v>
      </c>
      <c r="I4" s="28">
        <f>IFERROR(+VLOOKUP("LEULIS"&amp;A4,'Main File'!A:O,13,0),0)</f>
        <v>0</v>
      </c>
      <c r="J4" s="28">
        <f>IFERROR(+VLOOKUP("LEULIS"&amp;A4,'Main File'!A:O,14,0),0)</f>
        <v>0.2157568425696714</v>
      </c>
      <c r="K4" s="28">
        <f>IFERROR(+VLOOKUP("LEULIS"&amp;A4,'Main File'!A:O,15,0),0)</f>
        <v>1.4843762467464074</v>
      </c>
    </row>
    <row r="5" spans="1:14" x14ac:dyDescent="0.25">
      <c r="A5" s="9">
        <v>43161</v>
      </c>
      <c r="B5" s="28">
        <f>IFERROR(+VLOOKUP("LEULIS"&amp;A5,'Main File'!A:O,6,0),0)</f>
        <v>2.3484009718691423</v>
      </c>
      <c r="C5" s="28">
        <f>IFERROR(+VLOOKUP("LEULIS"&amp;A5,'Main File'!A:O,7,0),0)</f>
        <v>0</v>
      </c>
      <c r="D5" s="28">
        <f>IFERROR(+VLOOKUP("LEULIS"&amp;A5,'Main File'!A:O,8,0),0)</f>
        <v>0</v>
      </c>
      <c r="E5" s="28">
        <f>IFERROR(+VLOOKUP("LEULIS"&amp;A5,'Main File'!A:O,9,0),0)</f>
        <v>0.24811244340188876</v>
      </c>
      <c r="F5" s="28">
        <f>IFERROR(+VLOOKUP("LEULIS"&amp;A5,'Main File'!A:O,10,0),0)</f>
        <v>2.5965134152710312</v>
      </c>
      <c r="G5" s="28">
        <f>IFERROR(+VLOOKUP("LEULIS"&amp;A5,'Main File'!A:O,11,0),0)</f>
        <v>1.2694235204586555</v>
      </c>
      <c r="H5" s="28">
        <f>IFERROR(+VLOOKUP("LEULIS"&amp;A5,'Main File'!A:O,12,0),0)</f>
        <v>0</v>
      </c>
      <c r="I5" s="28">
        <f>IFERROR(+VLOOKUP("LEULIS"&amp;A5,'Main File'!A:O,13,0),0)</f>
        <v>0</v>
      </c>
      <c r="J5" s="28">
        <f>IFERROR(+VLOOKUP("LEULIS"&amp;A5,'Main File'!A:O,14,0),0)</f>
        <v>0.21590435934728056</v>
      </c>
      <c r="K5" s="28">
        <f>IFERROR(+VLOOKUP("LEULIS"&amp;A5,'Main File'!A:O,15,0),0)</f>
        <v>1.4853278798059359</v>
      </c>
    </row>
    <row r="6" spans="1:14" x14ac:dyDescent="0.25">
      <c r="A6" s="9">
        <f>+A5+1</f>
        <v>43162</v>
      </c>
      <c r="B6" s="28">
        <f>IFERROR(+VLOOKUP("LEULIS"&amp;A6,'Main File'!A:O,6,0),0)</f>
        <v>2.3484033057181568</v>
      </c>
      <c r="C6" s="28">
        <f>IFERROR(+VLOOKUP("LEULIS"&amp;A6,'Main File'!A:O,7,0),0)</f>
        <v>0</v>
      </c>
      <c r="D6" s="28">
        <f>IFERROR(+VLOOKUP("LEULIS"&amp;A6,'Main File'!A:O,8,0),0)</f>
        <v>0</v>
      </c>
      <c r="E6" s="28">
        <f>IFERROR(+VLOOKUP("LEULIS"&amp;A6,'Main File'!A:O,9,0),0)</f>
        <v>0.24811302043713382</v>
      </c>
      <c r="F6" s="28">
        <f>IFERROR(+VLOOKUP("LEULIS"&amp;A6,'Main File'!A:O,10,0),0)</f>
        <v>2.5965163261552906</v>
      </c>
      <c r="G6" s="28">
        <f>IFERROR(+VLOOKUP("LEULIS"&amp;A6,'Main File'!A:O,11,0),0)</f>
        <v>1.2694298638235915</v>
      </c>
      <c r="H6" s="28">
        <f>IFERROR(+VLOOKUP("LEULIS"&amp;A6,'Main File'!A:O,12,0),0)</f>
        <v>0</v>
      </c>
      <c r="I6" s="28">
        <f>IFERROR(+VLOOKUP("LEULIS"&amp;A6,'Main File'!A:O,13,0),0)</f>
        <v>0</v>
      </c>
      <c r="J6" s="28">
        <f>IFERROR(+VLOOKUP("LEULIS"&amp;A6,'Main File'!A:O,14,0),0)</f>
        <v>0.21590313842853948</v>
      </c>
      <c r="K6" s="28">
        <f>IFERROR(+VLOOKUP("LEULIS"&amp;A6,'Main File'!A:O,15,0),0)</f>
        <v>1.4853330022521309</v>
      </c>
    </row>
    <row r="7" spans="1:14" x14ac:dyDescent="0.25">
      <c r="A7" s="9">
        <f t="shared" ref="A7:A34" si="0">+A6+1</f>
        <v>43163</v>
      </c>
      <c r="B7" s="28">
        <f>IFERROR(+VLOOKUP("LEULIS"&amp;A7,'Main File'!A:O,6,0),0)</f>
        <v>2.3484054786265607</v>
      </c>
      <c r="C7" s="28">
        <f>IFERROR(+VLOOKUP("LEULIS"&amp;A7,'Main File'!A:O,7,0),0)</f>
        <v>0</v>
      </c>
      <c r="D7" s="28">
        <f>IFERROR(+VLOOKUP("LEULIS"&amp;A7,'Main File'!A:O,8,0),0)</f>
        <v>0</v>
      </c>
      <c r="E7" s="28">
        <f>IFERROR(+VLOOKUP("LEULIS"&amp;A7,'Main File'!A:O,9,0),0)</f>
        <v>0.24811299384077459</v>
      </c>
      <c r="F7" s="28">
        <f>IFERROR(+VLOOKUP("LEULIS"&amp;A7,'Main File'!A:O,10,0),0)</f>
        <v>2.5965184724673351</v>
      </c>
      <c r="G7" s="28">
        <f>IFERROR(+VLOOKUP("LEULIS"&amp;A7,'Main File'!A:O,11,0),0)</f>
        <v>1.2694293606480997</v>
      </c>
      <c r="H7" s="28">
        <f>IFERROR(+VLOOKUP("LEULIS"&amp;A7,'Main File'!A:O,12,0),0)</f>
        <v>0</v>
      </c>
      <c r="I7" s="28">
        <f>IFERROR(+VLOOKUP("LEULIS"&amp;A7,'Main File'!A:O,13,0),0)</f>
        <v>0</v>
      </c>
      <c r="J7" s="28">
        <f>IFERROR(+VLOOKUP("LEULIS"&amp;A7,'Main File'!A:O,14,0),0)</f>
        <v>0.21591542472429157</v>
      </c>
      <c r="K7" s="28">
        <f>IFERROR(+VLOOKUP("LEULIS"&amp;A7,'Main File'!A:O,15,0),0)</f>
        <v>1.4853447853723913</v>
      </c>
    </row>
    <row r="8" spans="1:14" x14ac:dyDescent="0.25">
      <c r="A8" s="9">
        <f t="shared" si="0"/>
        <v>43164</v>
      </c>
      <c r="B8" s="28">
        <f>IFERROR(+VLOOKUP("LEULIS"&amp;A8,'Main File'!A:O,6,0),0)</f>
        <v>2.3490505354808202</v>
      </c>
      <c r="C8" s="28">
        <f>IFERROR(+VLOOKUP("LEULIS"&amp;A8,'Main File'!A:O,7,0),0)</f>
        <v>0</v>
      </c>
      <c r="D8" s="28">
        <f>IFERROR(+VLOOKUP("LEULIS"&amp;A8,'Main File'!A:O,8,0),0)</f>
        <v>0</v>
      </c>
      <c r="E8" s="28">
        <f>IFERROR(+VLOOKUP("LEULIS"&amp;A8,'Main File'!A:O,9,0),0)</f>
        <v>0.24822915288974001</v>
      </c>
      <c r="F8" s="28">
        <f>IFERROR(+VLOOKUP("LEULIS"&amp;A8,'Main File'!A:O,10,0),0)</f>
        <v>2.59727968837056</v>
      </c>
      <c r="G8" s="28">
        <f>IFERROR(+VLOOKUP("LEULIS"&amp;A8,'Main File'!A:O,11,0),0)</f>
        <v>1.2688422481268355</v>
      </c>
      <c r="H8" s="28">
        <f>IFERROR(+VLOOKUP("LEULIS"&amp;A8,'Main File'!A:O,12,0),0)</f>
        <v>0</v>
      </c>
      <c r="I8" s="28">
        <f>IFERROR(+VLOOKUP("LEULIS"&amp;A8,'Main File'!A:O,13,0),0)</f>
        <v>0</v>
      </c>
      <c r="J8" s="28">
        <f>IFERROR(+VLOOKUP("LEULIS"&amp;A8,'Main File'!A:O,14,0),0)</f>
        <v>0.21581121713253967</v>
      </c>
      <c r="K8" s="28">
        <f>IFERROR(+VLOOKUP("LEULIS"&amp;A8,'Main File'!A:O,15,0),0)</f>
        <v>1.4846534652593752</v>
      </c>
    </row>
    <row r="9" spans="1:14" x14ac:dyDescent="0.25">
      <c r="A9" s="9">
        <f t="shared" si="0"/>
        <v>43165</v>
      </c>
      <c r="B9" s="28">
        <f>IFERROR(+VLOOKUP("LEULIS"&amp;A9,'Main File'!A:O,6,0),0)</f>
        <v>2.3498217843183915</v>
      </c>
      <c r="C9" s="28">
        <f>IFERROR(+VLOOKUP("LEULIS"&amp;A9,'Main File'!A:O,7,0),0)</f>
        <v>0</v>
      </c>
      <c r="D9" s="28">
        <f>IFERROR(+VLOOKUP("LEULIS"&amp;A9,'Main File'!A:O,8,0),0)</f>
        <v>0</v>
      </c>
      <c r="E9" s="28">
        <f>IFERROR(+VLOOKUP("LEULIS"&amp;A9,'Main File'!A:O,9,0),0)</f>
        <v>0.24836811824364818</v>
      </c>
      <c r="F9" s="28">
        <f>IFERROR(+VLOOKUP("LEULIS"&amp;A9,'Main File'!A:O,10,0),0)</f>
        <v>2.5981899025620399</v>
      </c>
      <c r="G9" s="28">
        <f>IFERROR(+VLOOKUP("LEULIS"&amp;A9,'Main File'!A:O,11,0),0)</f>
        <v>1.2697635494610771</v>
      </c>
      <c r="H9" s="28">
        <f>IFERROR(+VLOOKUP("LEULIS"&amp;A9,'Main File'!A:O,12,0),0)</f>
        <v>0</v>
      </c>
      <c r="I9" s="28">
        <f>IFERROR(+VLOOKUP("LEULIS"&amp;A9,'Main File'!A:O,13,0),0)</f>
        <v>0</v>
      </c>
      <c r="J9" s="28">
        <f>IFERROR(+VLOOKUP("LEULIS"&amp;A9,'Main File'!A:O,14,0),0)</f>
        <v>0.21597376216670544</v>
      </c>
      <c r="K9" s="28">
        <f>IFERROR(+VLOOKUP("LEULIS"&amp;A9,'Main File'!A:O,15,0),0)</f>
        <v>1.4857373116277826</v>
      </c>
    </row>
    <row r="10" spans="1:14" x14ac:dyDescent="0.25">
      <c r="A10" s="9">
        <f t="shared" si="0"/>
        <v>43166</v>
      </c>
      <c r="B10" s="28">
        <f>IFERROR(+VLOOKUP("LEULIS"&amp;A10,'Main File'!A:O,6,0),0)</f>
        <v>2.3506620049953701</v>
      </c>
      <c r="C10" s="28">
        <f>IFERROR(+VLOOKUP("LEULIS"&amp;A10,'Main File'!A:O,7,0),0)</f>
        <v>0</v>
      </c>
      <c r="D10" s="28">
        <f>IFERROR(+VLOOKUP("LEULIS"&amp;A10,'Main File'!A:O,8,0),0)</f>
        <v>0</v>
      </c>
      <c r="E10" s="28">
        <f>IFERROR(+VLOOKUP("LEULIS"&amp;A10,'Main File'!A:O,9,0),0)</f>
        <v>0.24851947125569063</v>
      </c>
      <c r="F10" s="28">
        <f>IFERROR(+VLOOKUP("LEULIS"&amp;A10,'Main File'!A:O,10,0),0)</f>
        <v>2.5991814762510606</v>
      </c>
      <c r="G10" s="28">
        <f>IFERROR(+VLOOKUP("LEULIS"&amp;A10,'Main File'!A:O,11,0),0)</f>
        <v>1.2704997760006265</v>
      </c>
      <c r="H10" s="28">
        <f>IFERROR(+VLOOKUP("LEULIS"&amp;A10,'Main File'!A:O,12,0),0)</f>
        <v>0</v>
      </c>
      <c r="I10" s="28">
        <f>IFERROR(+VLOOKUP("LEULIS"&amp;A10,'Main File'!A:O,13,0),0)</f>
        <v>0</v>
      </c>
      <c r="J10" s="28">
        <f>IFERROR(+VLOOKUP("LEULIS"&amp;A10,'Main File'!A:O,14,0),0)</f>
        <v>0.21610050080172327</v>
      </c>
      <c r="K10" s="28">
        <f>IFERROR(+VLOOKUP("LEULIS"&amp;A10,'Main File'!A:O,15,0),0)</f>
        <v>1.4866002768023496</v>
      </c>
    </row>
    <row r="11" spans="1:14" x14ac:dyDescent="0.25">
      <c r="A11" s="9">
        <f t="shared" si="0"/>
        <v>43167</v>
      </c>
      <c r="B11" s="28">
        <f>IFERROR(+VLOOKUP("LEULIS"&amp;A11,'Main File'!A:O,6,0),0)</f>
        <v>2.3500677627852804</v>
      </c>
      <c r="C11" s="28">
        <f>IFERROR(+VLOOKUP("LEULIS"&amp;A11,'Main File'!A:O,7,0),0)</f>
        <v>0</v>
      </c>
      <c r="D11" s="28">
        <f>IFERROR(+VLOOKUP("LEULIS"&amp;A11,'Main File'!A:O,8,0),0)</f>
        <v>0</v>
      </c>
      <c r="E11" s="28">
        <f>IFERROR(+VLOOKUP("LEULIS"&amp;A11,'Main File'!A:O,9,0),0)</f>
        <v>0.24841242784617057</v>
      </c>
      <c r="F11" s="28">
        <f>IFERROR(+VLOOKUP("LEULIS"&amp;A11,'Main File'!A:O,10,0),0)</f>
        <v>2.598480190631451</v>
      </c>
      <c r="G11" s="28">
        <f>IFERROR(+VLOOKUP("LEULIS"&amp;A11,'Main File'!A:O,11,0),0)</f>
        <v>1.2723649452265282</v>
      </c>
      <c r="H11" s="28">
        <f>IFERROR(+VLOOKUP("LEULIS"&amp;A11,'Main File'!A:O,12,0),0)</f>
        <v>0</v>
      </c>
      <c r="I11" s="28">
        <f>IFERROR(+VLOOKUP("LEULIS"&amp;A11,'Main File'!A:O,13,0),0)</f>
        <v>0</v>
      </c>
      <c r="J11" s="28">
        <f>IFERROR(+VLOOKUP("LEULIS"&amp;A11,'Main File'!A:O,14,0),0)</f>
        <v>0.21643699649022671</v>
      </c>
      <c r="K11" s="28">
        <f>IFERROR(+VLOOKUP("LEULIS"&amp;A11,'Main File'!A:O,15,0),0)</f>
        <v>1.4888019417167548</v>
      </c>
    </row>
    <row r="12" spans="1:14" x14ac:dyDescent="0.25">
      <c r="A12" s="9">
        <f t="shared" si="0"/>
        <v>43168</v>
      </c>
      <c r="B12" s="28">
        <f>IFERROR(+VLOOKUP("LEULIS"&amp;A12,'Main File'!A:O,6,0),0)</f>
        <v>2.3502764565248047</v>
      </c>
      <c r="C12" s="28">
        <f>IFERROR(+VLOOKUP("LEULIS"&amp;A12,'Main File'!A:O,7,0),0)</f>
        <v>0</v>
      </c>
      <c r="D12" s="28">
        <f>IFERROR(+VLOOKUP("LEULIS"&amp;A12,'Main File'!A:O,8,0),0)</f>
        <v>0</v>
      </c>
      <c r="E12" s="28">
        <f>IFERROR(+VLOOKUP("LEULIS"&amp;A12,'Main File'!A:O,9,0),0)</f>
        <v>0.24845007704636601</v>
      </c>
      <c r="F12" s="28">
        <f>IFERROR(+VLOOKUP("LEULIS"&amp;A12,'Main File'!A:O,10,0),0)</f>
        <v>2.5987265335711704</v>
      </c>
      <c r="G12" s="28">
        <f>IFERROR(+VLOOKUP("LEULIS"&amp;A12,'Main File'!A:O,11,0),0)</f>
        <v>1.2712985912288988</v>
      </c>
      <c r="H12" s="28">
        <f>IFERROR(+VLOOKUP("LEULIS"&amp;A12,'Main File'!A:O,12,0),0)</f>
        <v>0</v>
      </c>
      <c r="I12" s="28">
        <f>IFERROR(+VLOOKUP("LEULIS"&amp;A12,'Main File'!A:O,13,0),0)</f>
        <v>0</v>
      </c>
      <c r="J12" s="28">
        <f>IFERROR(+VLOOKUP("LEULIS"&amp;A12,'Main File'!A:O,14,0),0)</f>
        <v>0.21624470010910887</v>
      </c>
      <c r="K12" s="28">
        <f>IFERROR(+VLOOKUP("LEULIS"&amp;A12,'Main File'!A:O,15,0),0)</f>
        <v>1.4875432913380076</v>
      </c>
    </row>
    <row r="13" spans="1:14" x14ac:dyDescent="0.25">
      <c r="A13" s="9">
        <f t="shared" si="0"/>
        <v>43169</v>
      </c>
      <c r="B13" s="28">
        <f>IFERROR(+VLOOKUP("LEULIS"&amp;A13,'Main File'!A:O,6,0),0)</f>
        <v>2.3502997912690464</v>
      </c>
      <c r="C13" s="28">
        <f>IFERROR(+VLOOKUP("LEULIS"&amp;A13,'Main File'!A:O,7,0),0)</f>
        <v>0</v>
      </c>
      <c r="D13" s="28">
        <f>IFERROR(+VLOOKUP("LEULIS"&amp;A13,'Main File'!A:O,8,0),0)</f>
        <v>0</v>
      </c>
      <c r="E13" s="28">
        <f>IFERROR(+VLOOKUP("LEULIS"&amp;A13,'Main File'!A:O,9,0),0)</f>
        <v>0.24845443718699006</v>
      </c>
      <c r="F13" s="28">
        <f>IFERROR(+VLOOKUP("LEULIS"&amp;A13,'Main File'!A:O,10,0),0)</f>
        <v>2.5987542284560363</v>
      </c>
      <c r="G13" s="28">
        <f>IFERROR(+VLOOKUP("LEULIS"&amp;A13,'Main File'!A:O,11,0),0)</f>
        <v>1.2717261384127976</v>
      </c>
      <c r="H13" s="28">
        <f>IFERROR(+VLOOKUP("LEULIS"&amp;A13,'Main File'!A:O,12,0),0)</f>
        <v>0</v>
      </c>
      <c r="I13" s="28">
        <f>IFERROR(+VLOOKUP("LEULIS"&amp;A13,'Main File'!A:O,13,0),0)</f>
        <v>0</v>
      </c>
      <c r="J13" s="28">
        <f>IFERROR(+VLOOKUP("LEULIS"&amp;A13,'Main File'!A:O,14,0),0)</f>
        <v>0.21631250201927477</v>
      </c>
      <c r="K13" s="28">
        <f>IFERROR(+VLOOKUP("LEULIS"&amp;A13,'Main File'!A:O,15,0),0)</f>
        <v>1.4880386404320722</v>
      </c>
    </row>
    <row r="14" spans="1:14" x14ac:dyDescent="0.25">
      <c r="A14" s="9">
        <f t="shared" si="0"/>
        <v>43170</v>
      </c>
      <c r="B14" s="28">
        <f>IFERROR(+VLOOKUP("LEULIS"&amp;A14,'Main File'!A:O,6,0),0)</f>
        <v>2.3503024635845429</v>
      </c>
      <c r="C14" s="28">
        <f>IFERROR(+VLOOKUP("LEULIS"&amp;A14,'Main File'!A:O,7,0),0)</f>
        <v>0</v>
      </c>
      <c r="D14" s="28">
        <f>IFERROR(+VLOOKUP("LEULIS"&amp;A14,'Main File'!A:O,8,0),0)</f>
        <v>0</v>
      </c>
      <c r="E14" s="28">
        <f>IFERROR(+VLOOKUP("LEULIS"&amp;A14,'Main File'!A:O,9,0),0)</f>
        <v>0.24845491901163128</v>
      </c>
      <c r="F14" s="28">
        <f>IFERROR(+VLOOKUP("LEULIS"&amp;A14,'Main File'!A:O,10,0),0)</f>
        <v>2.5987573825961743</v>
      </c>
      <c r="G14" s="28">
        <f>IFERROR(+VLOOKUP("LEULIS"&amp;A14,'Main File'!A:O,11,0),0)</f>
        <v>1.2717273896128578</v>
      </c>
      <c r="H14" s="28">
        <f>IFERROR(+VLOOKUP("LEULIS"&amp;A14,'Main File'!A:O,12,0),0)</f>
        <v>0</v>
      </c>
      <c r="I14" s="28">
        <f>IFERROR(+VLOOKUP("LEULIS"&amp;A14,'Main File'!A:O,13,0),0)</f>
        <v>0</v>
      </c>
      <c r="J14" s="28">
        <f>IFERROR(+VLOOKUP("LEULIS"&amp;A14,'Main File'!A:O,14,0),0)</f>
        <v>0.21631154561410457</v>
      </c>
      <c r="K14" s="28">
        <f>IFERROR(+VLOOKUP("LEULIS"&amp;A14,'Main File'!A:O,15,0),0)</f>
        <v>1.4880389352269623</v>
      </c>
    </row>
    <row r="15" spans="1:14" x14ac:dyDescent="0.25">
      <c r="A15" s="9">
        <f t="shared" si="0"/>
        <v>43171</v>
      </c>
      <c r="B15" s="28">
        <f>IFERROR(+VLOOKUP("LEULIS"&amp;A15,'Main File'!A:O,6,0),0)</f>
        <v>0</v>
      </c>
      <c r="C15" s="28">
        <f>IFERROR(+VLOOKUP("LEULIS"&amp;A15,'Main File'!A:O,7,0),0)</f>
        <v>0</v>
      </c>
      <c r="D15" s="28">
        <f>IFERROR(+VLOOKUP("LEULIS"&amp;A15,'Main File'!A:O,8,0),0)</f>
        <v>0</v>
      </c>
      <c r="E15" s="28">
        <f>IFERROR(+VLOOKUP("LEULIS"&amp;A15,'Main File'!A:O,9,0),0)</f>
        <v>0</v>
      </c>
      <c r="F15" s="28">
        <f>IFERROR(+VLOOKUP("LEULIS"&amp;A15,'Main File'!A:O,10,0),0)</f>
        <v>0</v>
      </c>
      <c r="G15" s="28">
        <f>IFERROR(+VLOOKUP("LEULIS"&amp;A15,'Main File'!A:O,11,0),0)</f>
        <v>0</v>
      </c>
      <c r="H15" s="28">
        <f>IFERROR(+VLOOKUP("LEULIS"&amp;A15,'Main File'!A:O,12,0),0)</f>
        <v>0</v>
      </c>
      <c r="I15" s="28">
        <f>IFERROR(+VLOOKUP("LEULIS"&amp;A15,'Main File'!A:O,13,0),0)</f>
        <v>0</v>
      </c>
      <c r="J15" s="28">
        <f>IFERROR(+VLOOKUP("LEULIS"&amp;A15,'Main File'!A:O,14,0),0)</f>
        <v>0</v>
      </c>
      <c r="K15" s="28">
        <f>IFERROR(+VLOOKUP("LEULIS"&amp;A15,'Main File'!A:O,15,0),0)</f>
        <v>0</v>
      </c>
    </row>
    <row r="16" spans="1:14" x14ac:dyDescent="0.25">
      <c r="A16" s="9">
        <f t="shared" si="0"/>
        <v>43172</v>
      </c>
      <c r="B16" s="28">
        <f>IFERROR(+VLOOKUP("LEULIS"&amp;A16,'Main File'!A:O,6,0),0)</f>
        <v>0</v>
      </c>
      <c r="C16" s="28">
        <f>IFERROR(+VLOOKUP("LEULIS"&amp;A16,'Main File'!A:O,7,0),0)</f>
        <v>0</v>
      </c>
      <c r="D16" s="28">
        <f>IFERROR(+VLOOKUP("LEULIS"&amp;A16,'Main File'!A:O,8,0),0)</f>
        <v>0</v>
      </c>
      <c r="E16" s="28">
        <f>IFERROR(+VLOOKUP("LEULIS"&amp;A16,'Main File'!A:O,9,0),0)</f>
        <v>0</v>
      </c>
      <c r="F16" s="28">
        <f>IFERROR(+VLOOKUP("LEULIS"&amp;A16,'Main File'!A:O,10,0),0)</f>
        <v>0</v>
      </c>
      <c r="G16" s="28">
        <f>IFERROR(+VLOOKUP("LEULIS"&amp;A16,'Main File'!A:O,11,0),0)</f>
        <v>0</v>
      </c>
      <c r="H16" s="28">
        <f>IFERROR(+VLOOKUP("LEULIS"&amp;A16,'Main File'!A:O,12,0),0)</f>
        <v>0</v>
      </c>
      <c r="I16" s="28">
        <f>IFERROR(+VLOOKUP("LEULIS"&amp;A16,'Main File'!A:O,13,0),0)</f>
        <v>0</v>
      </c>
      <c r="J16" s="28">
        <f>IFERROR(+VLOOKUP("LEULIS"&amp;A16,'Main File'!A:O,14,0),0)</f>
        <v>0</v>
      </c>
      <c r="K16" s="28">
        <f>IFERROR(+VLOOKUP("LEULIS"&amp;A16,'Main File'!A:O,15,0),0)</f>
        <v>0</v>
      </c>
    </row>
    <row r="17" spans="1:11" x14ac:dyDescent="0.25">
      <c r="A17" s="9">
        <f t="shared" si="0"/>
        <v>43173</v>
      </c>
      <c r="B17" s="28">
        <f>IFERROR(+VLOOKUP("LEULIS"&amp;A17,'Main File'!A:O,6,0),0)</f>
        <v>0</v>
      </c>
      <c r="C17" s="28">
        <f>IFERROR(+VLOOKUP("LEULIS"&amp;A17,'Main File'!A:O,7,0),0)</f>
        <v>0</v>
      </c>
      <c r="D17" s="28">
        <f>IFERROR(+VLOOKUP("LEULIS"&amp;A17,'Main File'!A:O,8,0),0)</f>
        <v>0</v>
      </c>
      <c r="E17" s="28">
        <f>IFERROR(+VLOOKUP("LEULIS"&amp;A17,'Main File'!A:O,9,0),0)</f>
        <v>0</v>
      </c>
      <c r="F17" s="28">
        <f>IFERROR(+VLOOKUP("LEULIS"&amp;A17,'Main File'!A:O,10,0),0)</f>
        <v>0</v>
      </c>
      <c r="G17" s="28">
        <f>IFERROR(+VLOOKUP("LEULIS"&amp;A17,'Main File'!A:O,11,0),0)</f>
        <v>0</v>
      </c>
      <c r="H17" s="28">
        <f>IFERROR(+VLOOKUP("LEULIS"&amp;A17,'Main File'!A:O,12,0),0)</f>
        <v>0</v>
      </c>
      <c r="I17" s="28">
        <f>IFERROR(+VLOOKUP("LEULIS"&amp;A17,'Main File'!A:O,13,0),0)</f>
        <v>0</v>
      </c>
      <c r="J17" s="28">
        <f>IFERROR(+VLOOKUP("LEULIS"&amp;A17,'Main File'!A:O,14,0),0)</f>
        <v>0</v>
      </c>
      <c r="K17" s="28">
        <f>IFERROR(+VLOOKUP("LEULIS"&amp;A17,'Main File'!A:O,15,0),0)</f>
        <v>0</v>
      </c>
    </row>
    <row r="18" spans="1:11" x14ac:dyDescent="0.25">
      <c r="A18" s="9">
        <f t="shared" si="0"/>
        <v>43174</v>
      </c>
      <c r="B18" s="28">
        <f>IFERROR(+VLOOKUP("LEULIS"&amp;A18,'Main File'!A:O,6,0),0)</f>
        <v>0</v>
      </c>
      <c r="C18" s="28">
        <f>IFERROR(+VLOOKUP("LEULIS"&amp;A18,'Main File'!A:O,7,0),0)</f>
        <v>0</v>
      </c>
      <c r="D18" s="28">
        <f>IFERROR(+VLOOKUP("LEULIS"&amp;A18,'Main File'!A:O,8,0),0)</f>
        <v>0</v>
      </c>
      <c r="E18" s="28">
        <f>IFERROR(+VLOOKUP("LEULIS"&amp;A18,'Main File'!A:O,9,0),0)</f>
        <v>0</v>
      </c>
      <c r="F18" s="28">
        <f>IFERROR(+VLOOKUP("LEULIS"&amp;A18,'Main File'!A:O,10,0),0)</f>
        <v>0</v>
      </c>
      <c r="G18" s="28">
        <f>IFERROR(+VLOOKUP("LEULIS"&amp;A18,'Main File'!A:O,11,0),0)</f>
        <v>0</v>
      </c>
      <c r="H18" s="28">
        <f>IFERROR(+VLOOKUP("LEULIS"&amp;A18,'Main File'!A:O,12,0),0)</f>
        <v>0</v>
      </c>
      <c r="I18" s="28">
        <f>IFERROR(+VLOOKUP("LEULIS"&amp;A18,'Main File'!A:O,13,0),0)</f>
        <v>0</v>
      </c>
      <c r="J18" s="28">
        <f>IFERROR(+VLOOKUP("LEULIS"&amp;A18,'Main File'!A:O,14,0),0)</f>
        <v>0</v>
      </c>
      <c r="K18" s="28">
        <f>IFERROR(+VLOOKUP("LEULIS"&amp;A18,'Main File'!A:O,15,0),0)</f>
        <v>0</v>
      </c>
    </row>
    <row r="19" spans="1:11" x14ac:dyDescent="0.25">
      <c r="A19" s="9">
        <f t="shared" si="0"/>
        <v>43175</v>
      </c>
      <c r="B19" s="28">
        <f>IFERROR(+VLOOKUP("LEULIS"&amp;A19,'Main File'!A:O,6,0),0)</f>
        <v>0</v>
      </c>
      <c r="C19" s="28">
        <f>IFERROR(+VLOOKUP("LEULIS"&amp;A19,'Main File'!A:O,7,0),0)</f>
        <v>0</v>
      </c>
      <c r="D19" s="28">
        <f>IFERROR(+VLOOKUP("LEULIS"&amp;A19,'Main File'!A:O,8,0),0)</f>
        <v>0</v>
      </c>
      <c r="E19" s="28">
        <f>IFERROR(+VLOOKUP("LEULIS"&amp;A19,'Main File'!A:O,9,0),0)</f>
        <v>0</v>
      </c>
      <c r="F19" s="28">
        <f>IFERROR(+VLOOKUP("LEULIS"&amp;A19,'Main File'!A:O,10,0),0)</f>
        <v>0</v>
      </c>
      <c r="G19" s="28">
        <f>IFERROR(+VLOOKUP("LEULIS"&amp;A19,'Main File'!A:O,11,0),0)</f>
        <v>0</v>
      </c>
      <c r="H19" s="28">
        <f>IFERROR(+VLOOKUP("LEULIS"&amp;A19,'Main File'!A:O,12,0),0)</f>
        <v>0</v>
      </c>
      <c r="I19" s="28">
        <f>IFERROR(+VLOOKUP("LEULIS"&amp;A19,'Main File'!A:O,13,0),0)</f>
        <v>0</v>
      </c>
      <c r="J19" s="28">
        <f>IFERROR(+VLOOKUP("LEULIS"&amp;A19,'Main File'!A:O,14,0),0)</f>
        <v>0</v>
      </c>
      <c r="K19" s="28">
        <f>IFERROR(+VLOOKUP("LEULIS"&amp;A19,'Main File'!A:O,15,0),0)</f>
        <v>0</v>
      </c>
    </row>
    <row r="20" spans="1:11" x14ac:dyDescent="0.25">
      <c r="A20" s="9">
        <f t="shared" si="0"/>
        <v>43176</v>
      </c>
      <c r="B20" s="28">
        <f>IFERROR(+VLOOKUP("LEULIS"&amp;A20,'Main File'!A:O,6,0),0)</f>
        <v>0</v>
      </c>
      <c r="C20" s="28">
        <f>IFERROR(+VLOOKUP("LEULIS"&amp;A20,'Main File'!A:O,7,0),0)</f>
        <v>0</v>
      </c>
      <c r="D20" s="28">
        <f>IFERROR(+VLOOKUP("LEULIS"&amp;A20,'Main File'!A:O,8,0),0)</f>
        <v>0</v>
      </c>
      <c r="E20" s="28">
        <f>IFERROR(+VLOOKUP("LEULIS"&amp;A20,'Main File'!A:O,9,0),0)</f>
        <v>0</v>
      </c>
      <c r="F20" s="28">
        <f>IFERROR(+VLOOKUP("LEULIS"&amp;A20,'Main File'!A:O,10,0),0)</f>
        <v>0</v>
      </c>
      <c r="G20" s="28">
        <f>IFERROR(+VLOOKUP("LEULIS"&amp;A20,'Main File'!A:O,11,0),0)</f>
        <v>0</v>
      </c>
      <c r="H20" s="28">
        <f>IFERROR(+VLOOKUP("LEULIS"&amp;A20,'Main File'!A:O,12,0),0)</f>
        <v>0</v>
      </c>
      <c r="I20" s="28">
        <f>IFERROR(+VLOOKUP("LEULIS"&amp;A20,'Main File'!A:O,13,0),0)</f>
        <v>0</v>
      </c>
      <c r="J20" s="28">
        <f>IFERROR(+VLOOKUP("LEULIS"&amp;A20,'Main File'!A:O,14,0),0)</f>
        <v>0</v>
      </c>
      <c r="K20" s="28">
        <f>IFERROR(+VLOOKUP("LEULIS"&amp;A20,'Main File'!A:O,15,0),0)</f>
        <v>0</v>
      </c>
    </row>
    <row r="21" spans="1:11" x14ac:dyDescent="0.25">
      <c r="A21" s="9">
        <f t="shared" si="0"/>
        <v>43177</v>
      </c>
      <c r="B21" s="28">
        <f>IFERROR(+VLOOKUP("LEULIS"&amp;A21,'Main File'!A:O,6,0),0)</f>
        <v>0</v>
      </c>
      <c r="C21" s="28">
        <f>IFERROR(+VLOOKUP("LEULIS"&amp;A21,'Main File'!A:O,7,0),0)</f>
        <v>0</v>
      </c>
      <c r="D21" s="28">
        <f>IFERROR(+VLOOKUP("LEULIS"&amp;A21,'Main File'!A:O,8,0),0)</f>
        <v>0</v>
      </c>
      <c r="E21" s="28">
        <f>IFERROR(+VLOOKUP("LEULIS"&amp;A21,'Main File'!A:O,9,0),0)</f>
        <v>0</v>
      </c>
      <c r="F21" s="28">
        <f>IFERROR(+VLOOKUP("LEULIS"&amp;A21,'Main File'!A:O,10,0),0)</f>
        <v>0</v>
      </c>
      <c r="G21" s="28">
        <f>IFERROR(+VLOOKUP("LEULIS"&amp;A21,'Main File'!A:O,11,0),0)</f>
        <v>0</v>
      </c>
      <c r="H21" s="28">
        <f>IFERROR(+VLOOKUP("LEULIS"&amp;A21,'Main File'!A:O,12,0),0)</f>
        <v>0</v>
      </c>
      <c r="I21" s="28">
        <f>IFERROR(+VLOOKUP("LEULIS"&amp;A21,'Main File'!A:O,13,0),0)</f>
        <v>0</v>
      </c>
      <c r="J21" s="28">
        <f>IFERROR(+VLOOKUP("LEULIS"&amp;A21,'Main File'!A:O,14,0),0)</f>
        <v>0</v>
      </c>
      <c r="K21" s="28">
        <f>IFERROR(+VLOOKUP("LEULIS"&amp;A21,'Main File'!A:O,15,0),0)</f>
        <v>0</v>
      </c>
    </row>
    <row r="22" spans="1:11" x14ac:dyDescent="0.25">
      <c r="A22" s="9">
        <f t="shared" si="0"/>
        <v>43178</v>
      </c>
      <c r="B22" s="28">
        <f>IFERROR(+VLOOKUP("LEULIS"&amp;A22,'Main File'!A:O,6,0),0)</f>
        <v>0</v>
      </c>
      <c r="C22" s="28">
        <f>IFERROR(+VLOOKUP("LEULIS"&amp;A22,'Main File'!A:O,7,0),0)</f>
        <v>0</v>
      </c>
      <c r="D22" s="28">
        <f>IFERROR(+VLOOKUP("LEULIS"&amp;A22,'Main File'!A:O,8,0),0)</f>
        <v>0</v>
      </c>
      <c r="E22" s="28">
        <f>IFERROR(+VLOOKUP("LEULIS"&amp;A22,'Main File'!A:O,9,0),0)</f>
        <v>0</v>
      </c>
      <c r="F22" s="28">
        <f>IFERROR(+VLOOKUP("LEULIS"&amp;A22,'Main File'!A:O,10,0),0)</f>
        <v>0</v>
      </c>
      <c r="G22" s="28">
        <f>IFERROR(+VLOOKUP("LEULIS"&amp;A22,'Main File'!A:O,11,0),0)</f>
        <v>0</v>
      </c>
      <c r="H22" s="28">
        <f>IFERROR(+VLOOKUP("LEULIS"&amp;A22,'Main File'!A:O,12,0),0)</f>
        <v>0</v>
      </c>
      <c r="I22" s="28">
        <f>IFERROR(+VLOOKUP("LEULIS"&amp;A22,'Main File'!A:O,13,0),0)</f>
        <v>0</v>
      </c>
      <c r="J22" s="28">
        <f>IFERROR(+VLOOKUP("LEULIS"&amp;A22,'Main File'!A:O,14,0),0)</f>
        <v>0</v>
      </c>
      <c r="K22" s="28">
        <f>IFERROR(+VLOOKUP("LEULIS"&amp;A22,'Main File'!A:O,15,0),0)</f>
        <v>0</v>
      </c>
    </row>
    <row r="23" spans="1:11" x14ac:dyDescent="0.25">
      <c r="A23" s="9">
        <f t="shared" si="0"/>
        <v>43179</v>
      </c>
      <c r="B23" s="28">
        <f>IFERROR(+VLOOKUP("LEULIS"&amp;A23,'Main File'!A:O,6,0),0)</f>
        <v>0</v>
      </c>
      <c r="C23" s="28">
        <f>IFERROR(+VLOOKUP("LEULIS"&amp;A23,'Main File'!A:O,7,0),0)</f>
        <v>0</v>
      </c>
      <c r="D23" s="28">
        <f>IFERROR(+VLOOKUP("LEULIS"&amp;A23,'Main File'!A:O,8,0),0)</f>
        <v>0</v>
      </c>
      <c r="E23" s="28">
        <f>IFERROR(+VLOOKUP("LEULIS"&amp;A23,'Main File'!A:O,9,0),0)</f>
        <v>0</v>
      </c>
      <c r="F23" s="28">
        <f>IFERROR(+VLOOKUP("LEULIS"&amp;A23,'Main File'!A:O,10,0),0)</f>
        <v>0</v>
      </c>
      <c r="G23" s="28">
        <f>IFERROR(+VLOOKUP("LEULIS"&amp;A23,'Main File'!A:O,11,0),0)</f>
        <v>0</v>
      </c>
      <c r="H23" s="28">
        <f>IFERROR(+VLOOKUP("LEULIS"&amp;A23,'Main File'!A:O,12,0),0)</f>
        <v>0</v>
      </c>
      <c r="I23" s="28">
        <f>IFERROR(+VLOOKUP("LEULIS"&amp;A23,'Main File'!A:O,13,0),0)</f>
        <v>0</v>
      </c>
      <c r="J23" s="28">
        <f>IFERROR(+VLOOKUP("LEULIS"&amp;A23,'Main File'!A:O,14,0),0)</f>
        <v>0</v>
      </c>
      <c r="K23" s="28">
        <f>IFERROR(+VLOOKUP("LEULIS"&amp;A23,'Main File'!A:O,15,0),0)</f>
        <v>0</v>
      </c>
    </row>
    <row r="24" spans="1:11" x14ac:dyDescent="0.25">
      <c r="A24" s="9">
        <f t="shared" si="0"/>
        <v>43180</v>
      </c>
      <c r="B24" s="28">
        <f>IFERROR(+VLOOKUP("LEULIS"&amp;A24,'Main File'!A:O,6,0),0)</f>
        <v>0</v>
      </c>
      <c r="C24" s="28">
        <f>IFERROR(+VLOOKUP("LEULIS"&amp;A24,'Main File'!A:O,7,0),0)</f>
        <v>0</v>
      </c>
      <c r="D24" s="28">
        <f>IFERROR(+VLOOKUP("LEULIS"&amp;A24,'Main File'!A:O,8,0),0)</f>
        <v>0</v>
      </c>
      <c r="E24" s="28">
        <f>IFERROR(+VLOOKUP("LEULIS"&amp;A24,'Main File'!A:O,9,0),0)</f>
        <v>0</v>
      </c>
      <c r="F24" s="28">
        <f>IFERROR(+VLOOKUP("LEULIS"&amp;A24,'Main File'!A:O,10,0),0)</f>
        <v>0</v>
      </c>
      <c r="G24" s="28">
        <f>IFERROR(+VLOOKUP("LEULIS"&amp;A24,'Main File'!A:O,11,0),0)</f>
        <v>0</v>
      </c>
      <c r="H24" s="28">
        <f>IFERROR(+VLOOKUP("LEULIS"&amp;A24,'Main File'!A:O,12,0),0)</f>
        <v>0</v>
      </c>
      <c r="I24" s="28">
        <f>IFERROR(+VLOOKUP("LEULIS"&amp;A24,'Main File'!A:O,13,0),0)</f>
        <v>0</v>
      </c>
      <c r="J24" s="28">
        <f>IFERROR(+VLOOKUP("LEULIS"&amp;A24,'Main File'!A:O,14,0),0)</f>
        <v>0</v>
      </c>
      <c r="K24" s="28">
        <f>IFERROR(+VLOOKUP("LEULIS"&amp;A24,'Main File'!A:O,15,0),0)</f>
        <v>0</v>
      </c>
    </row>
    <row r="25" spans="1:11" x14ac:dyDescent="0.25">
      <c r="A25" s="9">
        <f t="shared" si="0"/>
        <v>43181</v>
      </c>
      <c r="B25" s="28">
        <f>IFERROR(+VLOOKUP("LEULIS"&amp;A25,'Main File'!A:O,6,0),0)</f>
        <v>0</v>
      </c>
      <c r="C25" s="28">
        <f>IFERROR(+VLOOKUP("LEULIS"&amp;A25,'Main File'!A:O,7,0),0)</f>
        <v>0</v>
      </c>
      <c r="D25" s="28">
        <f>IFERROR(+VLOOKUP("LEULIS"&amp;A25,'Main File'!A:O,8,0),0)</f>
        <v>0</v>
      </c>
      <c r="E25" s="28">
        <f>IFERROR(+VLOOKUP("LEULIS"&amp;A25,'Main File'!A:O,9,0),0)</f>
        <v>0</v>
      </c>
      <c r="F25" s="28">
        <f>IFERROR(+VLOOKUP("LEULIS"&amp;A25,'Main File'!A:O,10,0),0)</f>
        <v>0</v>
      </c>
      <c r="G25" s="28">
        <f>IFERROR(+VLOOKUP("LEULIS"&amp;A25,'Main File'!A:O,11,0),0)</f>
        <v>0</v>
      </c>
      <c r="H25" s="28">
        <f>IFERROR(+VLOOKUP("LEULIS"&amp;A25,'Main File'!A:O,12,0),0)</f>
        <v>0</v>
      </c>
      <c r="I25" s="28">
        <f>IFERROR(+VLOOKUP("LEULIS"&amp;A25,'Main File'!A:O,13,0),0)</f>
        <v>0</v>
      </c>
      <c r="J25" s="28">
        <f>IFERROR(+VLOOKUP("LEULIS"&amp;A25,'Main File'!A:O,14,0),0)</f>
        <v>0</v>
      </c>
      <c r="K25" s="28">
        <f>IFERROR(+VLOOKUP("LEULIS"&amp;A25,'Main File'!A:O,15,0),0)</f>
        <v>0</v>
      </c>
    </row>
    <row r="26" spans="1:11" x14ac:dyDescent="0.25">
      <c r="A26" s="9">
        <f t="shared" si="0"/>
        <v>43182</v>
      </c>
      <c r="B26" s="28">
        <f>IFERROR(+VLOOKUP("LEULIS"&amp;A26,'Main File'!A:O,6,0),0)</f>
        <v>0</v>
      </c>
      <c r="C26" s="28">
        <f>IFERROR(+VLOOKUP("LEULIS"&amp;A26,'Main File'!A:O,7,0),0)</f>
        <v>0</v>
      </c>
      <c r="D26" s="28">
        <f>IFERROR(+VLOOKUP("LEULIS"&amp;A26,'Main File'!A:O,8,0),0)</f>
        <v>0</v>
      </c>
      <c r="E26" s="28">
        <f>IFERROR(+VLOOKUP("LEULIS"&amp;A26,'Main File'!A:O,9,0),0)</f>
        <v>0</v>
      </c>
      <c r="F26" s="28">
        <f>IFERROR(+VLOOKUP("LEULIS"&amp;A26,'Main File'!A:O,10,0),0)</f>
        <v>0</v>
      </c>
      <c r="G26" s="28">
        <f>IFERROR(+VLOOKUP("LEULIS"&amp;A26,'Main File'!A:O,11,0),0)</f>
        <v>0</v>
      </c>
      <c r="H26" s="28">
        <f>IFERROR(+VLOOKUP("LEULIS"&amp;A26,'Main File'!A:O,12,0),0)</f>
        <v>0</v>
      </c>
      <c r="I26" s="28">
        <f>IFERROR(+VLOOKUP("LEULIS"&amp;A26,'Main File'!A:O,13,0),0)</f>
        <v>0</v>
      </c>
      <c r="J26" s="28">
        <f>IFERROR(+VLOOKUP("LEULIS"&amp;A26,'Main File'!A:O,14,0),0)</f>
        <v>0</v>
      </c>
      <c r="K26" s="28">
        <f>IFERROR(+VLOOKUP("LEULIS"&amp;A26,'Main File'!A:O,15,0),0)</f>
        <v>0</v>
      </c>
    </row>
    <row r="27" spans="1:11" x14ac:dyDescent="0.25">
      <c r="A27" s="9">
        <f t="shared" si="0"/>
        <v>43183</v>
      </c>
      <c r="B27" s="28">
        <f>IFERROR(+VLOOKUP("LEULIS"&amp;A27,'Main File'!A:O,6,0),0)</f>
        <v>0</v>
      </c>
      <c r="C27" s="28">
        <f>IFERROR(+VLOOKUP("LEULIS"&amp;A27,'Main File'!A:O,7,0),0)</f>
        <v>0</v>
      </c>
      <c r="D27" s="28">
        <f>IFERROR(+VLOOKUP("LEULIS"&amp;A27,'Main File'!A:O,8,0),0)</f>
        <v>0</v>
      </c>
      <c r="E27" s="28">
        <f>IFERROR(+VLOOKUP("LEULIS"&amp;A27,'Main File'!A:O,9,0),0)</f>
        <v>0</v>
      </c>
      <c r="F27" s="28">
        <f>IFERROR(+VLOOKUP("LEULIS"&amp;A27,'Main File'!A:O,10,0),0)</f>
        <v>0</v>
      </c>
      <c r="G27" s="28">
        <f>IFERROR(+VLOOKUP("LEULIS"&amp;A27,'Main File'!A:O,11,0),0)</f>
        <v>0</v>
      </c>
      <c r="H27" s="28">
        <f>IFERROR(+VLOOKUP("LEULIS"&amp;A27,'Main File'!A:O,12,0),0)</f>
        <v>0</v>
      </c>
      <c r="I27" s="28">
        <f>IFERROR(+VLOOKUP("LEULIS"&amp;A27,'Main File'!A:O,13,0),0)</f>
        <v>0</v>
      </c>
      <c r="J27" s="28">
        <f>IFERROR(+VLOOKUP("LEULIS"&amp;A27,'Main File'!A:O,14,0),0)</f>
        <v>0</v>
      </c>
      <c r="K27" s="28">
        <f>IFERROR(+VLOOKUP("LEULIS"&amp;A27,'Main File'!A:O,15,0),0)</f>
        <v>0</v>
      </c>
    </row>
    <row r="28" spans="1:11" x14ac:dyDescent="0.25">
      <c r="A28" s="9">
        <f t="shared" si="0"/>
        <v>43184</v>
      </c>
      <c r="B28" s="28">
        <f>IFERROR(+VLOOKUP("LEULIS"&amp;A28,'Main File'!A:O,6,0),0)</f>
        <v>0</v>
      </c>
      <c r="C28" s="28">
        <f>IFERROR(+VLOOKUP("LEULIS"&amp;A28,'Main File'!A:O,7,0),0)</f>
        <v>0</v>
      </c>
      <c r="D28" s="28">
        <f>IFERROR(+VLOOKUP("LEULIS"&amp;A28,'Main File'!A:O,8,0),0)</f>
        <v>0</v>
      </c>
      <c r="E28" s="28">
        <f>IFERROR(+VLOOKUP("LEULIS"&amp;A28,'Main File'!A:O,9,0),0)</f>
        <v>0</v>
      </c>
      <c r="F28" s="28">
        <f>IFERROR(+VLOOKUP("LEULIS"&amp;A28,'Main File'!A:O,10,0),0)</f>
        <v>0</v>
      </c>
      <c r="G28" s="28">
        <f>IFERROR(+VLOOKUP("LEULIS"&amp;A28,'Main File'!A:O,11,0),0)</f>
        <v>0</v>
      </c>
      <c r="H28" s="28">
        <f>IFERROR(+VLOOKUP("LEULIS"&amp;A28,'Main File'!A:O,12,0),0)</f>
        <v>0</v>
      </c>
      <c r="I28" s="28">
        <f>IFERROR(+VLOOKUP("LEULIS"&amp;A28,'Main File'!A:O,13,0),0)</f>
        <v>0</v>
      </c>
      <c r="J28" s="28">
        <f>IFERROR(+VLOOKUP("LEULIS"&amp;A28,'Main File'!A:O,14,0),0)</f>
        <v>0</v>
      </c>
      <c r="K28" s="28">
        <f>IFERROR(+VLOOKUP("LEULIS"&amp;A28,'Main File'!A:O,15,0),0)</f>
        <v>0</v>
      </c>
    </row>
    <row r="29" spans="1:11" x14ac:dyDescent="0.25">
      <c r="A29" s="9">
        <f t="shared" si="0"/>
        <v>43185</v>
      </c>
      <c r="B29" s="28">
        <f>IFERROR(+VLOOKUP("LEULIS"&amp;A29,'Main File'!A:O,6,0),0)</f>
        <v>0</v>
      </c>
      <c r="C29" s="28">
        <f>IFERROR(+VLOOKUP("LEULIS"&amp;A29,'Main File'!A:O,7,0),0)</f>
        <v>0</v>
      </c>
      <c r="D29" s="28">
        <f>IFERROR(+VLOOKUP("LEULIS"&amp;A29,'Main File'!A:O,8,0),0)</f>
        <v>0</v>
      </c>
      <c r="E29" s="28">
        <f>IFERROR(+VLOOKUP("LEULIS"&amp;A29,'Main File'!A:O,9,0),0)</f>
        <v>0</v>
      </c>
      <c r="F29" s="28">
        <f>IFERROR(+VLOOKUP("LEULIS"&amp;A29,'Main File'!A:O,10,0),0)</f>
        <v>0</v>
      </c>
      <c r="G29" s="28">
        <f>IFERROR(+VLOOKUP("LEULIS"&amp;A29,'Main File'!A:O,11,0),0)</f>
        <v>0</v>
      </c>
      <c r="H29" s="28">
        <f>IFERROR(+VLOOKUP("LEULIS"&amp;A29,'Main File'!A:O,12,0),0)</f>
        <v>0</v>
      </c>
      <c r="I29" s="28">
        <f>IFERROR(+VLOOKUP("LEULIS"&amp;A29,'Main File'!A:O,13,0),0)</f>
        <v>0</v>
      </c>
      <c r="J29" s="28">
        <f>IFERROR(+VLOOKUP("LEULIS"&amp;A29,'Main File'!A:O,14,0),0)</f>
        <v>0</v>
      </c>
      <c r="K29" s="28">
        <f>IFERROR(+VLOOKUP("LEULIS"&amp;A29,'Main File'!A:O,15,0),0)</f>
        <v>0</v>
      </c>
    </row>
    <row r="30" spans="1:11" x14ac:dyDescent="0.25">
      <c r="A30" s="9">
        <f t="shared" si="0"/>
        <v>43186</v>
      </c>
      <c r="B30" s="28">
        <f>IFERROR(+VLOOKUP("LEULIS"&amp;A30,'Main File'!A:O,6,0),0)</f>
        <v>0</v>
      </c>
      <c r="C30" s="28">
        <f>IFERROR(+VLOOKUP("LEULIS"&amp;A30,'Main File'!A:O,7,0),0)</f>
        <v>0</v>
      </c>
      <c r="D30" s="28">
        <f>IFERROR(+VLOOKUP("LEULIS"&amp;A30,'Main File'!A:O,8,0),0)</f>
        <v>0</v>
      </c>
      <c r="E30" s="28">
        <f>IFERROR(+VLOOKUP("LEULIS"&amp;A30,'Main File'!A:O,9,0),0)</f>
        <v>0</v>
      </c>
      <c r="F30" s="28">
        <f>IFERROR(+VLOOKUP("LEULIS"&amp;A30,'Main File'!A:O,10,0),0)</f>
        <v>0</v>
      </c>
      <c r="G30" s="28">
        <f>IFERROR(+VLOOKUP("LEULIS"&amp;A30,'Main File'!A:O,11,0),0)</f>
        <v>0</v>
      </c>
      <c r="H30" s="28">
        <f>IFERROR(+VLOOKUP("LEULIS"&amp;A30,'Main File'!A:O,12,0),0)</f>
        <v>0</v>
      </c>
      <c r="I30" s="28">
        <f>IFERROR(+VLOOKUP("LEULIS"&amp;A30,'Main File'!A:O,13,0),0)</f>
        <v>0</v>
      </c>
      <c r="J30" s="28">
        <f>IFERROR(+VLOOKUP("LEULIS"&amp;A30,'Main File'!A:O,14,0),0)</f>
        <v>0</v>
      </c>
      <c r="K30" s="28">
        <f>IFERROR(+VLOOKUP("LEULIS"&amp;A30,'Main File'!A:O,15,0),0)</f>
        <v>0</v>
      </c>
    </row>
    <row r="31" spans="1:11" x14ac:dyDescent="0.25">
      <c r="A31" s="9">
        <f t="shared" si="0"/>
        <v>43187</v>
      </c>
      <c r="B31" s="28">
        <f>IFERROR(+VLOOKUP("LEULIS"&amp;A31,'Main File'!A:O,6,0),0)</f>
        <v>0</v>
      </c>
      <c r="C31" s="28">
        <f>IFERROR(+VLOOKUP("LEULIS"&amp;A31,'Main File'!A:O,7,0),0)</f>
        <v>0</v>
      </c>
      <c r="D31" s="28">
        <f>IFERROR(+VLOOKUP("LEULIS"&amp;A31,'Main File'!A:O,8,0),0)</f>
        <v>0</v>
      </c>
      <c r="E31" s="28">
        <f>IFERROR(+VLOOKUP("LEULIS"&amp;A31,'Main File'!A:O,9,0),0)</f>
        <v>0</v>
      </c>
      <c r="F31" s="28">
        <f>IFERROR(+VLOOKUP("LEULIS"&amp;A31,'Main File'!A:O,10,0),0)</f>
        <v>0</v>
      </c>
      <c r="G31" s="28">
        <f>IFERROR(+VLOOKUP("LEULIS"&amp;A31,'Main File'!A:O,11,0),0)</f>
        <v>0</v>
      </c>
      <c r="H31" s="28">
        <f>IFERROR(+VLOOKUP("LEULIS"&amp;A31,'Main File'!A:O,12,0),0)</f>
        <v>0</v>
      </c>
      <c r="I31" s="28">
        <f>IFERROR(+VLOOKUP("LEULIS"&amp;A31,'Main File'!A:O,13,0),0)</f>
        <v>0</v>
      </c>
      <c r="J31" s="28">
        <f>IFERROR(+VLOOKUP("LEULIS"&amp;A31,'Main File'!A:O,14,0),0)</f>
        <v>0</v>
      </c>
      <c r="K31" s="28">
        <f>IFERROR(+VLOOKUP("LEULIS"&amp;A31,'Main File'!A:O,15,0),0)</f>
        <v>0</v>
      </c>
    </row>
    <row r="32" spans="1:11" x14ac:dyDescent="0.25">
      <c r="A32" s="9">
        <f t="shared" si="0"/>
        <v>43188</v>
      </c>
      <c r="B32" s="28">
        <f>IFERROR(+VLOOKUP("LEULIS"&amp;A32,'Main File'!A:O,6,0),0)</f>
        <v>0</v>
      </c>
      <c r="C32" s="28">
        <f>IFERROR(+VLOOKUP("LEULIS"&amp;A32,'Main File'!A:O,7,0),0)</f>
        <v>0</v>
      </c>
      <c r="D32" s="28">
        <f>IFERROR(+VLOOKUP("LEULIS"&amp;A32,'Main File'!A:O,8,0),0)</f>
        <v>0</v>
      </c>
      <c r="E32" s="28">
        <f>IFERROR(+VLOOKUP("LEULIS"&amp;A32,'Main File'!A:O,9,0),0)</f>
        <v>0</v>
      </c>
      <c r="F32" s="28">
        <f>IFERROR(+VLOOKUP("LEULIS"&amp;A32,'Main File'!A:O,10,0),0)</f>
        <v>0</v>
      </c>
      <c r="G32" s="28">
        <f>IFERROR(+VLOOKUP("LEULIS"&amp;A32,'Main File'!A:O,11,0),0)</f>
        <v>0</v>
      </c>
      <c r="H32" s="28">
        <f>IFERROR(+VLOOKUP("LEULIS"&amp;A32,'Main File'!A:O,12,0),0)</f>
        <v>0</v>
      </c>
      <c r="I32" s="28">
        <f>IFERROR(+VLOOKUP("LEULIS"&amp;A32,'Main File'!A:O,13,0),0)</f>
        <v>0</v>
      </c>
      <c r="J32" s="28">
        <f>IFERROR(+VLOOKUP("LEULIS"&amp;A32,'Main File'!A:O,14,0),0)</f>
        <v>0</v>
      </c>
      <c r="K32" s="28">
        <f>IFERROR(+VLOOKUP("LEULIS"&amp;A32,'Main File'!A:O,15,0),0)</f>
        <v>0</v>
      </c>
    </row>
    <row r="33" spans="1:11" x14ac:dyDescent="0.25">
      <c r="A33" s="9">
        <f t="shared" si="0"/>
        <v>43189</v>
      </c>
      <c r="B33" s="28">
        <f>IFERROR(+VLOOKUP("LEULIS"&amp;A33,'Main File'!A:O,6,0),0)</f>
        <v>0</v>
      </c>
      <c r="C33" s="28">
        <f>IFERROR(+VLOOKUP("LEULIS"&amp;A33,'Main File'!A:O,7,0),0)</f>
        <v>0</v>
      </c>
      <c r="D33" s="28">
        <f>IFERROR(+VLOOKUP("LEULIS"&amp;A33,'Main File'!A:O,8,0),0)</f>
        <v>0</v>
      </c>
      <c r="E33" s="28">
        <f>IFERROR(+VLOOKUP("LEULIS"&amp;A33,'Main File'!A:O,9,0),0)</f>
        <v>0</v>
      </c>
      <c r="F33" s="28">
        <f>IFERROR(+VLOOKUP("LEULIS"&amp;A33,'Main File'!A:O,10,0),0)</f>
        <v>0</v>
      </c>
      <c r="G33" s="28">
        <f>IFERROR(+VLOOKUP("LEULIS"&amp;A33,'Main File'!A:O,11,0),0)</f>
        <v>0</v>
      </c>
      <c r="H33" s="28">
        <f>IFERROR(+VLOOKUP("LEULIS"&amp;A33,'Main File'!A:O,12,0),0)</f>
        <v>0</v>
      </c>
      <c r="I33" s="28">
        <f>IFERROR(+VLOOKUP("LEULIS"&amp;A33,'Main File'!A:O,13,0),0)</f>
        <v>0</v>
      </c>
      <c r="J33" s="28">
        <f>IFERROR(+VLOOKUP("LEULIS"&amp;A33,'Main File'!A:O,14,0),0)</f>
        <v>0</v>
      </c>
      <c r="K33" s="28">
        <f>IFERROR(+VLOOKUP("LEULIS"&amp;A33,'Main File'!A:O,15,0),0)</f>
        <v>0</v>
      </c>
    </row>
    <row r="34" spans="1:11" x14ac:dyDescent="0.25">
      <c r="A34" s="9">
        <f t="shared" si="0"/>
        <v>43190</v>
      </c>
      <c r="B34" s="28">
        <f>IFERROR(+VLOOKUP("LEULIS"&amp;A34,'Main File'!A:O,6,0),0)</f>
        <v>0</v>
      </c>
      <c r="C34" s="28">
        <f>IFERROR(+VLOOKUP("LEULIS"&amp;A34,'Main File'!A:O,7,0),0)</f>
        <v>0</v>
      </c>
      <c r="D34" s="28">
        <f>IFERROR(+VLOOKUP("LEULIS"&amp;A34,'Main File'!A:O,8,0),0)</f>
        <v>0</v>
      </c>
      <c r="E34" s="28">
        <f>IFERROR(+VLOOKUP("LEULIS"&amp;A34,'Main File'!A:O,9,0),0)</f>
        <v>0</v>
      </c>
      <c r="F34" s="28">
        <f>IFERROR(+VLOOKUP("LEULIS"&amp;A34,'Main File'!A:O,10,0),0)</f>
        <v>0</v>
      </c>
      <c r="G34" s="28">
        <f>IFERROR(+VLOOKUP("LEULIS"&amp;A34,'Main File'!A:O,11,0),0)</f>
        <v>0</v>
      </c>
      <c r="H34" s="28">
        <f>IFERROR(+VLOOKUP("LEULIS"&amp;A34,'Main File'!A:O,12,0),0)</f>
        <v>0</v>
      </c>
      <c r="I34" s="28">
        <f>IFERROR(+VLOOKUP("LEULIS"&amp;A34,'Main File'!A:O,13,0),0)</f>
        <v>0</v>
      </c>
      <c r="J34" s="28">
        <f>IFERROR(+VLOOKUP("LEULIS"&amp;A34,'Main File'!A:O,14,0),0)</f>
        <v>0</v>
      </c>
      <c r="K34" s="28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4" t="str">
        <f ca="1">+VLOOKUP(+(MID(CELL("filename",A1),FIND("]",CELL("filename",A1))+1,255)),'Main File'!C:E,3,0)</f>
        <v>LIC MF Liquid Fund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/>
      <c r="N1" s="25" t="s">
        <v>94</v>
      </c>
    </row>
    <row r="2" spans="1:14" x14ac:dyDescent="0.25">
      <c r="A2" s="7"/>
      <c r="B2" s="35" t="s">
        <v>0</v>
      </c>
      <c r="C2" s="35"/>
      <c r="D2" s="35"/>
      <c r="E2" s="35"/>
      <c r="F2" s="35"/>
      <c r="G2" s="35" t="s">
        <v>1</v>
      </c>
      <c r="H2" s="35"/>
      <c r="I2" s="35"/>
      <c r="J2" s="35"/>
      <c r="K2" s="35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43160</v>
      </c>
      <c r="B4" s="28">
        <f>IFERROR(+VLOOKUP("LLIQDF"&amp;A4,'Main File'!A:O,6,0),0)</f>
        <v>0.23861066823827629</v>
      </c>
      <c r="C4" s="28">
        <f>IFERROR(+VLOOKUP("LLIQDF"&amp;A4,'Main File'!A:O,7,0),0)</f>
        <v>0</v>
      </c>
      <c r="D4" s="28">
        <f>IFERROR(+VLOOKUP("LLIQDF"&amp;A4,'Main File'!A:O,8,0),0)</f>
        <v>0</v>
      </c>
      <c r="E4" s="28">
        <f>IFERROR(+VLOOKUP("LLIQDF"&amp;A4,'Main File'!A:O,9,0),0)</f>
        <v>5.1490799365215461E-3</v>
      </c>
      <c r="F4" s="28">
        <f>IFERROR(+VLOOKUP("LLIQDF"&amp;A4,'Main File'!A:O,10,0),0)</f>
        <v>0.24375974817479784</v>
      </c>
      <c r="G4" s="28">
        <f>IFERROR(+VLOOKUP("LLIQDF"&amp;A4,'Main File'!A:O,11,0),0)</f>
        <v>9.8594322023834169E-2</v>
      </c>
      <c r="H4" s="28">
        <f>IFERROR(+VLOOKUP("LLIQDF"&amp;A4,'Main File'!A:O,12,0),0)</f>
        <v>0</v>
      </c>
      <c r="I4" s="28">
        <f>IFERROR(+VLOOKUP("LLIQDF"&amp;A4,'Main File'!A:O,13,0),0)</f>
        <v>0</v>
      </c>
      <c r="J4" s="28">
        <f>IFERROR(+VLOOKUP("LLIQDF"&amp;A4,'Main File'!A:O,14,0),0)</f>
        <v>5.1468628081162036E-3</v>
      </c>
      <c r="K4" s="28">
        <f>IFERROR(+VLOOKUP("LLIQDF"&amp;A4,'Main File'!A:O,15,0),0)</f>
        <v>0.10374118483195037</v>
      </c>
    </row>
    <row r="5" spans="1:14" x14ac:dyDescent="0.25">
      <c r="A5" s="9">
        <v>43161</v>
      </c>
      <c r="B5" s="28">
        <f>IFERROR(+VLOOKUP("LLIQDF"&amp;A5,'Main File'!A:O,6,0),0)</f>
        <v>0.23861067128023386</v>
      </c>
      <c r="C5" s="28">
        <f>IFERROR(+VLOOKUP("LLIQDF"&amp;A5,'Main File'!A:O,7,0),0)</f>
        <v>0</v>
      </c>
      <c r="D5" s="28">
        <f>IFERROR(+VLOOKUP("LLIQDF"&amp;A5,'Main File'!A:O,8,0),0)</f>
        <v>0</v>
      </c>
      <c r="E5" s="28">
        <f>IFERROR(+VLOOKUP("LLIQDF"&amp;A5,'Main File'!A:O,9,0),0)</f>
        <v>5.1490633363753978E-3</v>
      </c>
      <c r="F5" s="28">
        <f>IFERROR(+VLOOKUP("LLIQDF"&amp;A5,'Main File'!A:O,10,0),0)</f>
        <v>0.24375973461660927</v>
      </c>
      <c r="G5" s="28">
        <f>IFERROR(+VLOOKUP("LLIQDF"&amp;A5,'Main File'!A:O,11,0),0)</f>
        <v>9.8594319108512712E-2</v>
      </c>
      <c r="H5" s="28">
        <f>IFERROR(+VLOOKUP("LLIQDF"&amp;A5,'Main File'!A:O,12,0),0)</f>
        <v>0</v>
      </c>
      <c r="I5" s="28">
        <f>IFERROR(+VLOOKUP("LLIQDF"&amp;A5,'Main File'!A:O,13,0),0)</f>
        <v>0</v>
      </c>
      <c r="J5" s="28">
        <f>IFERROR(+VLOOKUP("LLIQDF"&amp;A5,'Main File'!A:O,14,0),0)</f>
        <v>5.1468663094111364E-3</v>
      </c>
      <c r="K5" s="28">
        <f>IFERROR(+VLOOKUP("LLIQDF"&amp;A5,'Main File'!A:O,15,0),0)</f>
        <v>0.10374118541792385</v>
      </c>
    </row>
    <row r="6" spans="1:14" x14ac:dyDescent="0.25">
      <c r="A6" s="9">
        <f>+A5+1</f>
        <v>43162</v>
      </c>
      <c r="B6" s="28">
        <f>IFERROR(+VLOOKUP("LLIQDF"&amp;A6,'Main File'!A:O,6,0),0)</f>
        <v>0.23861067516613685</v>
      </c>
      <c r="C6" s="28">
        <f>IFERROR(+VLOOKUP("LLIQDF"&amp;A6,'Main File'!A:O,7,0),0)</f>
        <v>0</v>
      </c>
      <c r="D6" s="28">
        <f>IFERROR(+VLOOKUP("LLIQDF"&amp;A6,'Main File'!A:O,8,0),0)</f>
        <v>0</v>
      </c>
      <c r="E6" s="28">
        <f>IFERROR(+VLOOKUP("LLIQDF"&amp;A6,'Main File'!A:O,9,0),0)</f>
        <v>5.1490825718159723E-3</v>
      </c>
      <c r="F6" s="28">
        <f>IFERROR(+VLOOKUP("LLIQDF"&amp;A6,'Main File'!A:O,10,0),0)</f>
        <v>0.24375975773795283</v>
      </c>
      <c r="G6" s="28">
        <f>IFERROR(+VLOOKUP("LLIQDF"&amp;A6,'Main File'!A:O,11,0),0)</f>
        <v>9.8594324730411381E-2</v>
      </c>
      <c r="H6" s="28">
        <f>IFERROR(+VLOOKUP("LLIQDF"&amp;A6,'Main File'!A:O,12,0),0)</f>
        <v>0</v>
      </c>
      <c r="I6" s="28">
        <f>IFERROR(+VLOOKUP("LLIQDF"&amp;A6,'Main File'!A:O,13,0),0)</f>
        <v>0</v>
      </c>
      <c r="J6" s="28">
        <f>IFERROR(+VLOOKUP("LLIQDF"&amp;A6,'Main File'!A:O,14,0),0)</f>
        <v>5.1468630925306444E-3</v>
      </c>
      <c r="K6" s="28">
        <f>IFERROR(+VLOOKUP("LLIQDF"&amp;A6,'Main File'!A:O,15,0),0)</f>
        <v>0.10374118782294203</v>
      </c>
    </row>
    <row r="7" spans="1:14" x14ac:dyDescent="0.25">
      <c r="A7" s="9">
        <f t="shared" ref="A7:A34" si="0">+A6+1</f>
        <v>43163</v>
      </c>
      <c r="B7" s="28">
        <f>IFERROR(+VLOOKUP("LLIQDF"&amp;A7,'Main File'!A:O,6,0),0)</f>
        <v>0.23861066747450718</v>
      </c>
      <c r="C7" s="28">
        <f>IFERROR(+VLOOKUP("LLIQDF"&amp;A7,'Main File'!A:O,7,0),0)</f>
        <v>0</v>
      </c>
      <c r="D7" s="28">
        <f>IFERROR(+VLOOKUP("LLIQDF"&amp;A7,'Main File'!A:O,8,0),0)</f>
        <v>0</v>
      </c>
      <c r="E7" s="28">
        <f>IFERROR(+VLOOKUP("LLIQDF"&amp;A7,'Main File'!A:O,9,0),0)</f>
        <v>5.1490657453504961E-3</v>
      </c>
      <c r="F7" s="28">
        <f>IFERROR(+VLOOKUP("LLIQDF"&amp;A7,'Main File'!A:O,10,0),0)</f>
        <v>0.24375973321985767</v>
      </c>
      <c r="G7" s="28">
        <f>IFERROR(+VLOOKUP("LLIQDF"&amp;A7,'Main File'!A:O,11,0),0)</f>
        <v>9.8594330823785659E-2</v>
      </c>
      <c r="H7" s="28">
        <f>IFERROR(+VLOOKUP("LLIQDF"&amp;A7,'Main File'!A:O,12,0),0)</f>
        <v>0</v>
      </c>
      <c r="I7" s="28">
        <f>IFERROR(+VLOOKUP("LLIQDF"&amp;A7,'Main File'!A:O,13,0),0)</f>
        <v>0</v>
      </c>
      <c r="J7" s="28">
        <f>IFERROR(+VLOOKUP("LLIQDF"&amp;A7,'Main File'!A:O,14,0),0)</f>
        <v>5.1468661145086291E-3</v>
      </c>
      <c r="K7" s="28">
        <f>IFERROR(+VLOOKUP("LLIQDF"&amp;A7,'Main File'!A:O,15,0),0)</f>
        <v>0.10374119693829428</v>
      </c>
    </row>
    <row r="8" spans="1:14" x14ac:dyDescent="0.25">
      <c r="A8" s="9">
        <f t="shared" si="0"/>
        <v>43164</v>
      </c>
      <c r="B8" s="28">
        <f>IFERROR(+VLOOKUP("LLIQDF"&amp;A8,'Main File'!A:O,6,0),0)</f>
        <v>0.23844264084969019</v>
      </c>
      <c r="C8" s="28">
        <f>IFERROR(+VLOOKUP("LLIQDF"&amp;A8,'Main File'!A:O,7,0),0)</f>
        <v>0</v>
      </c>
      <c r="D8" s="28">
        <f>IFERROR(+VLOOKUP("LLIQDF"&amp;A8,'Main File'!A:O,8,0),0)</f>
        <v>0</v>
      </c>
      <c r="E8" s="28">
        <f>IFERROR(+VLOOKUP("LLIQDF"&amp;A8,'Main File'!A:O,9,0),0)</f>
        <v>5.1185484704244603E-3</v>
      </c>
      <c r="F8" s="28">
        <f>IFERROR(+VLOOKUP("LLIQDF"&amp;A8,'Main File'!A:O,10,0),0)</f>
        <v>0.24356118932011464</v>
      </c>
      <c r="G8" s="28">
        <f>IFERROR(+VLOOKUP("LLIQDF"&amp;A8,'Main File'!A:O,11,0),0)</f>
        <v>9.842339051239328E-2</v>
      </c>
      <c r="H8" s="28">
        <f>IFERROR(+VLOOKUP("LLIQDF"&amp;A8,'Main File'!A:O,12,0),0)</f>
        <v>0</v>
      </c>
      <c r="I8" s="28">
        <f>IFERROR(+VLOOKUP("LLIQDF"&amp;A8,'Main File'!A:O,13,0),0)</f>
        <v>0</v>
      </c>
      <c r="J8" s="28">
        <f>IFERROR(+VLOOKUP("LLIQDF"&amp;A8,'Main File'!A:O,14,0),0)</f>
        <v>5.1160901690791103E-3</v>
      </c>
      <c r="K8" s="28">
        <f>IFERROR(+VLOOKUP("LLIQDF"&amp;A8,'Main File'!A:O,15,0),0)</f>
        <v>0.1035394806814724</v>
      </c>
    </row>
    <row r="9" spans="1:14" x14ac:dyDescent="0.25">
      <c r="A9" s="9">
        <f t="shared" si="0"/>
        <v>43165</v>
      </c>
      <c r="B9" s="28">
        <f>IFERROR(+VLOOKUP("LLIQDF"&amp;A9,'Main File'!A:O,6,0),0)</f>
        <v>0.23852208160203017</v>
      </c>
      <c r="C9" s="28">
        <f>IFERROR(+VLOOKUP("LLIQDF"&amp;A9,'Main File'!A:O,7,0),0)</f>
        <v>0</v>
      </c>
      <c r="D9" s="28">
        <f>IFERROR(+VLOOKUP("LLIQDF"&amp;A9,'Main File'!A:O,8,0),0)</f>
        <v>0</v>
      </c>
      <c r="E9" s="28">
        <f>IFERROR(+VLOOKUP("LLIQDF"&amp;A9,'Main File'!A:O,9,0),0)</f>
        <v>5.1322435242429128E-3</v>
      </c>
      <c r="F9" s="28">
        <f>IFERROR(+VLOOKUP("LLIQDF"&amp;A9,'Main File'!A:O,10,0),0)</f>
        <v>0.24365432512627308</v>
      </c>
      <c r="G9" s="28">
        <f>IFERROR(+VLOOKUP("LLIQDF"&amp;A9,'Main File'!A:O,11,0),0)</f>
        <v>9.850002881852879E-2</v>
      </c>
      <c r="H9" s="28">
        <f>IFERROR(+VLOOKUP("LLIQDF"&amp;A9,'Main File'!A:O,12,0),0)</f>
        <v>0</v>
      </c>
      <c r="I9" s="28">
        <f>IFERROR(+VLOOKUP("LLIQDF"&amp;A9,'Main File'!A:O,13,0),0)</f>
        <v>0</v>
      </c>
      <c r="J9" s="28">
        <f>IFERROR(+VLOOKUP("LLIQDF"&amp;A9,'Main File'!A:O,14,0),0)</f>
        <v>5.1298859280134506E-3</v>
      </c>
      <c r="K9" s="28">
        <f>IFERROR(+VLOOKUP("LLIQDF"&amp;A9,'Main File'!A:O,15,0),0)</f>
        <v>0.10362991474654223</v>
      </c>
    </row>
    <row r="10" spans="1:14" x14ac:dyDescent="0.25">
      <c r="A10" s="9">
        <f t="shared" si="0"/>
        <v>43166</v>
      </c>
      <c r="B10" s="28">
        <f>IFERROR(+VLOOKUP("LLIQDF"&amp;A10,'Main File'!A:O,6,0),0)</f>
        <v>0.23842595814252932</v>
      </c>
      <c r="C10" s="28">
        <f>IFERROR(+VLOOKUP("LLIQDF"&amp;A10,'Main File'!A:O,7,0),0)</f>
        <v>0</v>
      </c>
      <c r="D10" s="28">
        <f>IFERROR(+VLOOKUP("LLIQDF"&amp;A10,'Main File'!A:O,8,0),0)</f>
        <v>0</v>
      </c>
      <c r="E10" s="28">
        <f>IFERROR(+VLOOKUP("LLIQDF"&amp;A10,'Main File'!A:O,9,0),0)</f>
        <v>5.1150899790259313E-3</v>
      </c>
      <c r="F10" s="28">
        <f>IFERROR(+VLOOKUP("LLIQDF"&amp;A10,'Main File'!A:O,10,0),0)</f>
        <v>0.24354104812155525</v>
      </c>
      <c r="G10" s="28">
        <f>IFERROR(+VLOOKUP("LLIQDF"&amp;A10,'Main File'!A:O,11,0),0)</f>
        <v>9.840638473349568E-2</v>
      </c>
      <c r="H10" s="28">
        <f>IFERROR(+VLOOKUP("LLIQDF"&amp;A10,'Main File'!A:O,12,0),0)</f>
        <v>0</v>
      </c>
      <c r="I10" s="28">
        <f>IFERROR(+VLOOKUP("LLIQDF"&amp;A10,'Main File'!A:O,13,0),0)</f>
        <v>0</v>
      </c>
      <c r="J10" s="28">
        <f>IFERROR(+VLOOKUP("LLIQDF"&amp;A10,'Main File'!A:O,14,0),0)</f>
        <v>5.1129594403665057E-3</v>
      </c>
      <c r="K10" s="28">
        <f>IFERROR(+VLOOKUP("LLIQDF"&amp;A10,'Main File'!A:O,15,0),0)</f>
        <v>0.10351934417386219</v>
      </c>
    </row>
    <row r="11" spans="1:14" x14ac:dyDescent="0.25">
      <c r="A11" s="9">
        <f t="shared" si="0"/>
        <v>43167</v>
      </c>
      <c r="B11" s="28">
        <f>IFERROR(+VLOOKUP("LLIQDF"&amp;A11,'Main File'!A:O,6,0),0)</f>
        <v>0.23841847738616628</v>
      </c>
      <c r="C11" s="28">
        <f>IFERROR(+VLOOKUP("LLIQDF"&amp;A11,'Main File'!A:O,7,0),0)</f>
        <v>0</v>
      </c>
      <c r="D11" s="28">
        <f>IFERROR(+VLOOKUP("LLIQDF"&amp;A11,'Main File'!A:O,8,0),0)</f>
        <v>0</v>
      </c>
      <c r="E11" s="28">
        <f>IFERROR(+VLOOKUP("LLIQDF"&amp;A11,'Main File'!A:O,9,0),0)</f>
        <v>5.1138934464875626E-3</v>
      </c>
      <c r="F11" s="28">
        <f>IFERROR(+VLOOKUP("LLIQDF"&amp;A11,'Main File'!A:O,10,0),0)</f>
        <v>0.24353237083265383</v>
      </c>
      <c r="G11" s="28">
        <f>IFERROR(+VLOOKUP("LLIQDF"&amp;A11,'Main File'!A:O,11,0),0)</f>
        <v>9.8399504013413436E-2</v>
      </c>
      <c r="H11" s="28">
        <f>IFERROR(+VLOOKUP("LLIQDF"&amp;A11,'Main File'!A:O,12,0),0)</f>
        <v>0</v>
      </c>
      <c r="I11" s="28">
        <f>IFERROR(+VLOOKUP("LLIQDF"&amp;A11,'Main File'!A:O,13,0),0)</f>
        <v>0</v>
      </c>
      <c r="J11" s="28">
        <f>IFERROR(+VLOOKUP("LLIQDF"&amp;A11,'Main File'!A:O,14,0),0)</f>
        <v>5.1117878610769021E-3</v>
      </c>
      <c r="K11" s="28">
        <f>IFERROR(+VLOOKUP("LLIQDF"&amp;A11,'Main File'!A:O,15,0),0)</f>
        <v>0.10351129187449033</v>
      </c>
    </row>
    <row r="12" spans="1:14" x14ac:dyDescent="0.25">
      <c r="A12" s="9">
        <f t="shared" si="0"/>
        <v>43168</v>
      </c>
      <c r="B12" s="28">
        <f>IFERROR(+VLOOKUP("LLIQDF"&amp;A12,'Main File'!A:O,6,0),0)</f>
        <v>0.23876734819447434</v>
      </c>
      <c r="C12" s="28">
        <f>IFERROR(+VLOOKUP("LLIQDF"&amp;A12,'Main File'!A:O,7,0),0)</f>
        <v>0</v>
      </c>
      <c r="D12" s="28">
        <f>IFERROR(+VLOOKUP("LLIQDF"&amp;A12,'Main File'!A:O,8,0),0)</f>
        <v>0</v>
      </c>
      <c r="E12" s="28">
        <f>IFERROR(+VLOOKUP("LLIQDF"&amp;A12,'Main File'!A:O,9,0),0)</f>
        <v>5.1769018848284304E-3</v>
      </c>
      <c r="F12" s="28">
        <f>IFERROR(+VLOOKUP("LLIQDF"&amp;A12,'Main File'!A:O,10,0),0)</f>
        <v>0.24394425007930276</v>
      </c>
      <c r="G12" s="28">
        <f>IFERROR(+VLOOKUP("LLIQDF"&amp;A12,'Main File'!A:O,11,0),0)</f>
        <v>9.8752663576731556E-2</v>
      </c>
      <c r="H12" s="28">
        <f>IFERROR(+VLOOKUP("LLIQDF"&amp;A12,'Main File'!A:O,12,0),0)</f>
        <v>0</v>
      </c>
      <c r="I12" s="28">
        <f>IFERROR(+VLOOKUP("LLIQDF"&amp;A12,'Main File'!A:O,13,0),0)</f>
        <v>0</v>
      </c>
      <c r="J12" s="28">
        <f>IFERROR(+VLOOKUP("LLIQDF"&amp;A12,'Main File'!A:O,14,0),0)</f>
        <v>5.1753611226566789E-3</v>
      </c>
      <c r="K12" s="28">
        <f>IFERROR(+VLOOKUP("LLIQDF"&amp;A12,'Main File'!A:O,15,0),0)</f>
        <v>0.10392802469938824</v>
      </c>
    </row>
    <row r="13" spans="1:14" x14ac:dyDescent="0.25">
      <c r="A13" s="9">
        <f t="shared" si="0"/>
        <v>43169</v>
      </c>
      <c r="B13" s="28">
        <f>IFERROR(+VLOOKUP("LLIQDF"&amp;A13,'Main File'!A:O,6,0),0)</f>
        <v>0.23876745841345134</v>
      </c>
      <c r="C13" s="28">
        <f>IFERROR(+VLOOKUP("LLIQDF"&amp;A13,'Main File'!A:O,7,0),0)</f>
        <v>0</v>
      </c>
      <c r="D13" s="28">
        <f>IFERROR(+VLOOKUP("LLIQDF"&amp;A13,'Main File'!A:O,8,0),0)</f>
        <v>0</v>
      </c>
      <c r="E13" s="28">
        <f>IFERROR(+VLOOKUP("LLIQDF"&amp;A13,'Main File'!A:O,9,0),0)</f>
        <v>5.1769210564157203E-3</v>
      </c>
      <c r="F13" s="28">
        <f>IFERROR(+VLOOKUP("LLIQDF"&amp;A13,'Main File'!A:O,10,0),0)</f>
        <v>0.24394437946986708</v>
      </c>
      <c r="G13" s="28">
        <f>IFERROR(+VLOOKUP("LLIQDF"&amp;A13,'Main File'!A:O,11,0),0)</f>
        <v>9.8752673348084033E-2</v>
      </c>
      <c r="H13" s="28">
        <f>IFERROR(+VLOOKUP("LLIQDF"&amp;A13,'Main File'!A:O,12,0),0)</f>
        <v>0</v>
      </c>
      <c r="I13" s="28">
        <f>IFERROR(+VLOOKUP("LLIQDF"&amp;A13,'Main File'!A:O,13,0),0)</f>
        <v>0</v>
      </c>
      <c r="J13" s="28">
        <f>IFERROR(+VLOOKUP("LLIQDF"&amp;A13,'Main File'!A:O,14,0),0)</f>
        <v>5.1753627029693643E-3</v>
      </c>
      <c r="K13" s="28">
        <f>IFERROR(+VLOOKUP("LLIQDF"&amp;A13,'Main File'!A:O,15,0),0)</f>
        <v>0.1039280360510534</v>
      </c>
    </row>
    <row r="14" spans="1:14" x14ac:dyDescent="0.25">
      <c r="A14" s="9">
        <f t="shared" si="0"/>
        <v>43170</v>
      </c>
      <c r="B14" s="28">
        <f>IFERROR(+VLOOKUP("LLIQDF"&amp;A14,'Main File'!A:O,6,0),0)</f>
        <v>0.23876742890892713</v>
      </c>
      <c r="C14" s="28">
        <f>IFERROR(+VLOOKUP("LLIQDF"&amp;A14,'Main File'!A:O,7,0),0)</f>
        <v>0</v>
      </c>
      <c r="D14" s="28">
        <f>IFERROR(+VLOOKUP("LLIQDF"&amp;A14,'Main File'!A:O,8,0),0)</f>
        <v>0</v>
      </c>
      <c r="E14" s="28">
        <f>IFERROR(+VLOOKUP("LLIQDF"&amp;A14,'Main File'!A:O,9,0),0)</f>
        <v>5.17693664040307E-3</v>
      </c>
      <c r="F14" s="28">
        <f>IFERROR(+VLOOKUP("LLIQDF"&amp;A14,'Main File'!A:O,10,0),0)</f>
        <v>0.24394436554933019</v>
      </c>
      <c r="G14" s="28">
        <f>IFERROR(+VLOOKUP("LLIQDF"&amp;A14,'Main File'!A:O,11,0),0)</f>
        <v>9.8752684078183925E-2</v>
      </c>
      <c r="H14" s="28">
        <f>IFERROR(+VLOOKUP("LLIQDF"&amp;A14,'Main File'!A:O,12,0),0)</f>
        <v>0</v>
      </c>
      <c r="I14" s="28">
        <f>IFERROR(+VLOOKUP("LLIQDF"&amp;A14,'Main File'!A:O,13,0),0)</f>
        <v>0</v>
      </c>
      <c r="J14" s="28">
        <f>IFERROR(+VLOOKUP("LLIQDF"&amp;A14,'Main File'!A:O,14,0),0)</f>
        <v>5.1753638544516966E-3</v>
      </c>
      <c r="K14" s="28">
        <f>IFERROR(+VLOOKUP("LLIQDF"&amp;A14,'Main File'!A:O,15,0),0)</f>
        <v>0.10392804793263562</v>
      </c>
    </row>
    <row r="15" spans="1:14" x14ac:dyDescent="0.25">
      <c r="A15" s="9">
        <f t="shared" si="0"/>
        <v>43171</v>
      </c>
      <c r="B15" s="28">
        <f>IFERROR(+VLOOKUP("LLIQDF"&amp;A15,'Main File'!A:O,6,0),0)</f>
        <v>0</v>
      </c>
      <c r="C15" s="28">
        <f>IFERROR(+VLOOKUP("LLIQDF"&amp;A15,'Main File'!A:O,7,0),0)</f>
        <v>0</v>
      </c>
      <c r="D15" s="28">
        <f>IFERROR(+VLOOKUP("LLIQDF"&amp;A15,'Main File'!A:O,8,0),0)</f>
        <v>0</v>
      </c>
      <c r="E15" s="28">
        <f>IFERROR(+VLOOKUP("LLIQDF"&amp;A15,'Main File'!A:O,9,0),0)</f>
        <v>0</v>
      </c>
      <c r="F15" s="28">
        <f>IFERROR(+VLOOKUP("LLIQDF"&amp;A15,'Main File'!A:O,10,0),0)</f>
        <v>0</v>
      </c>
      <c r="G15" s="28">
        <f>IFERROR(+VLOOKUP("LLIQDF"&amp;A15,'Main File'!A:O,11,0),0)</f>
        <v>0</v>
      </c>
      <c r="H15" s="28">
        <f>IFERROR(+VLOOKUP("LLIQDF"&amp;A15,'Main File'!A:O,12,0),0)</f>
        <v>0</v>
      </c>
      <c r="I15" s="28">
        <f>IFERROR(+VLOOKUP("LLIQDF"&amp;A15,'Main File'!A:O,13,0),0)</f>
        <v>0</v>
      </c>
      <c r="J15" s="28">
        <f>IFERROR(+VLOOKUP("LLIQDF"&amp;A15,'Main File'!A:O,14,0),0)</f>
        <v>0</v>
      </c>
      <c r="K15" s="28">
        <f>IFERROR(+VLOOKUP("LLIQDF"&amp;A15,'Main File'!A:O,15,0),0)</f>
        <v>0</v>
      </c>
    </row>
    <row r="16" spans="1:14" x14ac:dyDescent="0.25">
      <c r="A16" s="9">
        <f t="shared" si="0"/>
        <v>43172</v>
      </c>
      <c r="B16" s="28">
        <f>IFERROR(+VLOOKUP("LLIQDF"&amp;A16,'Main File'!A:O,6,0),0)</f>
        <v>0</v>
      </c>
      <c r="C16" s="28">
        <f>IFERROR(+VLOOKUP("LLIQDF"&amp;A16,'Main File'!A:O,7,0),0)</f>
        <v>0</v>
      </c>
      <c r="D16" s="28">
        <f>IFERROR(+VLOOKUP("LLIQDF"&amp;A16,'Main File'!A:O,8,0),0)</f>
        <v>0</v>
      </c>
      <c r="E16" s="28">
        <f>IFERROR(+VLOOKUP("LLIQDF"&amp;A16,'Main File'!A:O,9,0),0)</f>
        <v>0</v>
      </c>
      <c r="F16" s="28">
        <f>IFERROR(+VLOOKUP("LLIQDF"&amp;A16,'Main File'!A:O,10,0),0)</f>
        <v>0</v>
      </c>
      <c r="G16" s="28">
        <f>IFERROR(+VLOOKUP("LLIQDF"&amp;A16,'Main File'!A:O,11,0),0)</f>
        <v>0</v>
      </c>
      <c r="H16" s="28">
        <f>IFERROR(+VLOOKUP("LLIQDF"&amp;A16,'Main File'!A:O,12,0),0)</f>
        <v>0</v>
      </c>
      <c r="I16" s="28">
        <f>IFERROR(+VLOOKUP("LLIQDF"&amp;A16,'Main File'!A:O,13,0),0)</f>
        <v>0</v>
      </c>
      <c r="J16" s="28">
        <f>IFERROR(+VLOOKUP("LLIQDF"&amp;A16,'Main File'!A:O,14,0),0)</f>
        <v>0</v>
      </c>
      <c r="K16" s="28">
        <f>IFERROR(+VLOOKUP("LLIQDF"&amp;A16,'Main File'!A:O,15,0),0)</f>
        <v>0</v>
      </c>
    </row>
    <row r="17" spans="1:11" x14ac:dyDescent="0.25">
      <c r="A17" s="9">
        <f t="shared" si="0"/>
        <v>43173</v>
      </c>
      <c r="B17" s="28">
        <f>IFERROR(+VLOOKUP("LLIQDF"&amp;A17,'Main File'!A:O,6,0),0)</f>
        <v>0</v>
      </c>
      <c r="C17" s="28">
        <f>IFERROR(+VLOOKUP("LLIQDF"&amp;A17,'Main File'!A:O,7,0),0)</f>
        <v>0</v>
      </c>
      <c r="D17" s="28">
        <f>IFERROR(+VLOOKUP("LLIQDF"&amp;A17,'Main File'!A:O,8,0),0)</f>
        <v>0</v>
      </c>
      <c r="E17" s="28">
        <f>IFERROR(+VLOOKUP("LLIQDF"&amp;A17,'Main File'!A:O,9,0),0)</f>
        <v>0</v>
      </c>
      <c r="F17" s="28">
        <f>IFERROR(+VLOOKUP("LLIQDF"&amp;A17,'Main File'!A:O,10,0),0)</f>
        <v>0</v>
      </c>
      <c r="G17" s="28">
        <f>IFERROR(+VLOOKUP("LLIQDF"&amp;A17,'Main File'!A:O,11,0),0)</f>
        <v>0</v>
      </c>
      <c r="H17" s="28">
        <f>IFERROR(+VLOOKUP("LLIQDF"&amp;A17,'Main File'!A:O,12,0),0)</f>
        <v>0</v>
      </c>
      <c r="I17" s="28">
        <f>IFERROR(+VLOOKUP("LLIQDF"&amp;A17,'Main File'!A:O,13,0),0)</f>
        <v>0</v>
      </c>
      <c r="J17" s="28">
        <f>IFERROR(+VLOOKUP("LLIQDF"&amp;A17,'Main File'!A:O,14,0),0)</f>
        <v>0</v>
      </c>
      <c r="K17" s="28">
        <f>IFERROR(+VLOOKUP("LLIQDF"&amp;A17,'Main File'!A:O,15,0),0)</f>
        <v>0</v>
      </c>
    </row>
    <row r="18" spans="1:11" x14ac:dyDescent="0.25">
      <c r="A18" s="9">
        <f t="shared" si="0"/>
        <v>43174</v>
      </c>
      <c r="B18" s="28">
        <f>IFERROR(+VLOOKUP("LLIQDF"&amp;A18,'Main File'!A:O,6,0),0)</f>
        <v>0</v>
      </c>
      <c r="C18" s="28">
        <f>IFERROR(+VLOOKUP("LLIQDF"&amp;A18,'Main File'!A:O,7,0),0)</f>
        <v>0</v>
      </c>
      <c r="D18" s="28">
        <f>IFERROR(+VLOOKUP("LLIQDF"&amp;A18,'Main File'!A:O,8,0),0)</f>
        <v>0</v>
      </c>
      <c r="E18" s="28">
        <f>IFERROR(+VLOOKUP("LLIQDF"&amp;A18,'Main File'!A:O,9,0),0)</f>
        <v>0</v>
      </c>
      <c r="F18" s="28">
        <f>IFERROR(+VLOOKUP("LLIQDF"&amp;A18,'Main File'!A:O,10,0),0)</f>
        <v>0</v>
      </c>
      <c r="G18" s="28">
        <f>IFERROR(+VLOOKUP("LLIQDF"&amp;A18,'Main File'!A:O,11,0),0)</f>
        <v>0</v>
      </c>
      <c r="H18" s="28">
        <f>IFERROR(+VLOOKUP("LLIQDF"&amp;A18,'Main File'!A:O,12,0),0)</f>
        <v>0</v>
      </c>
      <c r="I18" s="28">
        <f>IFERROR(+VLOOKUP("LLIQDF"&amp;A18,'Main File'!A:O,13,0),0)</f>
        <v>0</v>
      </c>
      <c r="J18" s="28">
        <f>IFERROR(+VLOOKUP("LLIQDF"&amp;A18,'Main File'!A:O,14,0),0)</f>
        <v>0</v>
      </c>
      <c r="K18" s="28">
        <f>IFERROR(+VLOOKUP("LLIQDF"&amp;A18,'Main File'!A:O,15,0),0)</f>
        <v>0</v>
      </c>
    </row>
    <row r="19" spans="1:11" x14ac:dyDescent="0.25">
      <c r="A19" s="9">
        <f t="shared" si="0"/>
        <v>43175</v>
      </c>
      <c r="B19" s="28">
        <f>IFERROR(+VLOOKUP("LLIQDF"&amp;A19,'Main File'!A:O,6,0),0)</f>
        <v>0</v>
      </c>
      <c r="C19" s="28">
        <f>IFERROR(+VLOOKUP("LLIQDF"&amp;A19,'Main File'!A:O,7,0),0)</f>
        <v>0</v>
      </c>
      <c r="D19" s="28">
        <f>IFERROR(+VLOOKUP("LLIQDF"&amp;A19,'Main File'!A:O,8,0),0)</f>
        <v>0</v>
      </c>
      <c r="E19" s="28">
        <f>IFERROR(+VLOOKUP("LLIQDF"&amp;A19,'Main File'!A:O,9,0),0)</f>
        <v>0</v>
      </c>
      <c r="F19" s="28">
        <f>IFERROR(+VLOOKUP("LLIQDF"&amp;A19,'Main File'!A:O,10,0),0)</f>
        <v>0</v>
      </c>
      <c r="G19" s="28">
        <f>IFERROR(+VLOOKUP("LLIQDF"&amp;A19,'Main File'!A:O,11,0),0)</f>
        <v>0</v>
      </c>
      <c r="H19" s="28">
        <f>IFERROR(+VLOOKUP("LLIQDF"&amp;A19,'Main File'!A:O,12,0),0)</f>
        <v>0</v>
      </c>
      <c r="I19" s="28">
        <f>IFERROR(+VLOOKUP("LLIQDF"&amp;A19,'Main File'!A:O,13,0),0)</f>
        <v>0</v>
      </c>
      <c r="J19" s="28">
        <f>IFERROR(+VLOOKUP("LLIQDF"&amp;A19,'Main File'!A:O,14,0),0)</f>
        <v>0</v>
      </c>
      <c r="K19" s="28">
        <f>IFERROR(+VLOOKUP("LLIQDF"&amp;A19,'Main File'!A:O,15,0),0)</f>
        <v>0</v>
      </c>
    </row>
    <row r="20" spans="1:11" x14ac:dyDescent="0.25">
      <c r="A20" s="9">
        <f t="shared" si="0"/>
        <v>43176</v>
      </c>
      <c r="B20" s="28">
        <f>IFERROR(+VLOOKUP("LLIQDF"&amp;A20,'Main File'!A:O,6,0),0)</f>
        <v>0</v>
      </c>
      <c r="C20" s="28">
        <f>IFERROR(+VLOOKUP("LLIQDF"&amp;A20,'Main File'!A:O,7,0),0)</f>
        <v>0</v>
      </c>
      <c r="D20" s="28">
        <f>IFERROR(+VLOOKUP("LLIQDF"&amp;A20,'Main File'!A:O,8,0),0)</f>
        <v>0</v>
      </c>
      <c r="E20" s="28">
        <f>IFERROR(+VLOOKUP("LLIQDF"&amp;A20,'Main File'!A:O,9,0),0)</f>
        <v>0</v>
      </c>
      <c r="F20" s="28">
        <f>IFERROR(+VLOOKUP("LLIQDF"&amp;A20,'Main File'!A:O,10,0),0)</f>
        <v>0</v>
      </c>
      <c r="G20" s="28">
        <f>IFERROR(+VLOOKUP("LLIQDF"&amp;A20,'Main File'!A:O,11,0),0)</f>
        <v>0</v>
      </c>
      <c r="H20" s="28">
        <f>IFERROR(+VLOOKUP("LLIQDF"&amp;A20,'Main File'!A:O,12,0),0)</f>
        <v>0</v>
      </c>
      <c r="I20" s="28">
        <f>IFERROR(+VLOOKUP("LLIQDF"&amp;A20,'Main File'!A:O,13,0),0)</f>
        <v>0</v>
      </c>
      <c r="J20" s="28">
        <f>IFERROR(+VLOOKUP("LLIQDF"&amp;A20,'Main File'!A:O,14,0),0)</f>
        <v>0</v>
      </c>
      <c r="K20" s="28">
        <f>IFERROR(+VLOOKUP("LLIQDF"&amp;A20,'Main File'!A:O,15,0),0)</f>
        <v>0</v>
      </c>
    </row>
    <row r="21" spans="1:11" x14ac:dyDescent="0.25">
      <c r="A21" s="9">
        <f t="shared" si="0"/>
        <v>43177</v>
      </c>
      <c r="B21" s="28">
        <f>IFERROR(+VLOOKUP("LLIQDF"&amp;A21,'Main File'!A:O,6,0),0)</f>
        <v>0</v>
      </c>
      <c r="C21" s="28">
        <f>IFERROR(+VLOOKUP("LLIQDF"&amp;A21,'Main File'!A:O,7,0),0)</f>
        <v>0</v>
      </c>
      <c r="D21" s="28">
        <f>IFERROR(+VLOOKUP("LLIQDF"&amp;A21,'Main File'!A:O,8,0),0)</f>
        <v>0</v>
      </c>
      <c r="E21" s="28">
        <f>IFERROR(+VLOOKUP("LLIQDF"&amp;A21,'Main File'!A:O,9,0),0)</f>
        <v>0</v>
      </c>
      <c r="F21" s="28">
        <f>IFERROR(+VLOOKUP("LLIQDF"&amp;A21,'Main File'!A:O,10,0),0)</f>
        <v>0</v>
      </c>
      <c r="G21" s="28">
        <f>IFERROR(+VLOOKUP("LLIQDF"&amp;A21,'Main File'!A:O,11,0),0)</f>
        <v>0</v>
      </c>
      <c r="H21" s="28">
        <f>IFERROR(+VLOOKUP("LLIQDF"&amp;A21,'Main File'!A:O,12,0),0)</f>
        <v>0</v>
      </c>
      <c r="I21" s="28">
        <f>IFERROR(+VLOOKUP("LLIQDF"&amp;A21,'Main File'!A:O,13,0),0)</f>
        <v>0</v>
      </c>
      <c r="J21" s="28">
        <f>IFERROR(+VLOOKUP("LLIQDF"&amp;A21,'Main File'!A:O,14,0),0)</f>
        <v>0</v>
      </c>
      <c r="K21" s="28">
        <f>IFERROR(+VLOOKUP("LLIQDF"&amp;A21,'Main File'!A:O,15,0),0)</f>
        <v>0</v>
      </c>
    </row>
    <row r="22" spans="1:11" x14ac:dyDescent="0.25">
      <c r="A22" s="9">
        <f t="shared" si="0"/>
        <v>43178</v>
      </c>
      <c r="B22" s="28">
        <f>IFERROR(+VLOOKUP("LLIQDF"&amp;A22,'Main File'!A:O,6,0),0)</f>
        <v>0</v>
      </c>
      <c r="C22" s="28">
        <f>IFERROR(+VLOOKUP("LLIQDF"&amp;A22,'Main File'!A:O,7,0),0)</f>
        <v>0</v>
      </c>
      <c r="D22" s="28">
        <f>IFERROR(+VLOOKUP("LLIQDF"&amp;A22,'Main File'!A:O,8,0),0)</f>
        <v>0</v>
      </c>
      <c r="E22" s="28">
        <f>IFERROR(+VLOOKUP("LLIQDF"&amp;A22,'Main File'!A:O,9,0),0)</f>
        <v>0</v>
      </c>
      <c r="F22" s="28">
        <f>IFERROR(+VLOOKUP("LLIQDF"&amp;A22,'Main File'!A:O,10,0),0)</f>
        <v>0</v>
      </c>
      <c r="G22" s="28">
        <f>IFERROR(+VLOOKUP("LLIQDF"&amp;A22,'Main File'!A:O,11,0),0)</f>
        <v>0</v>
      </c>
      <c r="H22" s="28">
        <f>IFERROR(+VLOOKUP("LLIQDF"&amp;A22,'Main File'!A:O,12,0),0)</f>
        <v>0</v>
      </c>
      <c r="I22" s="28">
        <f>IFERROR(+VLOOKUP("LLIQDF"&amp;A22,'Main File'!A:O,13,0),0)</f>
        <v>0</v>
      </c>
      <c r="J22" s="28">
        <f>IFERROR(+VLOOKUP("LLIQDF"&amp;A22,'Main File'!A:O,14,0),0)</f>
        <v>0</v>
      </c>
      <c r="K22" s="28">
        <f>IFERROR(+VLOOKUP("LLIQDF"&amp;A22,'Main File'!A:O,15,0),0)</f>
        <v>0</v>
      </c>
    </row>
    <row r="23" spans="1:11" x14ac:dyDescent="0.25">
      <c r="A23" s="9">
        <f t="shared" si="0"/>
        <v>43179</v>
      </c>
      <c r="B23" s="28">
        <f>IFERROR(+VLOOKUP("LLIQDF"&amp;A23,'Main File'!A:O,6,0),0)</f>
        <v>0</v>
      </c>
      <c r="C23" s="28">
        <f>IFERROR(+VLOOKUP("LLIQDF"&amp;A23,'Main File'!A:O,7,0),0)</f>
        <v>0</v>
      </c>
      <c r="D23" s="28">
        <f>IFERROR(+VLOOKUP("LLIQDF"&amp;A23,'Main File'!A:O,8,0),0)</f>
        <v>0</v>
      </c>
      <c r="E23" s="28">
        <f>IFERROR(+VLOOKUP("LLIQDF"&amp;A23,'Main File'!A:O,9,0),0)</f>
        <v>0</v>
      </c>
      <c r="F23" s="28">
        <f>IFERROR(+VLOOKUP("LLIQDF"&amp;A23,'Main File'!A:O,10,0),0)</f>
        <v>0</v>
      </c>
      <c r="G23" s="28">
        <f>IFERROR(+VLOOKUP("LLIQDF"&amp;A23,'Main File'!A:O,11,0),0)</f>
        <v>0</v>
      </c>
      <c r="H23" s="28">
        <f>IFERROR(+VLOOKUP("LLIQDF"&amp;A23,'Main File'!A:O,12,0),0)</f>
        <v>0</v>
      </c>
      <c r="I23" s="28">
        <f>IFERROR(+VLOOKUP("LLIQDF"&amp;A23,'Main File'!A:O,13,0),0)</f>
        <v>0</v>
      </c>
      <c r="J23" s="28">
        <f>IFERROR(+VLOOKUP("LLIQDF"&amp;A23,'Main File'!A:O,14,0),0)</f>
        <v>0</v>
      </c>
      <c r="K23" s="28">
        <f>IFERROR(+VLOOKUP("LLIQDF"&amp;A23,'Main File'!A:O,15,0),0)</f>
        <v>0</v>
      </c>
    </row>
    <row r="24" spans="1:11" x14ac:dyDescent="0.25">
      <c r="A24" s="9">
        <f t="shared" si="0"/>
        <v>43180</v>
      </c>
      <c r="B24" s="28">
        <f>IFERROR(+VLOOKUP("LLIQDF"&amp;A24,'Main File'!A:O,6,0),0)</f>
        <v>0</v>
      </c>
      <c r="C24" s="28">
        <f>IFERROR(+VLOOKUP("LLIQDF"&amp;A24,'Main File'!A:O,7,0),0)</f>
        <v>0</v>
      </c>
      <c r="D24" s="28">
        <f>IFERROR(+VLOOKUP("LLIQDF"&amp;A24,'Main File'!A:O,8,0),0)</f>
        <v>0</v>
      </c>
      <c r="E24" s="28">
        <f>IFERROR(+VLOOKUP("LLIQDF"&amp;A24,'Main File'!A:O,9,0),0)</f>
        <v>0</v>
      </c>
      <c r="F24" s="28">
        <f>IFERROR(+VLOOKUP("LLIQDF"&amp;A24,'Main File'!A:O,10,0),0)</f>
        <v>0</v>
      </c>
      <c r="G24" s="28">
        <f>IFERROR(+VLOOKUP("LLIQDF"&amp;A24,'Main File'!A:O,11,0),0)</f>
        <v>0</v>
      </c>
      <c r="H24" s="28">
        <f>IFERROR(+VLOOKUP("LLIQDF"&amp;A24,'Main File'!A:O,12,0),0)</f>
        <v>0</v>
      </c>
      <c r="I24" s="28">
        <f>IFERROR(+VLOOKUP("LLIQDF"&amp;A24,'Main File'!A:O,13,0),0)</f>
        <v>0</v>
      </c>
      <c r="J24" s="28">
        <f>IFERROR(+VLOOKUP("LLIQDF"&amp;A24,'Main File'!A:O,14,0),0)</f>
        <v>0</v>
      </c>
      <c r="K24" s="28">
        <f>IFERROR(+VLOOKUP("LLIQDF"&amp;A24,'Main File'!A:O,15,0),0)</f>
        <v>0</v>
      </c>
    </row>
    <row r="25" spans="1:11" x14ac:dyDescent="0.25">
      <c r="A25" s="9">
        <f t="shared" si="0"/>
        <v>43181</v>
      </c>
      <c r="B25" s="28">
        <f>IFERROR(+VLOOKUP("LLIQDF"&amp;A25,'Main File'!A:O,6,0),0)</f>
        <v>0</v>
      </c>
      <c r="C25" s="28">
        <f>IFERROR(+VLOOKUP("LLIQDF"&amp;A25,'Main File'!A:O,7,0),0)</f>
        <v>0</v>
      </c>
      <c r="D25" s="28">
        <f>IFERROR(+VLOOKUP("LLIQDF"&amp;A25,'Main File'!A:O,8,0),0)</f>
        <v>0</v>
      </c>
      <c r="E25" s="28">
        <f>IFERROR(+VLOOKUP("LLIQDF"&amp;A25,'Main File'!A:O,9,0),0)</f>
        <v>0</v>
      </c>
      <c r="F25" s="28">
        <f>IFERROR(+VLOOKUP("LLIQDF"&amp;A25,'Main File'!A:O,10,0),0)</f>
        <v>0</v>
      </c>
      <c r="G25" s="28">
        <f>IFERROR(+VLOOKUP("LLIQDF"&amp;A25,'Main File'!A:O,11,0),0)</f>
        <v>0</v>
      </c>
      <c r="H25" s="28">
        <f>IFERROR(+VLOOKUP("LLIQDF"&amp;A25,'Main File'!A:O,12,0),0)</f>
        <v>0</v>
      </c>
      <c r="I25" s="28">
        <f>IFERROR(+VLOOKUP("LLIQDF"&amp;A25,'Main File'!A:O,13,0),0)</f>
        <v>0</v>
      </c>
      <c r="J25" s="28">
        <f>IFERROR(+VLOOKUP("LLIQDF"&amp;A25,'Main File'!A:O,14,0),0)</f>
        <v>0</v>
      </c>
      <c r="K25" s="28">
        <f>IFERROR(+VLOOKUP("LLIQDF"&amp;A25,'Main File'!A:O,15,0),0)</f>
        <v>0</v>
      </c>
    </row>
    <row r="26" spans="1:11" x14ac:dyDescent="0.25">
      <c r="A26" s="9">
        <f t="shared" si="0"/>
        <v>43182</v>
      </c>
      <c r="B26" s="28">
        <f>IFERROR(+VLOOKUP("LLIQDF"&amp;A26,'Main File'!A:O,6,0),0)</f>
        <v>0</v>
      </c>
      <c r="C26" s="28">
        <f>IFERROR(+VLOOKUP("LLIQDF"&amp;A26,'Main File'!A:O,7,0),0)</f>
        <v>0</v>
      </c>
      <c r="D26" s="28">
        <f>IFERROR(+VLOOKUP("LLIQDF"&amp;A26,'Main File'!A:O,8,0),0)</f>
        <v>0</v>
      </c>
      <c r="E26" s="28">
        <f>IFERROR(+VLOOKUP("LLIQDF"&amp;A26,'Main File'!A:O,9,0),0)</f>
        <v>0</v>
      </c>
      <c r="F26" s="28">
        <f>IFERROR(+VLOOKUP("LLIQDF"&amp;A26,'Main File'!A:O,10,0),0)</f>
        <v>0</v>
      </c>
      <c r="G26" s="28">
        <f>IFERROR(+VLOOKUP("LLIQDF"&amp;A26,'Main File'!A:O,11,0),0)</f>
        <v>0</v>
      </c>
      <c r="H26" s="28">
        <f>IFERROR(+VLOOKUP("LLIQDF"&amp;A26,'Main File'!A:O,12,0),0)</f>
        <v>0</v>
      </c>
      <c r="I26" s="28">
        <f>IFERROR(+VLOOKUP("LLIQDF"&amp;A26,'Main File'!A:O,13,0),0)</f>
        <v>0</v>
      </c>
      <c r="J26" s="28">
        <f>IFERROR(+VLOOKUP("LLIQDF"&amp;A26,'Main File'!A:O,14,0),0)</f>
        <v>0</v>
      </c>
      <c r="K26" s="28">
        <f>IFERROR(+VLOOKUP("LLIQDF"&amp;A26,'Main File'!A:O,15,0),0)</f>
        <v>0</v>
      </c>
    </row>
    <row r="27" spans="1:11" x14ac:dyDescent="0.25">
      <c r="A27" s="9">
        <f t="shared" si="0"/>
        <v>43183</v>
      </c>
      <c r="B27" s="28">
        <f>IFERROR(+VLOOKUP("LLIQDF"&amp;A27,'Main File'!A:O,6,0),0)</f>
        <v>0</v>
      </c>
      <c r="C27" s="28">
        <f>IFERROR(+VLOOKUP("LLIQDF"&amp;A27,'Main File'!A:O,7,0),0)</f>
        <v>0</v>
      </c>
      <c r="D27" s="28">
        <f>IFERROR(+VLOOKUP("LLIQDF"&amp;A27,'Main File'!A:O,8,0),0)</f>
        <v>0</v>
      </c>
      <c r="E27" s="28">
        <f>IFERROR(+VLOOKUP("LLIQDF"&amp;A27,'Main File'!A:O,9,0),0)</f>
        <v>0</v>
      </c>
      <c r="F27" s="28">
        <f>IFERROR(+VLOOKUP("LLIQDF"&amp;A27,'Main File'!A:O,10,0),0)</f>
        <v>0</v>
      </c>
      <c r="G27" s="28">
        <f>IFERROR(+VLOOKUP("LLIQDF"&amp;A27,'Main File'!A:O,11,0),0)</f>
        <v>0</v>
      </c>
      <c r="H27" s="28">
        <f>IFERROR(+VLOOKUP("LLIQDF"&amp;A27,'Main File'!A:O,12,0),0)</f>
        <v>0</v>
      </c>
      <c r="I27" s="28">
        <f>IFERROR(+VLOOKUP("LLIQDF"&amp;A27,'Main File'!A:O,13,0),0)</f>
        <v>0</v>
      </c>
      <c r="J27" s="28">
        <f>IFERROR(+VLOOKUP("LLIQDF"&amp;A27,'Main File'!A:O,14,0),0)</f>
        <v>0</v>
      </c>
      <c r="K27" s="28">
        <f>IFERROR(+VLOOKUP("LLIQDF"&amp;A27,'Main File'!A:O,15,0),0)</f>
        <v>0</v>
      </c>
    </row>
    <row r="28" spans="1:11" x14ac:dyDescent="0.25">
      <c r="A28" s="9">
        <f t="shared" si="0"/>
        <v>43184</v>
      </c>
      <c r="B28" s="28">
        <f>IFERROR(+VLOOKUP("LLIQDF"&amp;A28,'Main File'!A:O,6,0),0)</f>
        <v>0</v>
      </c>
      <c r="C28" s="28">
        <f>IFERROR(+VLOOKUP("LLIQDF"&amp;A28,'Main File'!A:O,7,0),0)</f>
        <v>0</v>
      </c>
      <c r="D28" s="28">
        <f>IFERROR(+VLOOKUP("LLIQDF"&amp;A28,'Main File'!A:O,8,0),0)</f>
        <v>0</v>
      </c>
      <c r="E28" s="28">
        <f>IFERROR(+VLOOKUP("LLIQDF"&amp;A28,'Main File'!A:O,9,0),0)</f>
        <v>0</v>
      </c>
      <c r="F28" s="28">
        <f>IFERROR(+VLOOKUP("LLIQDF"&amp;A28,'Main File'!A:O,10,0),0)</f>
        <v>0</v>
      </c>
      <c r="G28" s="28">
        <f>IFERROR(+VLOOKUP("LLIQDF"&amp;A28,'Main File'!A:O,11,0),0)</f>
        <v>0</v>
      </c>
      <c r="H28" s="28">
        <f>IFERROR(+VLOOKUP("LLIQDF"&amp;A28,'Main File'!A:O,12,0),0)</f>
        <v>0</v>
      </c>
      <c r="I28" s="28">
        <f>IFERROR(+VLOOKUP("LLIQDF"&amp;A28,'Main File'!A:O,13,0),0)</f>
        <v>0</v>
      </c>
      <c r="J28" s="28">
        <f>IFERROR(+VLOOKUP("LLIQDF"&amp;A28,'Main File'!A:O,14,0),0)</f>
        <v>0</v>
      </c>
      <c r="K28" s="28">
        <f>IFERROR(+VLOOKUP("LLIQDF"&amp;A28,'Main File'!A:O,15,0),0)</f>
        <v>0</v>
      </c>
    </row>
    <row r="29" spans="1:11" x14ac:dyDescent="0.25">
      <c r="A29" s="9">
        <f t="shared" si="0"/>
        <v>43185</v>
      </c>
      <c r="B29" s="28">
        <f>IFERROR(+VLOOKUP("LLIQDF"&amp;A29,'Main File'!A:O,6,0),0)</f>
        <v>0</v>
      </c>
      <c r="C29" s="28">
        <f>IFERROR(+VLOOKUP("LLIQDF"&amp;A29,'Main File'!A:O,7,0),0)</f>
        <v>0</v>
      </c>
      <c r="D29" s="28">
        <f>IFERROR(+VLOOKUP("LLIQDF"&amp;A29,'Main File'!A:O,8,0),0)</f>
        <v>0</v>
      </c>
      <c r="E29" s="28">
        <f>IFERROR(+VLOOKUP("LLIQDF"&amp;A29,'Main File'!A:O,9,0),0)</f>
        <v>0</v>
      </c>
      <c r="F29" s="28">
        <f>IFERROR(+VLOOKUP("LLIQDF"&amp;A29,'Main File'!A:O,10,0),0)</f>
        <v>0</v>
      </c>
      <c r="G29" s="28">
        <f>IFERROR(+VLOOKUP("LLIQDF"&amp;A29,'Main File'!A:O,11,0),0)</f>
        <v>0</v>
      </c>
      <c r="H29" s="28">
        <f>IFERROR(+VLOOKUP("LLIQDF"&amp;A29,'Main File'!A:O,12,0),0)</f>
        <v>0</v>
      </c>
      <c r="I29" s="28">
        <f>IFERROR(+VLOOKUP("LLIQDF"&amp;A29,'Main File'!A:O,13,0),0)</f>
        <v>0</v>
      </c>
      <c r="J29" s="28">
        <f>IFERROR(+VLOOKUP("LLIQDF"&amp;A29,'Main File'!A:O,14,0),0)</f>
        <v>0</v>
      </c>
      <c r="K29" s="28">
        <f>IFERROR(+VLOOKUP("LLIQDF"&amp;A29,'Main File'!A:O,15,0),0)</f>
        <v>0</v>
      </c>
    </row>
    <row r="30" spans="1:11" x14ac:dyDescent="0.25">
      <c r="A30" s="9">
        <f t="shared" si="0"/>
        <v>43186</v>
      </c>
      <c r="B30" s="28">
        <f>IFERROR(+VLOOKUP("LLIQDF"&amp;A30,'Main File'!A:O,6,0),0)</f>
        <v>0</v>
      </c>
      <c r="C30" s="28">
        <f>IFERROR(+VLOOKUP("LLIQDF"&amp;A30,'Main File'!A:O,7,0),0)</f>
        <v>0</v>
      </c>
      <c r="D30" s="28">
        <f>IFERROR(+VLOOKUP("LLIQDF"&amp;A30,'Main File'!A:O,8,0),0)</f>
        <v>0</v>
      </c>
      <c r="E30" s="28">
        <f>IFERROR(+VLOOKUP("LLIQDF"&amp;A30,'Main File'!A:O,9,0),0)</f>
        <v>0</v>
      </c>
      <c r="F30" s="28">
        <f>IFERROR(+VLOOKUP("LLIQDF"&amp;A30,'Main File'!A:O,10,0),0)</f>
        <v>0</v>
      </c>
      <c r="G30" s="28">
        <f>IFERROR(+VLOOKUP("LLIQDF"&amp;A30,'Main File'!A:O,11,0),0)</f>
        <v>0</v>
      </c>
      <c r="H30" s="28">
        <f>IFERROR(+VLOOKUP("LLIQDF"&amp;A30,'Main File'!A:O,12,0),0)</f>
        <v>0</v>
      </c>
      <c r="I30" s="28">
        <f>IFERROR(+VLOOKUP("LLIQDF"&amp;A30,'Main File'!A:O,13,0),0)</f>
        <v>0</v>
      </c>
      <c r="J30" s="28">
        <f>IFERROR(+VLOOKUP("LLIQDF"&amp;A30,'Main File'!A:O,14,0),0)</f>
        <v>0</v>
      </c>
      <c r="K30" s="28">
        <f>IFERROR(+VLOOKUP("LLIQDF"&amp;A30,'Main File'!A:O,15,0),0)</f>
        <v>0</v>
      </c>
    </row>
    <row r="31" spans="1:11" x14ac:dyDescent="0.25">
      <c r="A31" s="9">
        <f t="shared" si="0"/>
        <v>43187</v>
      </c>
      <c r="B31" s="28">
        <f>IFERROR(+VLOOKUP("LLIQDF"&amp;A31,'Main File'!A:O,6,0),0)</f>
        <v>0</v>
      </c>
      <c r="C31" s="28">
        <f>IFERROR(+VLOOKUP("LLIQDF"&amp;A31,'Main File'!A:O,7,0),0)</f>
        <v>0</v>
      </c>
      <c r="D31" s="28">
        <f>IFERROR(+VLOOKUP("LLIQDF"&amp;A31,'Main File'!A:O,8,0),0)</f>
        <v>0</v>
      </c>
      <c r="E31" s="28">
        <f>IFERROR(+VLOOKUP("LLIQDF"&amp;A31,'Main File'!A:O,9,0),0)</f>
        <v>0</v>
      </c>
      <c r="F31" s="28">
        <f>IFERROR(+VLOOKUP("LLIQDF"&amp;A31,'Main File'!A:O,10,0),0)</f>
        <v>0</v>
      </c>
      <c r="G31" s="28">
        <f>IFERROR(+VLOOKUP("LLIQDF"&amp;A31,'Main File'!A:O,11,0),0)</f>
        <v>0</v>
      </c>
      <c r="H31" s="28">
        <f>IFERROR(+VLOOKUP("LLIQDF"&amp;A31,'Main File'!A:O,12,0),0)</f>
        <v>0</v>
      </c>
      <c r="I31" s="28">
        <f>IFERROR(+VLOOKUP("LLIQDF"&amp;A31,'Main File'!A:O,13,0),0)</f>
        <v>0</v>
      </c>
      <c r="J31" s="28">
        <f>IFERROR(+VLOOKUP("LLIQDF"&amp;A31,'Main File'!A:O,14,0),0)</f>
        <v>0</v>
      </c>
      <c r="K31" s="28">
        <f>IFERROR(+VLOOKUP("LLIQDF"&amp;A31,'Main File'!A:O,15,0),0)</f>
        <v>0</v>
      </c>
    </row>
    <row r="32" spans="1:11" x14ac:dyDescent="0.25">
      <c r="A32" s="9">
        <f t="shared" si="0"/>
        <v>43188</v>
      </c>
      <c r="B32" s="28">
        <f>IFERROR(+VLOOKUP("LLIQDF"&amp;A32,'Main File'!A:O,6,0),0)</f>
        <v>0</v>
      </c>
      <c r="C32" s="28">
        <f>IFERROR(+VLOOKUP("LLIQDF"&amp;A32,'Main File'!A:O,7,0),0)</f>
        <v>0</v>
      </c>
      <c r="D32" s="28">
        <f>IFERROR(+VLOOKUP("LLIQDF"&amp;A32,'Main File'!A:O,8,0),0)</f>
        <v>0</v>
      </c>
      <c r="E32" s="28">
        <f>IFERROR(+VLOOKUP("LLIQDF"&amp;A32,'Main File'!A:O,9,0),0)</f>
        <v>0</v>
      </c>
      <c r="F32" s="28">
        <f>IFERROR(+VLOOKUP("LLIQDF"&amp;A32,'Main File'!A:O,10,0),0)</f>
        <v>0</v>
      </c>
      <c r="G32" s="28">
        <f>IFERROR(+VLOOKUP("LLIQDF"&amp;A32,'Main File'!A:O,11,0),0)</f>
        <v>0</v>
      </c>
      <c r="H32" s="28">
        <f>IFERROR(+VLOOKUP("LLIQDF"&amp;A32,'Main File'!A:O,12,0),0)</f>
        <v>0</v>
      </c>
      <c r="I32" s="28">
        <f>IFERROR(+VLOOKUP("LLIQDF"&amp;A32,'Main File'!A:O,13,0),0)</f>
        <v>0</v>
      </c>
      <c r="J32" s="28">
        <f>IFERROR(+VLOOKUP("LLIQDF"&amp;A32,'Main File'!A:O,14,0),0)</f>
        <v>0</v>
      </c>
      <c r="K32" s="28">
        <f>IFERROR(+VLOOKUP("LLIQDF"&amp;A32,'Main File'!A:O,15,0),0)</f>
        <v>0</v>
      </c>
    </row>
    <row r="33" spans="1:11" x14ac:dyDescent="0.25">
      <c r="A33" s="9">
        <f t="shared" si="0"/>
        <v>43189</v>
      </c>
      <c r="B33" s="28">
        <f>IFERROR(+VLOOKUP("LLIQDF"&amp;A33,'Main File'!A:O,6,0),0)</f>
        <v>0</v>
      </c>
      <c r="C33" s="28">
        <f>IFERROR(+VLOOKUP("LLIQDF"&amp;A33,'Main File'!A:O,7,0),0)</f>
        <v>0</v>
      </c>
      <c r="D33" s="28">
        <f>IFERROR(+VLOOKUP("LLIQDF"&amp;A33,'Main File'!A:O,8,0),0)</f>
        <v>0</v>
      </c>
      <c r="E33" s="28">
        <f>IFERROR(+VLOOKUP("LLIQDF"&amp;A33,'Main File'!A:O,9,0),0)</f>
        <v>0</v>
      </c>
      <c r="F33" s="28">
        <f>IFERROR(+VLOOKUP("LLIQDF"&amp;A33,'Main File'!A:O,10,0),0)</f>
        <v>0</v>
      </c>
      <c r="G33" s="28">
        <f>IFERROR(+VLOOKUP("LLIQDF"&amp;A33,'Main File'!A:O,11,0),0)</f>
        <v>0</v>
      </c>
      <c r="H33" s="28">
        <f>IFERROR(+VLOOKUP("LLIQDF"&amp;A33,'Main File'!A:O,12,0),0)</f>
        <v>0</v>
      </c>
      <c r="I33" s="28">
        <f>IFERROR(+VLOOKUP("LLIQDF"&amp;A33,'Main File'!A:O,13,0),0)</f>
        <v>0</v>
      </c>
      <c r="J33" s="28">
        <f>IFERROR(+VLOOKUP("LLIQDF"&amp;A33,'Main File'!A:O,14,0),0)</f>
        <v>0</v>
      </c>
      <c r="K33" s="28">
        <f>IFERROR(+VLOOKUP("LLIQDF"&amp;A33,'Main File'!A:O,15,0),0)</f>
        <v>0</v>
      </c>
    </row>
    <row r="34" spans="1:11" x14ac:dyDescent="0.25">
      <c r="A34" s="9">
        <f t="shared" si="0"/>
        <v>43190</v>
      </c>
      <c r="B34" s="28">
        <f>IFERROR(+VLOOKUP("LLIQDF"&amp;A34,'Main File'!A:O,6,0),0)</f>
        <v>0</v>
      </c>
      <c r="C34" s="28">
        <f>IFERROR(+VLOOKUP("LLIQDF"&amp;A34,'Main File'!A:O,7,0),0)</f>
        <v>0</v>
      </c>
      <c r="D34" s="28">
        <f>IFERROR(+VLOOKUP("LLIQDF"&amp;A34,'Main File'!A:O,8,0),0)</f>
        <v>0</v>
      </c>
      <c r="E34" s="28">
        <f>IFERROR(+VLOOKUP("LLIQDF"&amp;A34,'Main File'!A:O,9,0),0)</f>
        <v>0</v>
      </c>
      <c r="F34" s="28">
        <f>IFERROR(+VLOOKUP("LLIQDF"&amp;A34,'Main File'!A:O,10,0),0)</f>
        <v>0</v>
      </c>
      <c r="G34" s="28">
        <f>IFERROR(+VLOOKUP("LLIQDF"&amp;A34,'Main File'!A:O,11,0),0)</f>
        <v>0</v>
      </c>
      <c r="H34" s="28">
        <f>IFERROR(+VLOOKUP("LLIQDF"&amp;A34,'Main File'!A:O,12,0),0)</f>
        <v>0</v>
      </c>
      <c r="I34" s="28">
        <f>IFERROR(+VLOOKUP("LLIQDF"&amp;A34,'Main File'!A:O,13,0),0)</f>
        <v>0</v>
      </c>
      <c r="J34" s="28">
        <f>IFERROR(+VLOOKUP("LLIQDF"&amp;A34,'Main File'!A:O,14,0),0)</f>
        <v>0</v>
      </c>
      <c r="K34" s="28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2018-03-10T11:50:21Z</dcterms:modified>
</cp:coreProperties>
</file>