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Daily Disclosure\"/>
    </mc:Choice>
  </mc:AlternateContent>
  <xr:revisionPtr revIDLastSave="0" documentId="13_ncr:1_{C03F7B7E-B867-4D39-91C9-E7A638CB3A44}" xr6:coauthVersionLast="28" xr6:coauthVersionMax="28" xr10:uidLastSave="{00000000-0000-0000-0000-000000000000}"/>
  <workbookProtection workbookAlgorithmName="SHA-512" workbookHashValue="dsVEcgyws8M1/VXASU8tEcS04HDm6Y8ivQUB/3ASQNuY9joGIWvafK5xDE2D3cP2SObLJI7hLi8PK7agjRoJrQ==" workbookSaltValue="DulCh6NWKY6UXSJ38SaYLw==" workbookSpinCount="100000" lockStructure="1"/>
  <bookViews>
    <workbookView xWindow="240" yWindow="75" windowWidth="20055" windowHeight="7935" tabRatio="922" activeTab="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7" i="18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B6" i="18"/>
  <c r="H5" i="18"/>
  <c r="D5" i="18"/>
  <c r="J4" i="18"/>
  <c r="F4" i="18"/>
  <c r="B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B5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B8" i="18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G8" i="11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<sst xmlns="http://schemas.openxmlformats.org/spreadsheetml/2006/main" count="971" uniqueCount="96">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</sst>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workbookViewId="0">
      <selection activeCell="N11" sqref="N1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36" x14ac:dyDescent="0.25">
      <c r="A1" s="6" t="s">
        <v>2</v>
      </c>
      <c r="B1" s="6" t="s">
        <v>3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7"/>
  <sheetViews>
    <sheetView topLeftCell="A99" workbookViewId="0">
      <selection activeCell="A103" sqref="A103"/>
    </sheetView>
  </sheetViews>
  <sheetFormatPr defaultRowHeight="15" x14ac:dyDescent="0.25"/>
  <cols>
    <col min="1" max="1" width="13.7109375" bestFit="1" customWidth="1"/>
    <col min="2" max="2" width="7" bestFit="1" customWidth="1"/>
    <col min="3" max="3" width="8.28515625" bestFit="1" customWidth="1"/>
    <col min="4" max="4" width="9" bestFit="1" customWidth="1"/>
    <col min="5" max="5" width="37" bestFit="1" customWidth="1"/>
    <col min="6" max="6" width="8.28515625" style="15" bestFit="1" customWidth="1"/>
    <col min="7" max="7" width="9" style="15" customWidth="1"/>
    <col min="8" max="8" width="9.140625" style="15"/>
    <col min="9" max="9" width="8.5703125" style="15" bestFit="1" customWidth="1"/>
    <col min="10" max="10" width="8.7109375" style="15" bestFit="1" customWidth="1"/>
    <col min="11" max="11" width="8.28515625" style="15" bestFit="1" customWidth="1"/>
    <col min="12" max="12" width="9" style="15" bestFit="1" customWidth="1"/>
    <col min="13" max="13" width="9.140625" style="15"/>
    <col min="14" max="14" width="8.57031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9" t="s">
        <v>0</v>
      </c>
      <c r="G1" s="29"/>
      <c r="H1" s="29"/>
      <c r="I1" s="29"/>
      <c r="J1" s="29"/>
      <c r="K1" s="30" t="s">
        <v>1</v>
      </c>
      <c r="L1" s="31"/>
      <c r="M1" s="31"/>
      <c r="N1" s="31"/>
      <c r="O1" s="32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14">
        <v>1.0700193021398039</v>
      </c>
      <c r="G3" s="14">
        <v>0</v>
      </c>
      <c r="H3" s="14">
        <v>0</v>
      </c>
      <c r="I3" s="14">
        <v>9.5403215576036218E-2</v>
      </c>
      <c r="J3" s="14">
        <v>1.1654225177158402</v>
      </c>
      <c r="K3" s="14">
        <v>0.56688027783922201</v>
      </c>
      <c r="L3" s="14">
        <v>0</v>
      </c>
      <c r="M3" s="14">
        <v>0</v>
      </c>
      <c r="N3" s="14">
        <v>9.4838962916464889E-2</v>
      </c>
      <c r="O3" s="14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14">
        <v>2.2500806474699728</v>
      </c>
      <c r="G4" s="14">
        <v>0</v>
      </c>
      <c r="H4" s="14">
        <v>0</v>
      </c>
      <c r="I4" s="14">
        <v>0.28801668270849962</v>
      </c>
      <c r="J4" s="14">
        <v>2.5380973301784726</v>
      </c>
      <c r="K4" s="14">
        <v>1.7500264582877474</v>
      </c>
      <c r="L4" s="14">
        <v>0</v>
      </c>
      <c r="M4" s="14">
        <v>0</v>
      </c>
      <c r="N4" s="14">
        <v>0.28808475524673943</v>
      </c>
      <c r="O4" s="14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14">
        <v>2.2500847927409637</v>
      </c>
      <c r="G5" s="14">
        <v>0</v>
      </c>
      <c r="H5" s="14">
        <v>0</v>
      </c>
      <c r="I5" s="14">
        <v>0.17461051656323257</v>
      </c>
      <c r="J5" s="14">
        <v>2.4246953093041963</v>
      </c>
      <c r="K5" s="14">
        <v>1.0800102984700275</v>
      </c>
      <c r="L5" s="14">
        <v>0</v>
      </c>
      <c r="M5" s="14">
        <v>0</v>
      </c>
      <c r="N5" s="14">
        <v>0.17460619594070445</v>
      </c>
      <c r="O5" s="14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14">
        <v>2.2500912620136266</v>
      </c>
      <c r="G6" s="14">
        <v>0</v>
      </c>
      <c r="H6" s="14">
        <v>0</v>
      </c>
      <c r="I6" s="14">
        <v>0.19801396035054597</v>
      </c>
      <c r="J6" s="14">
        <v>2.4481052223641724</v>
      </c>
      <c r="K6" s="14">
        <v>1.2200085924396571</v>
      </c>
      <c r="L6" s="14">
        <v>0</v>
      </c>
      <c r="M6" s="14">
        <v>0</v>
      </c>
      <c r="N6" s="14">
        <v>0.19800859610820104</v>
      </c>
      <c r="O6" s="14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14">
        <v>2.2500895872917552</v>
      </c>
      <c r="G7" s="14">
        <v>0</v>
      </c>
      <c r="H7" s="14">
        <v>0</v>
      </c>
      <c r="I7" s="14">
        <v>0.19621224052384098</v>
      </c>
      <c r="J7" s="14">
        <v>2.4463018278155961</v>
      </c>
      <c r="K7" s="14">
        <v>1.2300149187793659</v>
      </c>
      <c r="L7" s="14">
        <v>0</v>
      </c>
      <c r="M7" s="14">
        <v>0</v>
      </c>
      <c r="N7" s="14">
        <v>0.19620602220609393</v>
      </c>
      <c r="O7" s="14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14">
        <v>0.25000133366954286</v>
      </c>
      <c r="G8" s="14">
        <v>0</v>
      </c>
      <c r="H8" s="14">
        <v>0</v>
      </c>
      <c r="I8" s="14">
        <v>2.7000545242483128E-2</v>
      </c>
      <c r="J8" s="14">
        <v>0.27700187891202599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14">
        <v>2.2500987153428658</v>
      </c>
      <c r="G9" s="14">
        <v>0</v>
      </c>
      <c r="H9" s="14">
        <v>0.2</v>
      </c>
      <c r="I9" s="14">
        <v>0.27541831241126669</v>
      </c>
      <c r="J9" s="14">
        <v>2.7255170277541327</v>
      </c>
      <c r="K9" s="14">
        <v>1.3471293112569798</v>
      </c>
      <c r="L9" s="14">
        <v>0</v>
      </c>
      <c r="M9" s="14">
        <v>0.2</v>
      </c>
      <c r="N9" s="14">
        <v>0.27129246591575873</v>
      </c>
      <c r="O9" s="14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14">
        <v>1.1300205024077226</v>
      </c>
      <c r="G10" s="14">
        <v>0</v>
      </c>
      <c r="H10" s="14">
        <v>0</v>
      </c>
      <c r="I10" s="14">
        <v>6.8402241001235847E-2</v>
      </c>
      <c r="J10" s="14">
        <v>1.1984227434089585</v>
      </c>
      <c r="K10" s="14">
        <v>0.47770948573484706</v>
      </c>
      <c r="L10" s="14">
        <v>0</v>
      </c>
      <c r="M10" s="14">
        <v>0</v>
      </c>
      <c r="N10" s="14">
        <v>6.7988100066610088E-2</v>
      </c>
      <c r="O10" s="14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14">
        <v>2.2349323706865438</v>
      </c>
      <c r="G11" s="14">
        <v>0</v>
      </c>
      <c r="H11" s="14">
        <v>0.2</v>
      </c>
      <c r="I11" s="14">
        <v>0.32669583799685342</v>
      </c>
      <c r="J11" s="14">
        <v>2.7616282086833976</v>
      </c>
      <c r="K11" s="14">
        <v>1.5358208710074552</v>
      </c>
      <c r="L11" s="14">
        <v>0</v>
      </c>
      <c r="M11" s="14">
        <v>0.2</v>
      </c>
      <c r="N11" s="14">
        <v>0.30166176427401947</v>
      </c>
      <c r="O11" s="14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14">
        <v>0.80001900313065499</v>
      </c>
      <c r="G12" s="14">
        <v>0</v>
      </c>
      <c r="H12" s="14">
        <v>0</v>
      </c>
      <c r="I12" s="14">
        <v>3.960136340396693E-2</v>
      </c>
      <c r="J12" s="14">
        <v>0.83962036653462191</v>
      </c>
      <c r="K12" s="14">
        <v>0.25908329287923054</v>
      </c>
      <c r="L12" s="14">
        <v>0</v>
      </c>
      <c r="M12" s="14">
        <v>0</v>
      </c>
      <c r="N12" s="14">
        <v>3.7635041442635103E-2</v>
      </c>
      <c r="O12" s="14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14">
        <v>2.3248293820709205</v>
      </c>
      <c r="G13" s="14">
        <v>0.30002173184157505</v>
      </c>
      <c r="H13" s="14">
        <v>0.2</v>
      </c>
      <c r="I13" s="14">
        <v>5.8458687616023929E-2</v>
      </c>
      <c r="J13" s="14">
        <v>2.8833098015285197</v>
      </c>
      <c r="K13" s="14">
        <v>0.32284773972003217</v>
      </c>
      <c r="L13" s="14">
        <v>0</v>
      </c>
      <c r="M13" s="14">
        <v>0.2</v>
      </c>
      <c r="N13" s="14">
        <v>5.8111847975671357E-2</v>
      </c>
      <c r="O13" s="14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14">
        <v>2.5001424600590103</v>
      </c>
      <c r="G14" s="14">
        <v>0.30002473532526475</v>
      </c>
      <c r="H14" s="14">
        <v>0.2</v>
      </c>
      <c r="I14" s="14">
        <v>0.21961910626954254</v>
      </c>
      <c r="J14" s="14">
        <v>3.219786301653818</v>
      </c>
      <c r="K14" s="14">
        <v>1.0359570797907747</v>
      </c>
      <c r="L14" s="14">
        <v>0</v>
      </c>
      <c r="M14" s="14">
        <v>0.2</v>
      </c>
      <c r="N14" s="14">
        <v>0.20807358245635937</v>
      </c>
      <c r="O14" s="14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14">
        <v>2.4762663851989988</v>
      </c>
      <c r="G15" s="14">
        <v>0</v>
      </c>
      <c r="H15" s="14">
        <v>0</v>
      </c>
      <c r="I15" s="14">
        <v>0.26932667473426131</v>
      </c>
      <c r="J15" s="14">
        <v>2.7455930599332601</v>
      </c>
      <c r="K15" s="14">
        <v>1.4780556000904359</v>
      </c>
      <c r="L15" s="14">
        <v>0</v>
      </c>
      <c r="M15" s="14">
        <v>0</v>
      </c>
      <c r="N15" s="14">
        <v>0.25166702655453066</v>
      </c>
      <c r="O15" s="14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14">
        <v>2.3210955334849777</v>
      </c>
      <c r="G16" s="14">
        <v>0</v>
      </c>
      <c r="H16" s="14">
        <v>0.2</v>
      </c>
      <c r="I16" s="14">
        <v>0.28819881175774537</v>
      </c>
      <c r="J16" s="14">
        <v>2.8092943452427233</v>
      </c>
      <c r="K16" s="14">
        <v>1.4593074460361475</v>
      </c>
      <c r="L16" s="14">
        <v>0</v>
      </c>
      <c r="M16" s="14">
        <v>0.2</v>
      </c>
      <c r="N16" s="14">
        <v>0.28608573005045712</v>
      </c>
      <c r="O16" s="14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14">
        <v>2.3550790394276291</v>
      </c>
      <c r="G17" s="14">
        <v>0.30002369058750578</v>
      </c>
      <c r="H17" s="14">
        <v>0.2</v>
      </c>
      <c r="I17" s="14">
        <v>0.2763138113913709</v>
      </c>
      <c r="J17" s="14">
        <v>3.131416541406506</v>
      </c>
      <c r="K17" s="14">
        <v>1.3993938370110786</v>
      </c>
      <c r="L17" s="14">
        <v>0</v>
      </c>
      <c r="M17" s="14">
        <v>0.2</v>
      </c>
      <c r="N17" s="14">
        <v>0.27350059654327064</v>
      </c>
      <c r="O17" s="14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14">
        <v>2.5001235463881035</v>
      </c>
      <c r="G18" s="14">
        <v>0</v>
      </c>
      <c r="H18" s="14">
        <v>0.2</v>
      </c>
      <c r="I18" s="14">
        <v>0.25382076216799054</v>
      </c>
      <c r="J18" s="14">
        <v>2.9539443085560944</v>
      </c>
      <c r="K18" s="14">
        <v>1.2130439153165962</v>
      </c>
      <c r="L18" s="14">
        <v>0</v>
      </c>
      <c r="M18" s="14">
        <v>0.2</v>
      </c>
      <c r="N18" s="14">
        <v>0.24175375371762067</v>
      </c>
      <c r="O18" s="14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14">
        <v>1.2000302142645929</v>
      </c>
      <c r="G19" s="14">
        <v>0</v>
      </c>
      <c r="H19" s="14">
        <v>0</v>
      </c>
      <c r="I19" s="14">
        <v>4.5003191535002172E-2</v>
      </c>
      <c r="J19" s="14">
        <v>1.2450334057995951</v>
      </c>
      <c r="K19" s="14">
        <v>0.64093988350046827</v>
      </c>
      <c r="L19" s="14">
        <v>0</v>
      </c>
      <c r="M19" s="14">
        <v>0</v>
      </c>
      <c r="N19" s="14">
        <v>4.3371555519098368E-2</v>
      </c>
      <c r="O19" s="14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14">
        <v>1.7000569899080928</v>
      </c>
      <c r="G20" s="14">
        <v>0</v>
      </c>
      <c r="H20" s="14">
        <v>0</v>
      </c>
      <c r="I20" s="14">
        <v>0.12600277923816311</v>
      </c>
      <c r="J20" s="14">
        <v>1.8260597691462559</v>
      </c>
      <c r="K20" s="14">
        <v>1.1378634984281495</v>
      </c>
      <c r="L20" s="14">
        <v>0</v>
      </c>
      <c r="M20" s="14">
        <v>0</v>
      </c>
      <c r="N20" s="14">
        <v>0.1148112969044526</v>
      </c>
      <c r="O20" s="14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14">
        <v>2.3392462240346932</v>
      </c>
      <c r="G21" s="14">
        <v>0.3000219005277201</v>
      </c>
      <c r="H21" s="14">
        <v>0.2</v>
      </c>
      <c r="I21" s="14">
        <v>6.1053549627440869E-2</v>
      </c>
      <c r="J21" s="14">
        <v>2.9003216741898541</v>
      </c>
      <c r="K21" s="14">
        <v>0.32967382155226804</v>
      </c>
      <c r="L21" s="14">
        <v>0</v>
      </c>
      <c r="M21" s="14">
        <v>0.2</v>
      </c>
      <c r="N21" s="14">
        <v>5.9341457787268632E-2</v>
      </c>
      <c r="O21" s="14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14">
        <v>0.24987773783768777</v>
      </c>
      <c r="G22" s="14">
        <v>0</v>
      </c>
      <c r="H22" s="14">
        <v>0</v>
      </c>
      <c r="I22" s="14">
        <v>8.9777042906382543E-3</v>
      </c>
      <c r="J22" s="14">
        <v>0.25885544212832601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14">
        <v>2.4087990658077763</v>
      </c>
      <c r="G23" s="14">
        <v>0.30002234303937908</v>
      </c>
      <c r="H23" s="14">
        <v>0</v>
      </c>
      <c r="I23" s="14">
        <v>0.25718195743907712</v>
      </c>
      <c r="J23" s="14">
        <v>2.9660033662862322</v>
      </c>
      <c r="K23" s="14">
        <v>1.4327481166600087</v>
      </c>
      <c r="L23" s="14">
        <v>0</v>
      </c>
      <c r="M23" s="14">
        <v>0</v>
      </c>
      <c r="N23" s="14">
        <v>0.24350961491221812</v>
      </c>
      <c r="O23" s="14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14">
        <v>9.9985129469182255E-2</v>
      </c>
      <c r="G24" s="14">
        <v>0</v>
      </c>
      <c r="H24" s="14">
        <v>0</v>
      </c>
      <c r="I24" s="14">
        <v>1.7972441713797671E-3</v>
      </c>
      <c r="J24" s="14">
        <v>0.10178237364056202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14">
        <v>0.10000043032066136</v>
      </c>
      <c r="G25" s="14">
        <v>0</v>
      </c>
      <c r="H25" s="14">
        <v>0</v>
      </c>
      <c r="I25" s="14">
        <v>0</v>
      </c>
      <c r="J25" s="14">
        <v>0.10000043032066136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14">
        <v>2.3484005500614562</v>
      </c>
      <c r="G26" s="14">
        <v>0</v>
      </c>
      <c r="H26" s="14">
        <v>0</v>
      </c>
      <c r="I26" s="14">
        <v>0.24811233253064102</v>
      </c>
      <c r="J26" s="14">
        <v>2.5965128825920973</v>
      </c>
      <c r="K26" s="14">
        <v>1.268619404176736</v>
      </c>
      <c r="L26" s="14">
        <v>0</v>
      </c>
      <c r="M26" s="14">
        <v>0</v>
      </c>
      <c r="N26" s="14">
        <v>0.2157568425696714</v>
      </c>
      <c r="O26" s="14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14">
        <v>0.23861066823827629</v>
      </c>
      <c r="G27" s="14">
        <v>0</v>
      </c>
      <c r="H27" s="14">
        <v>0</v>
      </c>
      <c r="I27" s="14">
        <v>5.1490799365215461E-3</v>
      </c>
      <c r="J27" s="14">
        <v>0.24375974817479784</v>
      </c>
      <c r="K27" s="14">
        <v>9.8594322023834169E-2</v>
      </c>
      <c r="L27" s="14">
        <v>0</v>
      </c>
      <c r="M27" s="14">
        <v>0</v>
      </c>
      <c r="N27" s="14">
        <v>5.1468628081162036E-3</v>
      </c>
      <c r="O27" s="14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14">
        <v>1.0700189322436371</v>
      </c>
      <c r="G28" s="14">
        <v>0</v>
      </c>
      <c r="H28" s="14">
        <v>0</v>
      </c>
      <c r="I28" s="14">
        <v>9.5403279370680882E-2</v>
      </c>
      <c r="J28" s="14">
        <v>1.165422211614318</v>
      </c>
      <c r="K28" s="14">
        <v>0.56688412300143409</v>
      </c>
      <c r="L28" s="14">
        <v>0</v>
      </c>
      <c r="M28" s="14">
        <v>0</v>
      </c>
      <c r="N28" s="14">
        <v>9.4840017678077135E-2</v>
      </c>
      <c r="O28" s="14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14">
        <v>2.2500767516476663</v>
      </c>
      <c r="G29" s="14">
        <v>0</v>
      </c>
      <c r="H29" s="14">
        <v>0</v>
      </c>
      <c r="I29" s="14">
        <v>0.28801679815062636</v>
      </c>
      <c r="J29" s="14">
        <v>2.5380935497982926</v>
      </c>
      <c r="K29" s="14">
        <v>1.7500081001447005</v>
      </c>
      <c r="L29" s="14">
        <v>0</v>
      </c>
      <c r="M29" s="14">
        <v>0</v>
      </c>
      <c r="N29" s="14">
        <v>0.28806555971391545</v>
      </c>
      <c r="O29" s="14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14">
        <v>2.2500876220840249</v>
      </c>
      <c r="G30" s="14">
        <v>0</v>
      </c>
      <c r="H30" s="14">
        <v>0</v>
      </c>
      <c r="I30" s="14">
        <v>0.1746099088976199</v>
      </c>
      <c r="J30" s="14">
        <v>2.424697530981645</v>
      </c>
      <c r="K30" s="14">
        <v>1.0800100834329611</v>
      </c>
      <c r="L30" s="14">
        <v>0</v>
      </c>
      <c r="M30" s="14">
        <v>0</v>
      </c>
      <c r="N30" s="14">
        <v>0.17460885357464345</v>
      </c>
      <c r="O30" s="14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14">
        <v>2.2500902509475411</v>
      </c>
      <c r="G31" s="14">
        <v>0</v>
      </c>
      <c r="H31" s="14">
        <v>0</v>
      </c>
      <c r="I31" s="14">
        <v>0.19801173602760005</v>
      </c>
      <c r="J31" s="14">
        <v>2.448101986975141</v>
      </c>
      <c r="K31" s="14">
        <v>1.2200096809537997</v>
      </c>
      <c r="L31" s="14">
        <v>0</v>
      </c>
      <c r="M31" s="14">
        <v>0</v>
      </c>
      <c r="N31" s="14">
        <v>0.19800933357751738</v>
      </c>
      <c r="O31" s="14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14">
        <v>2.2500877992197283</v>
      </c>
      <c r="G32" s="14">
        <v>0</v>
      </c>
      <c r="H32" s="14">
        <v>0</v>
      </c>
      <c r="I32" s="14">
        <v>0.1962148269605116</v>
      </c>
      <c r="J32" s="14">
        <v>2.4463026261802399</v>
      </c>
      <c r="K32" s="14">
        <v>1.2300154210081546</v>
      </c>
      <c r="L32" s="14">
        <v>0</v>
      </c>
      <c r="M32" s="14">
        <v>0</v>
      </c>
      <c r="N32" s="14">
        <v>0.19620615290696655</v>
      </c>
      <c r="O32" s="14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14">
        <v>0.25000114048488287</v>
      </c>
      <c r="G33" s="14">
        <v>0</v>
      </c>
      <c r="H33" s="14">
        <v>0</v>
      </c>
      <c r="I33" s="14">
        <v>2.7000217677854495E-2</v>
      </c>
      <c r="J33" s="14">
        <v>0.27700135816273735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14">
        <v>2.2500980066133733</v>
      </c>
      <c r="G34" s="14">
        <v>0</v>
      </c>
      <c r="H34" s="14">
        <v>0.2</v>
      </c>
      <c r="I34" s="14">
        <v>0.27541814977568135</v>
      </c>
      <c r="J34" s="14">
        <v>2.7255161563890549</v>
      </c>
      <c r="K34" s="14">
        <v>1.3471391577861065</v>
      </c>
      <c r="L34" s="14">
        <v>0</v>
      </c>
      <c r="M34" s="14">
        <v>0.2</v>
      </c>
      <c r="N34" s="14">
        <v>0.2712954172450045</v>
      </c>
      <c r="O34" s="14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14">
        <v>1.1300211095606674</v>
      </c>
      <c r="G35" s="14">
        <v>0</v>
      </c>
      <c r="H35" s="14">
        <v>0</v>
      </c>
      <c r="I35" s="14">
        <v>6.8402333741333504E-2</v>
      </c>
      <c r="J35" s="14">
        <v>1.1984234433020009</v>
      </c>
      <c r="K35" s="14">
        <v>0.47770940493713715</v>
      </c>
      <c r="L35" s="14">
        <v>0</v>
      </c>
      <c r="M35" s="14">
        <v>0</v>
      </c>
      <c r="N35" s="14">
        <v>6.7988031951252206E-2</v>
      </c>
      <c r="O35" s="14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14">
        <v>2.2355496205283547</v>
      </c>
      <c r="G36" s="14">
        <v>0</v>
      </c>
      <c r="H36" s="14">
        <v>0.2</v>
      </c>
      <c r="I36" s="14">
        <v>0.32680637493210862</v>
      </c>
      <c r="J36" s="14">
        <v>2.7623559954604637</v>
      </c>
      <c r="K36" s="14">
        <v>1.5365314338063227</v>
      </c>
      <c r="L36" s="14">
        <v>0</v>
      </c>
      <c r="M36" s="14">
        <v>0.2</v>
      </c>
      <c r="N36" s="14">
        <v>0.30179363228451267</v>
      </c>
      <c r="O36" s="14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14">
        <v>0.80000939904830959</v>
      </c>
      <c r="G37" s="14">
        <v>0</v>
      </c>
      <c r="H37" s="14">
        <v>0</v>
      </c>
      <c r="I37" s="14">
        <v>3.960098104846544E-2</v>
      </c>
      <c r="J37" s="14">
        <v>0.83961038009677502</v>
      </c>
      <c r="K37" s="14">
        <v>0.2590834470624106</v>
      </c>
      <c r="L37" s="14">
        <v>0</v>
      </c>
      <c r="M37" s="14">
        <v>0</v>
      </c>
      <c r="N37" s="14">
        <v>3.7635121060402857E-2</v>
      </c>
      <c r="O37" s="14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14">
        <v>2.324579038067172</v>
      </c>
      <c r="G38" s="14">
        <v>0.30002175691074867</v>
      </c>
      <c r="H38" s="14">
        <v>0.2</v>
      </c>
      <c r="I38" s="14">
        <v>5.8413457588194363E-2</v>
      </c>
      <c r="J38" s="14">
        <v>2.8830142525661153</v>
      </c>
      <c r="K38" s="14">
        <v>0.3226110781325468</v>
      </c>
      <c r="L38" s="14">
        <v>0</v>
      </c>
      <c r="M38" s="14">
        <v>0.2</v>
      </c>
      <c r="N38" s="14">
        <v>5.8070180580079393E-2</v>
      </c>
      <c r="O38" s="14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14">
        <v>2.5001438867587762</v>
      </c>
      <c r="G39" s="14">
        <v>0.30002419643765915</v>
      </c>
      <c r="H39" s="14">
        <v>0.2</v>
      </c>
      <c r="I39" s="14">
        <v>0.21961964389716876</v>
      </c>
      <c r="J39" s="14">
        <v>3.2197877270936042</v>
      </c>
      <c r="K39" s="14">
        <v>1.0368524277571367</v>
      </c>
      <c r="L39" s="14">
        <v>0</v>
      </c>
      <c r="M39" s="14">
        <v>0.2</v>
      </c>
      <c r="N39" s="14">
        <v>0.20823295669882652</v>
      </c>
      <c r="O39" s="14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14">
        <v>2.4762719662992798</v>
      </c>
      <c r="G40" s="14">
        <v>0</v>
      </c>
      <c r="H40" s="14">
        <v>0</v>
      </c>
      <c r="I40" s="14">
        <v>0.26933011735865886</v>
      </c>
      <c r="J40" s="14">
        <v>2.7456020836579387</v>
      </c>
      <c r="K40" s="14">
        <v>1.4783628141014262</v>
      </c>
      <c r="L40" s="14">
        <v>0</v>
      </c>
      <c r="M40" s="14">
        <v>0</v>
      </c>
      <c r="N40" s="14">
        <v>0.25171764751697906</v>
      </c>
      <c r="O40" s="14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14">
        <v>2.3210911482909253</v>
      </c>
      <c r="G41" s="14">
        <v>0</v>
      </c>
      <c r="H41" s="14">
        <v>0.2</v>
      </c>
      <c r="I41" s="14">
        <v>0.2881979009723899</v>
      </c>
      <c r="J41" s="14">
        <v>2.8092890492633154</v>
      </c>
      <c r="K41" s="14">
        <v>1.4593805203575803</v>
      </c>
      <c r="L41" s="14">
        <v>0</v>
      </c>
      <c r="M41" s="14">
        <v>0.2</v>
      </c>
      <c r="N41" s="14">
        <v>0.28609881609477184</v>
      </c>
      <c r="O41" s="14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14">
        <v>2.3549379356628375</v>
      </c>
      <c r="G42" s="14">
        <v>0.30002369607971952</v>
      </c>
      <c r="H42" s="14">
        <v>0.2</v>
      </c>
      <c r="I42" s="14">
        <v>0.27628815160894543</v>
      </c>
      <c r="J42" s="14">
        <v>3.1312497833515027</v>
      </c>
      <c r="K42" s="14">
        <v>1.3993737606318826</v>
      </c>
      <c r="L42" s="14">
        <v>0</v>
      </c>
      <c r="M42" s="14">
        <v>0.2</v>
      </c>
      <c r="N42" s="14">
        <v>0.27349767772973915</v>
      </c>
      <c r="O42" s="14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14">
        <v>2.5001234267176673</v>
      </c>
      <c r="G43" s="14">
        <v>0</v>
      </c>
      <c r="H43" s="14">
        <v>0.2</v>
      </c>
      <c r="I43" s="14">
        <v>0.25381991794258063</v>
      </c>
      <c r="J43" s="14">
        <v>2.9539433446602481</v>
      </c>
      <c r="K43" s="14">
        <v>1.2134222850787197</v>
      </c>
      <c r="L43" s="14">
        <v>0</v>
      </c>
      <c r="M43" s="14">
        <v>0.2</v>
      </c>
      <c r="N43" s="14">
        <v>0.24182526073467442</v>
      </c>
      <c r="O43" s="14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14">
        <v>1.2000312593705926</v>
      </c>
      <c r="G44" s="14">
        <v>0</v>
      </c>
      <c r="H44" s="14">
        <v>0</v>
      </c>
      <c r="I44" s="14">
        <v>4.500585450163027E-2</v>
      </c>
      <c r="J44" s="14">
        <v>1.2450371138722229</v>
      </c>
      <c r="K44" s="14">
        <v>0.64097809522271321</v>
      </c>
      <c r="L44" s="14">
        <v>0</v>
      </c>
      <c r="M44" s="14">
        <v>0</v>
      </c>
      <c r="N44" s="14">
        <v>4.3368334232031971E-2</v>
      </c>
      <c r="O44" s="14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14">
        <v>1.700055140559338</v>
      </c>
      <c r="G45" s="14">
        <v>0</v>
      </c>
      <c r="H45" s="14">
        <v>0</v>
      </c>
      <c r="I45" s="14">
        <v>0.12600318663647428</v>
      </c>
      <c r="J45" s="14">
        <v>1.8260583271958124</v>
      </c>
      <c r="K45" s="14">
        <v>1.1381791341471836</v>
      </c>
      <c r="L45" s="14">
        <v>0</v>
      </c>
      <c r="M45" s="14">
        <v>0</v>
      </c>
      <c r="N45" s="14">
        <v>0.11488618863353997</v>
      </c>
      <c r="O45" s="14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14">
        <v>2.3389527074850069</v>
      </c>
      <c r="G46" s="14">
        <v>0.30002179635111353</v>
      </c>
      <c r="H46" s="14">
        <v>0.2</v>
      </c>
      <c r="I46" s="14">
        <v>6.1000754645800251E-2</v>
      </c>
      <c r="J46" s="14">
        <v>2.8999752584819212</v>
      </c>
      <c r="K46" s="14">
        <v>0.32944270975781537</v>
      </c>
      <c r="L46" s="14">
        <v>0</v>
      </c>
      <c r="M46" s="14">
        <v>0.2</v>
      </c>
      <c r="N46" s="14">
        <v>5.9299151643955425E-2</v>
      </c>
      <c r="O46" s="14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14">
        <v>0.249878441481278</v>
      </c>
      <c r="G47" s="14">
        <v>0</v>
      </c>
      <c r="H47" s="14">
        <v>0</v>
      </c>
      <c r="I47" s="14">
        <v>8.9780138143541761E-3</v>
      </c>
      <c r="J47" s="14">
        <v>0.25885645529563217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14">
        <v>2.408490433170555</v>
      </c>
      <c r="G48" s="14">
        <v>0.30002231469055485</v>
      </c>
      <c r="H48" s="14">
        <v>0</v>
      </c>
      <c r="I48" s="14">
        <v>0.25712675799171453</v>
      </c>
      <c r="J48" s="14">
        <v>2.9656395058528244</v>
      </c>
      <c r="K48" s="14">
        <v>1.4330185947048391</v>
      </c>
      <c r="L48" s="14">
        <v>0</v>
      </c>
      <c r="M48" s="14">
        <v>0</v>
      </c>
      <c r="N48" s="14">
        <v>0.24355017007458069</v>
      </c>
      <c r="O48" s="14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14">
        <v>9.9985381279311142E-2</v>
      </c>
      <c r="G49" s="14">
        <v>0</v>
      </c>
      <c r="H49" s="14">
        <v>0</v>
      </c>
      <c r="I49" s="14">
        <v>1.7972486976957182E-3</v>
      </c>
      <c r="J49" s="14">
        <v>0.10178262997700686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14">
        <v>0.10000014482479296</v>
      </c>
      <c r="G50" s="14">
        <v>0</v>
      </c>
      <c r="H50" s="14">
        <v>0</v>
      </c>
      <c r="I50" s="14">
        <v>0</v>
      </c>
      <c r="J50" s="14">
        <v>0.10000014482479296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14">
        <v>2.3484009718691423</v>
      </c>
      <c r="G51" s="14">
        <v>0</v>
      </c>
      <c r="H51" s="14">
        <v>0</v>
      </c>
      <c r="I51" s="14">
        <v>0.24811244340188876</v>
      </c>
      <c r="J51" s="14">
        <v>2.5965134152710312</v>
      </c>
      <c r="K51" s="14">
        <v>1.2694235204586555</v>
      </c>
      <c r="L51" s="14">
        <v>0</v>
      </c>
      <c r="M51" s="14">
        <v>0</v>
      </c>
      <c r="N51" s="14">
        <v>0.21590435934728056</v>
      </c>
      <c r="O51" s="14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14">
        <v>0.23861067128023386</v>
      </c>
      <c r="G52" s="14">
        <v>0</v>
      </c>
      <c r="H52" s="14">
        <v>0</v>
      </c>
      <c r="I52" s="14">
        <v>5.1490633363753978E-3</v>
      </c>
      <c r="J52" s="14">
        <v>0.24375973461660927</v>
      </c>
      <c r="K52" s="14">
        <v>9.8594319108512712E-2</v>
      </c>
      <c r="L52" s="14">
        <v>0</v>
      </c>
      <c r="M52" s="14">
        <v>0</v>
      </c>
      <c r="N52" s="14">
        <v>5.1468663094111364E-3</v>
      </c>
      <c r="O52" s="14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14">
        <v>1.0700192684037668</v>
      </c>
      <c r="G53" s="14">
        <v>0</v>
      </c>
      <c r="H53" s="14">
        <v>0</v>
      </c>
      <c r="I53" s="14">
        <v>9.5403018861206029E-2</v>
      </c>
      <c r="J53" s="14">
        <v>1.1654222872649729</v>
      </c>
      <c r="K53" s="14">
        <v>0.56688390101984354</v>
      </c>
      <c r="L53" s="14">
        <v>0</v>
      </c>
      <c r="M53" s="14">
        <v>0</v>
      </c>
      <c r="N53" s="14">
        <v>9.4840273140416279E-2</v>
      </c>
      <c r="O53" s="14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14">
        <v>2.250078645699547</v>
      </c>
      <c r="G54" s="14">
        <v>0</v>
      </c>
      <c r="H54" s="14">
        <v>0</v>
      </c>
      <c r="I54" s="14">
        <v>0.28801691733792156</v>
      </c>
      <c r="J54" s="14">
        <v>2.5380955630374684</v>
      </c>
      <c r="K54" s="14">
        <v>1.7499897632888295</v>
      </c>
      <c r="L54" s="14">
        <v>0</v>
      </c>
      <c r="M54" s="14">
        <v>0</v>
      </c>
      <c r="N54" s="14">
        <v>0.2880463698401643</v>
      </c>
      <c r="O54" s="14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14">
        <v>2.2500851914957423</v>
      </c>
      <c r="G55" s="14">
        <v>0</v>
      </c>
      <c r="H55" s="14">
        <v>0</v>
      </c>
      <c r="I55" s="14">
        <v>0.17461134910916323</v>
      </c>
      <c r="J55" s="14">
        <v>2.4246965406049057</v>
      </c>
      <c r="K55" s="14">
        <v>1.0800119259227277</v>
      </c>
      <c r="L55" s="14">
        <v>0</v>
      </c>
      <c r="M55" s="14">
        <v>0</v>
      </c>
      <c r="N55" s="14">
        <v>0.17460726020712902</v>
      </c>
      <c r="O55" s="14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14">
        <v>2.2500928013591039</v>
      </c>
      <c r="G56" s="14">
        <v>0</v>
      </c>
      <c r="H56" s="14">
        <v>0</v>
      </c>
      <c r="I56" s="14">
        <v>0.19801346479678422</v>
      </c>
      <c r="J56" s="14">
        <v>2.4481062661558881</v>
      </c>
      <c r="K56" s="14">
        <v>1.2200046047121393</v>
      </c>
      <c r="L56" s="14">
        <v>0</v>
      </c>
      <c r="M56" s="14">
        <v>0</v>
      </c>
      <c r="N56" s="14">
        <v>0.1980108076045923</v>
      </c>
      <c r="O56" s="14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14">
        <v>2.2500861563717311</v>
      </c>
      <c r="G57" s="14">
        <v>0</v>
      </c>
      <c r="H57" s="14">
        <v>0</v>
      </c>
      <c r="I57" s="14">
        <v>0.19621326744078846</v>
      </c>
      <c r="J57" s="14">
        <v>2.4462994238125195</v>
      </c>
      <c r="K57" s="14">
        <v>1.2300184880095304</v>
      </c>
      <c r="L57" s="14">
        <v>0</v>
      </c>
      <c r="M57" s="14">
        <v>0</v>
      </c>
      <c r="N57" s="14">
        <v>0.19620669271961025</v>
      </c>
      <c r="O57" s="14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14">
        <v>0.2500013041967038</v>
      </c>
      <c r="G58" s="14">
        <v>0</v>
      </c>
      <c r="H58" s="14">
        <v>0</v>
      </c>
      <c r="I58" s="14">
        <v>2.6999872093338272E-2</v>
      </c>
      <c r="J58" s="14">
        <v>0.27700117629004206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14">
        <v>2.2500977750530859</v>
      </c>
      <c r="G59" s="14">
        <v>0</v>
      </c>
      <c r="H59" s="14">
        <v>0.2</v>
      </c>
      <c r="I59" s="14">
        <v>0.2754188877557236</v>
      </c>
      <c r="J59" s="14">
        <v>2.7255166628088099</v>
      </c>
      <c r="K59" s="14">
        <v>1.3471436380384378</v>
      </c>
      <c r="L59" s="14">
        <v>0</v>
      </c>
      <c r="M59" s="14">
        <v>0.2</v>
      </c>
      <c r="N59" s="14">
        <v>0.27129431785571478</v>
      </c>
      <c r="O59" s="14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14">
        <v>1.1300212710365407</v>
      </c>
      <c r="G60" s="14">
        <v>0</v>
      </c>
      <c r="H60" s="14">
        <v>0</v>
      </c>
      <c r="I60" s="14">
        <v>6.8401882110619552E-2</v>
      </c>
      <c r="J60" s="14">
        <v>1.1984231531471603</v>
      </c>
      <c r="K60" s="14">
        <v>0.47770894298949995</v>
      </c>
      <c r="L60" s="14">
        <v>0</v>
      </c>
      <c r="M60" s="14">
        <v>0</v>
      </c>
      <c r="N60" s="14">
        <v>6.7988112102417744E-2</v>
      </c>
      <c r="O60" s="14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14">
        <v>2.2355281472753883</v>
      </c>
      <c r="G61" s="14">
        <v>0</v>
      </c>
      <c r="H61" s="14">
        <v>0.2</v>
      </c>
      <c r="I61" s="14">
        <v>0.32680184058259398</v>
      </c>
      <c r="J61" s="14">
        <v>2.7623299878579823</v>
      </c>
      <c r="K61" s="14">
        <v>1.5365246101812184</v>
      </c>
      <c r="L61" s="14">
        <v>0</v>
      </c>
      <c r="M61" s="14">
        <v>0.2</v>
      </c>
      <c r="N61" s="14">
        <v>0.30179721952583927</v>
      </c>
      <c r="O61" s="14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14">
        <v>0.80000931918464069</v>
      </c>
      <c r="G62" s="14">
        <v>0</v>
      </c>
      <c r="H62" s="14">
        <v>0</v>
      </c>
      <c r="I62" s="14">
        <v>3.9600976863702245E-2</v>
      </c>
      <c r="J62" s="14">
        <v>0.83961029604834292</v>
      </c>
      <c r="K62" s="14">
        <v>0.25908567746221645</v>
      </c>
      <c r="L62" s="14">
        <v>0</v>
      </c>
      <c r="M62" s="14">
        <v>0</v>
      </c>
      <c r="N62" s="14">
        <v>3.7635518105230262E-2</v>
      </c>
      <c r="O62" s="14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14">
        <v>2.3245792365649063</v>
      </c>
      <c r="G63" s="14">
        <v>0.30002168566521953</v>
      </c>
      <c r="H63" s="14">
        <v>0.2</v>
      </c>
      <c r="I63" s="14">
        <v>5.8413649725855138E-2</v>
      </c>
      <c r="J63" s="14">
        <v>2.883014571955981</v>
      </c>
      <c r="K63" s="14">
        <v>0.32261211556115416</v>
      </c>
      <c r="L63" s="14">
        <v>0</v>
      </c>
      <c r="M63" s="14">
        <v>0.2</v>
      </c>
      <c r="N63" s="14">
        <v>5.8070219646970976E-2</v>
      </c>
      <c r="O63" s="14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14">
        <v>2.5001432775885299</v>
      </c>
      <c r="G64" s="14">
        <v>0.30002450255458035</v>
      </c>
      <c r="H64" s="14">
        <v>0.2</v>
      </c>
      <c r="I64" s="14">
        <v>0.21961987484151027</v>
      </c>
      <c r="J64" s="14">
        <v>3.2197876549846205</v>
      </c>
      <c r="K64" s="14">
        <v>1.0368547185524069</v>
      </c>
      <c r="L64" s="14">
        <v>0</v>
      </c>
      <c r="M64" s="14">
        <v>0.2</v>
      </c>
      <c r="N64" s="14">
        <v>0.2082306119085367</v>
      </c>
      <c r="O64" s="14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14">
        <v>2.4762674591496086</v>
      </c>
      <c r="G65" s="14">
        <v>0</v>
      </c>
      <c r="H65" s="14">
        <v>0</v>
      </c>
      <c r="I65" s="14">
        <v>0.26932822189076283</v>
      </c>
      <c r="J65" s="14">
        <v>2.7455956810403714</v>
      </c>
      <c r="K65" s="14">
        <v>1.4783603878479228</v>
      </c>
      <c r="L65" s="14">
        <v>0</v>
      </c>
      <c r="M65" s="14">
        <v>0</v>
      </c>
      <c r="N65" s="14">
        <v>0.25171723440402849</v>
      </c>
      <c r="O65" s="14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14">
        <v>2.3210957892953177</v>
      </c>
      <c r="G66" s="14">
        <v>0</v>
      </c>
      <c r="H66" s="14">
        <v>0.2</v>
      </c>
      <c r="I66" s="14">
        <v>0.28819905239725396</v>
      </c>
      <c r="J66" s="14">
        <v>2.809294841692572</v>
      </c>
      <c r="K66" s="14">
        <v>1.4593849636085245</v>
      </c>
      <c r="L66" s="14">
        <v>0</v>
      </c>
      <c r="M66" s="14">
        <v>0.2</v>
      </c>
      <c r="N66" s="14">
        <v>0.28609910984780118</v>
      </c>
      <c r="O66" s="14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14">
        <v>2.3549452302381169</v>
      </c>
      <c r="G67" s="14">
        <v>0.3000237041415601</v>
      </c>
      <c r="H67" s="14">
        <v>0.2</v>
      </c>
      <c r="I67" s="14">
        <v>0.27628975747780726</v>
      </c>
      <c r="J67" s="14">
        <v>3.1312586918574845</v>
      </c>
      <c r="K67" s="14">
        <v>1.3993805864868407</v>
      </c>
      <c r="L67" s="14">
        <v>0</v>
      </c>
      <c r="M67" s="14">
        <v>0.2</v>
      </c>
      <c r="N67" s="14">
        <v>0.27349866598401784</v>
      </c>
      <c r="O67" s="14">
        <v>1.8728792524708586</v>
      </c>
    </row>
    <row r="68" spans="1:15" x14ac:dyDescent="0.25">
      <c r="A68" t="str">
        <f t="shared" ref="A68:A127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14">
        <v>2.5001229747650848</v>
      </c>
      <c r="G68" s="14">
        <v>0</v>
      </c>
      <c r="H68" s="14">
        <v>0.2</v>
      </c>
      <c r="I68" s="14">
        <v>0.25382011799679266</v>
      </c>
      <c r="J68" s="14">
        <v>2.9539430927618775</v>
      </c>
      <c r="K68" s="14">
        <v>1.213422542958017</v>
      </c>
      <c r="L68" s="14">
        <v>0</v>
      </c>
      <c r="M68" s="14">
        <v>0.2</v>
      </c>
      <c r="N68" s="14">
        <v>0.24182817191134129</v>
      </c>
      <c r="O68" s="14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14">
        <v>1.2000292645066524</v>
      </c>
      <c r="G69" s="14">
        <v>0</v>
      </c>
      <c r="H69" s="14">
        <v>0</v>
      </c>
      <c r="I69" s="14">
        <v>4.5000353481305773E-2</v>
      </c>
      <c r="J69" s="14">
        <v>1.2450296179879581</v>
      </c>
      <c r="K69" s="14">
        <v>0.6409791143174155</v>
      </c>
      <c r="L69" s="14">
        <v>0</v>
      </c>
      <c r="M69" s="14">
        <v>0</v>
      </c>
      <c r="N69" s="14">
        <v>4.3369114193472863E-2</v>
      </c>
      <c r="O69" s="14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14">
        <v>1.7000562694217818</v>
      </c>
      <c r="G70" s="14">
        <v>0</v>
      </c>
      <c r="H70" s="14">
        <v>0</v>
      </c>
      <c r="I70" s="14">
        <v>0.12600931405047452</v>
      </c>
      <c r="J70" s="14">
        <v>1.8260655834722563</v>
      </c>
      <c r="K70" s="14">
        <v>1.1381879348314041</v>
      </c>
      <c r="L70" s="14">
        <v>0</v>
      </c>
      <c r="M70" s="14">
        <v>0</v>
      </c>
      <c r="N70" s="14">
        <v>0.1148612923538174</v>
      </c>
      <c r="O70" s="14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14">
        <v>2.3389573803228485</v>
      </c>
      <c r="G71" s="14">
        <v>0.30002178223944609</v>
      </c>
      <c r="H71" s="14">
        <v>0.2</v>
      </c>
      <c r="I71" s="14">
        <v>6.100154827895319E-2</v>
      </c>
      <c r="J71" s="14">
        <v>2.8999807108412479</v>
      </c>
      <c r="K71" s="14">
        <v>0.32944776025241201</v>
      </c>
      <c r="L71" s="14">
        <v>0</v>
      </c>
      <c r="M71" s="14">
        <v>0.2</v>
      </c>
      <c r="N71" s="14">
        <v>5.9300859022829992E-2</v>
      </c>
      <c r="O71" s="14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14">
        <v>0.24987827527699316</v>
      </c>
      <c r="G72" s="14">
        <v>0</v>
      </c>
      <c r="H72" s="14">
        <v>0</v>
      </c>
      <c r="I72" s="14">
        <v>8.9778262858948334E-3</v>
      </c>
      <c r="J72" s="14">
        <v>0.25885610156288802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14">
        <v>2.4085011293703738</v>
      </c>
      <c r="G73" s="14">
        <v>0.30002233109581117</v>
      </c>
      <c r="H73" s="14">
        <v>0</v>
      </c>
      <c r="I73" s="14">
        <v>0.25712892788505975</v>
      </c>
      <c r="J73" s="14">
        <v>2.9656523883512445</v>
      </c>
      <c r="K73" s="14">
        <v>1.4330261479324768</v>
      </c>
      <c r="L73" s="14">
        <v>0</v>
      </c>
      <c r="M73" s="14">
        <v>0</v>
      </c>
      <c r="N73" s="14">
        <v>0.24354931894237122</v>
      </c>
      <c r="O73" s="14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14">
        <v>9.9985472823762508E-2</v>
      </c>
      <c r="G74" s="14">
        <v>0</v>
      </c>
      <c r="H74" s="14">
        <v>0</v>
      </c>
      <c r="I74" s="14">
        <v>1.7972532240660348E-3</v>
      </c>
      <c r="J74" s="14">
        <v>0.10178272604782854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14">
        <v>0.1000002924504876</v>
      </c>
      <c r="G75" s="14">
        <v>0</v>
      </c>
      <c r="H75" s="14">
        <v>0</v>
      </c>
      <c r="I75" s="14">
        <v>0</v>
      </c>
      <c r="J75" s="14">
        <v>0.1000002924504876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14">
        <v>2.3484033057181568</v>
      </c>
      <c r="G76" s="14">
        <v>0</v>
      </c>
      <c r="H76" s="14">
        <v>0</v>
      </c>
      <c r="I76" s="14">
        <v>0.24811302043713382</v>
      </c>
      <c r="J76" s="14">
        <v>2.5965163261552906</v>
      </c>
      <c r="K76" s="14">
        <v>1.2694298638235915</v>
      </c>
      <c r="L76" s="14">
        <v>0</v>
      </c>
      <c r="M76" s="14">
        <v>0</v>
      </c>
      <c r="N76" s="14">
        <v>0.21590313842853948</v>
      </c>
      <c r="O76" s="14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14">
        <v>0.23861067516613685</v>
      </c>
      <c r="G77" s="14">
        <v>0</v>
      </c>
      <c r="H77" s="14">
        <v>0</v>
      </c>
      <c r="I77" s="14">
        <v>5.1490825718159723E-3</v>
      </c>
      <c r="J77" s="14">
        <v>0.24375975773795283</v>
      </c>
      <c r="K77" s="14">
        <v>9.8594324730411381E-2</v>
      </c>
      <c r="L77" s="14">
        <v>0</v>
      </c>
      <c r="M77" s="14">
        <v>0</v>
      </c>
      <c r="N77" s="14">
        <v>5.1468630925306444E-3</v>
      </c>
      <c r="O77" s="14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14">
        <v>1.0700189201324222</v>
      </c>
      <c r="G78" s="14">
        <v>0</v>
      </c>
      <c r="H78" s="14">
        <v>0</v>
      </c>
      <c r="I78" s="14">
        <v>9.5403136467911251E-2</v>
      </c>
      <c r="J78" s="14">
        <v>1.1654220566003335</v>
      </c>
      <c r="K78" s="14">
        <v>0.56688508827034234</v>
      </c>
      <c r="L78" s="14">
        <v>0</v>
      </c>
      <c r="M78" s="14">
        <v>0</v>
      </c>
      <c r="N78" s="14">
        <v>9.4840582093314141E-2</v>
      </c>
      <c r="O78" s="14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14">
        <v>2.250080547835926</v>
      </c>
      <c r="G79" s="14">
        <v>0</v>
      </c>
      <c r="H79" s="14">
        <v>0</v>
      </c>
      <c r="I79" s="14">
        <v>0.28801703757310093</v>
      </c>
      <c r="J79" s="14">
        <v>2.5380975854090271</v>
      </c>
      <c r="K79" s="14">
        <v>1.7500696740336625</v>
      </c>
      <c r="L79" s="14">
        <v>0</v>
      </c>
      <c r="M79" s="14">
        <v>0</v>
      </c>
      <c r="N79" s="14">
        <v>0.28802718407334821</v>
      </c>
      <c r="O79" s="14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14">
        <v>2.2500858948696263</v>
      </c>
      <c r="G80" s="14">
        <v>0</v>
      </c>
      <c r="H80" s="14">
        <v>0</v>
      </c>
      <c r="I80" s="14">
        <v>0.17461073613423916</v>
      </c>
      <c r="J80" s="14">
        <v>2.4246966310038656</v>
      </c>
      <c r="K80" s="14">
        <v>1.0800116651557801</v>
      </c>
      <c r="L80" s="14">
        <v>0</v>
      </c>
      <c r="M80" s="14">
        <v>0</v>
      </c>
      <c r="N80" s="14">
        <v>0.17460566993660048</v>
      </c>
      <c r="O80" s="14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14">
        <v>2.2500902443676991</v>
      </c>
      <c r="G81" s="14">
        <v>0</v>
      </c>
      <c r="H81" s="14">
        <v>0</v>
      </c>
      <c r="I81" s="14">
        <v>0.19801181204939697</v>
      </c>
      <c r="J81" s="14">
        <v>2.4481020564170959</v>
      </c>
      <c r="K81" s="14">
        <v>1.2200127680328026</v>
      </c>
      <c r="L81" s="14">
        <v>0</v>
      </c>
      <c r="M81" s="14">
        <v>0</v>
      </c>
      <c r="N81" s="14">
        <v>0.19801211390500728</v>
      </c>
      <c r="O81" s="14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14">
        <v>2.2500857851937979</v>
      </c>
      <c r="G82" s="14">
        <v>0</v>
      </c>
      <c r="H82" s="14">
        <v>0</v>
      </c>
      <c r="I82" s="14">
        <v>0.19621162035050885</v>
      </c>
      <c r="J82" s="14">
        <v>2.4462974055443065</v>
      </c>
      <c r="K82" s="14">
        <v>1.2300209997537279</v>
      </c>
      <c r="L82" s="14">
        <v>0</v>
      </c>
      <c r="M82" s="14">
        <v>0</v>
      </c>
      <c r="N82" s="14">
        <v>0.19620714395192246</v>
      </c>
      <c r="O82" s="14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14">
        <v>0.25000162408858551</v>
      </c>
      <c r="G83" s="14">
        <v>0</v>
      </c>
      <c r="H83" s="14">
        <v>0</v>
      </c>
      <c r="I83" s="14">
        <v>2.7000593152930737E-2</v>
      </c>
      <c r="J83" s="14">
        <v>0.27700221724151625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14">
        <v>2.2500981439372159</v>
      </c>
      <c r="G84" s="14">
        <v>0</v>
      </c>
      <c r="H84" s="14">
        <v>0.2</v>
      </c>
      <c r="I84" s="14">
        <v>0.2754197837609737</v>
      </c>
      <c r="J84" s="14">
        <v>2.7255179276981898</v>
      </c>
      <c r="K84" s="14">
        <v>1.347146778943358</v>
      </c>
      <c r="L84" s="14">
        <v>0</v>
      </c>
      <c r="M84" s="14">
        <v>0.2</v>
      </c>
      <c r="N84" s="14">
        <v>0.27129558896618766</v>
      </c>
      <c r="O84" s="14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14">
        <v>1.130020967960921</v>
      </c>
      <c r="G85" s="14">
        <v>0</v>
      </c>
      <c r="H85" s="14">
        <v>0</v>
      </c>
      <c r="I85" s="14">
        <v>6.8402034387096508E-2</v>
      </c>
      <c r="J85" s="14">
        <v>1.1984230023480176</v>
      </c>
      <c r="K85" s="14">
        <v>0.47770937024179255</v>
      </c>
      <c r="L85" s="14">
        <v>0</v>
      </c>
      <c r="M85" s="14">
        <v>0</v>
      </c>
      <c r="N85" s="14">
        <v>6.7988216174328459E-2</v>
      </c>
      <c r="O85" s="14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14">
        <v>2.2355070742209224</v>
      </c>
      <c r="G86" s="14">
        <v>0</v>
      </c>
      <c r="H86" s="14">
        <v>0.2</v>
      </c>
      <c r="I86" s="14">
        <v>0.32679805396768019</v>
      </c>
      <c r="J86" s="14">
        <v>2.7623051281886029</v>
      </c>
      <c r="K86" s="14">
        <v>1.5365177999531194</v>
      </c>
      <c r="L86" s="14">
        <v>0</v>
      </c>
      <c r="M86" s="14">
        <v>0.2</v>
      </c>
      <c r="N86" s="14">
        <v>0.30180080805695186</v>
      </c>
      <c r="O86" s="14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14">
        <v>0.80000939459935416</v>
      </c>
      <c r="G87" s="14">
        <v>0</v>
      </c>
      <c r="H87" s="14">
        <v>0</v>
      </c>
      <c r="I87" s="14">
        <v>3.9600882325640789E-2</v>
      </c>
      <c r="J87" s="14">
        <v>0.8396102769249949</v>
      </c>
      <c r="K87" s="14">
        <v>0.25908789795162906</v>
      </c>
      <c r="L87" s="14">
        <v>0</v>
      </c>
      <c r="M87" s="14">
        <v>0</v>
      </c>
      <c r="N87" s="14">
        <v>3.7636014703873566E-2</v>
      </c>
      <c r="O87" s="14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14">
        <v>2.3245798446558377</v>
      </c>
      <c r="G88" s="14">
        <v>0.30002164772577589</v>
      </c>
      <c r="H88" s="14">
        <v>0.2</v>
      </c>
      <c r="I88" s="14">
        <v>5.8413589740170094E-2</v>
      </c>
      <c r="J88" s="14">
        <v>2.8830150821217839</v>
      </c>
      <c r="K88" s="14">
        <v>0.32261115538534751</v>
      </c>
      <c r="L88" s="14">
        <v>0</v>
      </c>
      <c r="M88" s="14">
        <v>0.2</v>
      </c>
      <c r="N88" s="14">
        <v>5.8070265044908254E-2</v>
      </c>
      <c r="O88" s="14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14">
        <v>2.5001437695224942</v>
      </c>
      <c r="G89" s="14">
        <v>0.30002424688325025</v>
      </c>
      <c r="H89" s="14">
        <v>0.2</v>
      </c>
      <c r="I89" s="14">
        <v>0.21961898474078187</v>
      </c>
      <c r="J89" s="14">
        <v>3.2197870011465266</v>
      </c>
      <c r="K89" s="14">
        <v>1.0368486462589015</v>
      </c>
      <c r="L89" s="14">
        <v>0</v>
      </c>
      <c r="M89" s="14">
        <v>0.2</v>
      </c>
      <c r="N89" s="14">
        <v>0.20823662788667299</v>
      </c>
      <c r="O89" s="14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14">
        <v>2.4762607101241532</v>
      </c>
      <c r="G90" s="14">
        <v>0</v>
      </c>
      <c r="H90" s="14">
        <v>0</v>
      </c>
      <c r="I90" s="14">
        <v>0.26933079904377805</v>
      </c>
      <c r="J90" s="14">
        <v>2.745591509167931</v>
      </c>
      <c r="K90" s="14">
        <v>1.4783579584390953</v>
      </c>
      <c r="L90" s="14">
        <v>0</v>
      </c>
      <c r="M90" s="14">
        <v>0</v>
      </c>
      <c r="N90" s="14">
        <v>0.25171682075382767</v>
      </c>
      <c r="O90" s="14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14">
        <v>2.3211004176079424</v>
      </c>
      <c r="G91" s="14">
        <v>0</v>
      </c>
      <c r="H91" s="14">
        <v>0.2</v>
      </c>
      <c r="I91" s="14">
        <v>0.28819964976214429</v>
      </c>
      <c r="J91" s="14">
        <v>2.8093000673700868</v>
      </c>
      <c r="K91" s="14">
        <v>1.4593881579916328</v>
      </c>
      <c r="L91" s="14">
        <v>0</v>
      </c>
      <c r="M91" s="14">
        <v>0.2</v>
      </c>
      <c r="N91" s="14">
        <v>0.28610023298939563</v>
      </c>
      <c r="O91" s="14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14">
        <v>2.3549520809687201</v>
      </c>
      <c r="G92" s="14">
        <v>0.30002371030658204</v>
      </c>
      <c r="H92" s="14">
        <v>0.2</v>
      </c>
      <c r="I92" s="14">
        <v>0.27629093303925872</v>
      </c>
      <c r="J92" s="14">
        <v>3.1312667243145609</v>
      </c>
      <c r="K92" s="14">
        <v>1.3993868745494196</v>
      </c>
      <c r="L92" s="14">
        <v>0</v>
      </c>
      <c r="M92" s="14">
        <v>0.2</v>
      </c>
      <c r="N92" s="14">
        <v>0.27349965372157775</v>
      </c>
      <c r="O92" s="14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14">
        <v>2.5001237551467788</v>
      </c>
      <c r="G93" s="14">
        <v>0</v>
      </c>
      <c r="H93" s="14">
        <v>0.2</v>
      </c>
      <c r="I93" s="14">
        <v>0.25382031667804533</v>
      </c>
      <c r="J93" s="14">
        <v>2.9539440718248242</v>
      </c>
      <c r="K93" s="14">
        <v>1.2134201424615423</v>
      </c>
      <c r="L93" s="14">
        <v>0</v>
      </c>
      <c r="M93" s="14">
        <v>0.2</v>
      </c>
      <c r="N93" s="14">
        <v>0.24182577157743898</v>
      </c>
      <c r="O93" s="14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14">
        <v>1.2000307692435277</v>
      </c>
      <c r="G94" s="14">
        <v>0</v>
      </c>
      <c r="H94" s="14">
        <v>0</v>
      </c>
      <c r="I94" s="14">
        <v>4.5001854046633025E-2</v>
      </c>
      <c r="J94" s="14">
        <v>1.2450326232901607</v>
      </c>
      <c r="K94" s="14">
        <v>0.64098013326422831</v>
      </c>
      <c r="L94" s="14">
        <v>0</v>
      </c>
      <c r="M94" s="14">
        <v>0</v>
      </c>
      <c r="N94" s="14">
        <v>4.3369894170482107E-2</v>
      </c>
      <c r="O94" s="14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14">
        <v>1.7000605307325718</v>
      </c>
      <c r="G95" s="14">
        <v>0</v>
      </c>
      <c r="H95" s="14">
        <v>0</v>
      </c>
      <c r="I95" s="14">
        <v>0.12600916889937736</v>
      </c>
      <c r="J95" s="14">
        <v>1.8260696996319492</v>
      </c>
      <c r="K95" s="14">
        <v>1.1381680538884</v>
      </c>
      <c r="L95" s="14">
        <v>0</v>
      </c>
      <c r="M95" s="14">
        <v>0</v>
      </c>
      <c r="N95" s="14">
        <v>0.11486507467205187</v>
      </c>
      <c r="O95" s="14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14">
        <v>2.3389623475260595</v>
      </c>
      <c r="G96" s="14">
        <v>0.30002176672022296</v>
      </c>
      <c r="H96" s="14">
        <v>0.2</v>
      </c>
      <c r="I96" s="14">
        <v>6.1002647398424349E-2</v>
      </c>
      <c r="J96" s="14">
        <v>2.899986761644707</v>
      </c>
      <c r="K96" s="14">
        <v>0.32945195060181026</v>
      </c>
      <c r="L96" s="14">
        <v>0</v>
      </c>
      <c r="M96" s="14">
        <v>0.2</v>
      </c>
      <c r="N96" s="14">
        <v>5.9300846891711834E-2</v>
      </c>
      <c r="O96" s="14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14">
        <v>0.24987835758910151</v>
      </c>
      <c r="G97" s="14">
        <v>0</v>
      </c>
      <c r="H97" s="14">
        <v>0</v>
      </c>
      <c r="I97" s="14">
        <v>8.9778872842009878E-3</v>
      </c>
      <c r="J97" s="14">
        <v>0.2588562448733025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14">
        <v>2.4085115706528164</v>
      </c>
      <c r="G98" s="14">
        <v>0.30002234592088789</v>
      </c>
      <c r="H98" s="14">
        <v>0</v>
      </c>
      <c r="I98" s="14">
        <v>0.25713012195415791</v>
      </c>
      <c r="J98" s="14">
        <v>2.9656640385278621</v>
      </c>
      <c r="K98" s="14">
        <v>1.4330382382751119</v>
      </c>
      <c r="L98" s="14">
        <v>0</v>
      </c>
      <c r="M98" s="14">
        <v>0</v>
      </c>
      <c r="N98" s="14">
        <v>0.24355754454926129</v>
      </c>
      <c r="O98" s="14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14">
        <v>9.9985243828927109E-2</v>
      </c>
      <c r="G99" s="14">
        <v>0</v>
      </c>
      <c r="H99" s="14">
        <v>0</v>
      </c>
      <c r="I99" s="14">
        <v>1.7972577504315301E-3</v>
      </c>
      <c r="J99" s="14">
        <v>0.10178250157935864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14">
        <v>0.10000033179538546</v>
      </c>
      <c r="G100" s="14">
        <v>0</v>
      </c>
      <c r="H100" s="14">
        <v>0</v>
      </c>
      <c r="I100" s="14">
        <v>0</v>
      </c>
      <c r="J100" s="14">
        <v>0.10000033179538546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14">
        <v>2.3484054786265607</v>
      </c>
      <c r="G101" s="14">
        <v>0</v>
      </c>
      <c r="H101" s="14">
        <v>0</v>
      </c>
      <c r="I101" s="14">
        <v>0.24811299384077459</v>
      </c>
      <c r="J101" s="14">
        <v>2.5965184724673351</v>
      </c>
      <c r="K101" s="14">
        <v>1.2694293606480997</v>
      </c>
      <c r="L101" s="14">
        <v>0</v>
      </c>
      <c r="M101" s="14">
        <v>0</v>
      </c>
      <c r="N101" s="14">
        <v>0.21591542472429157</v>
      </c>
      <c r="O101" s="14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14">
        <v>0.23861066747450718</v>
      </c>
      <c r="G102" s="14">
        <v>0</v>
      </c>
      <c r="H102" s="14">
        <v>0</v>
      </c>
      <c r="I102" s="14">
        <v>5.1490657453504961E-3</v>
      </c>
      <c r="J102" s="14">
        <v>0.24375973321985767</v>
      </c>
      <c r="K102" s="14">
        <v>9.8594330823785659E-2</v>
      </c>
      <c r="L102" s="14">
        <v>0</v>
      </c>
      <c r="M102" s="14">
        <v>0</v>
      </c>
      <c r="N102" s="14">
        <v>5.1468661145086291E-3</v>
      </c>
      <c r="O102" s="14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tabSelected="1" workbookViewId="0">
      <selection activeCell="K3" sqref="K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Bond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IFERROR(+VLOOKUP("LDBOND"&amp;A4,'Main File'!A:O,6,0),0)</f>
        <v>1.0700193021398039</v>
      </c>
      <c r="C4" s="14">
        <f>IFERROR(+VLOOKUP("LDBOND"&amp;A4,'Main File'!A:O,7,0),0)</f>
        <v>0</v>
      </c>
      <c r="D4" s="14">
        <f>IFERROR(+VLOOKUP("LDBOND"&amp;A4,'Main File'!A:O,8,0),0)</f>
        <v>0</v>
      </c>
      <c r="E4" s="14">
        <f>IFERROR(+VLOOKUP("LDBOND"&amp;A4,'Main File'!A:O,9,0),0)</f>
        <v>9.5403215576036218E-2</v>
      </c>
      <c r="F4" s="14">
        <f>IFERROR(+VLOOKUP("LDBOND"&amp;A4,'Main File'!A:O,10,0),0)</f>
        <v>1.1654225177158402</v>
      </c>
      <c r="G4" s="14">
        <f>IFERROR(+VLOOKUP("LDBOND"&amp;A4,'Main File'!A:O,11,0),0)</f>
        <v>0.56688027783922201</v>
      </c>
      <c r="H4" s="14">
        <f>IFERROR(+VLOOKUP("LDBOND"&amp;A4,'Main File'!A:O,12,0),0)</f>
        <v>0</v>
      </c>
      <c r="I4" s="14">
        <f>IFERROR(+VLOOKUP("LDBOND"&amp;A4,'Main File'!A:O,13,0),0)</f>
        <v>0</v>
      </c>
      <c r="J4" s="14">
        <f>IFERROR(+VLOOKUP("LDBOND"&amp;A4,'Main File'!A:O,14,0),0)</f>
        <v>9.4838962916464889E-2</v>
      </c>
      <c r="K4" s="14">
        <f>IFERROR(+VLOOKUP("LDBOND"&amp;A4,'Main File'!A:O,15,0),0)</f>
        <v>0.66171924075568689</v>
      </c>
    </row>
    <row r="5" spans="1:14" x14ac:dyDescent="0.25">
      <c r="A5" s="9">
        <v>43161</v>
      </c>
      <c r="B5" s="14">
        <f>IFERROR(+VLOOKUP("LDBOND"&amp;A5,'Main File'!A:O,6,0),0)</f>
        <v>1.0700189322436371</v>
      </c>
      <c r="C5" s="14">
        <f>IFERROR(+VLOOKUP("LDBOND"&amp;A5,'Main File'!A:O,7,0),0)</f>
        <v>0</v>
      </c>
      <c r="D5" s="14">
        <f>IFERROR(+VLOOKUP("LDBOND"&amp;A5,'Main File'!A:O,8,0),0)</f>
        <v>0</v>
      </c>
      <c r="E5" s="14">
        <f>IFERROR(+VLOOKUP("LDBOND"&amp;A5,'Main File'!A:O,9,0),0)</f>
        <v>9.5403279370680882E-2</v>
      </c>
      <c r="F5" s="14">
        <f>IFERROR(+VLOOKUP("LDBOND"&amp;A5,'Main File'!A:O,10,0),0)</f>
        <v>1.165422211614318</v>
      </c>
      <c r="G5" s="14">
        <f>IFERROR(+VLOOKUP("LDBOND"&amp;A5,'Main File'!A:O,11,0),0)</f>
        <v>0.56688412300143409</v>
      </c>
      <c r="H5" s="14">
        <f>IFERROR(+VLOOKUP("LDBOND"&amp;A5,'Main File'!A:O,12,0),0)</f>
        <v>0</v>
      </c>
      <c r="I5" s="14">
        <f>IFERROR(+VLOOKUP("LDBOND"&amp;A5,'Main File'!A:O,13,0),0)</f>
        <v>0</v>
      </c>
      <c r="J5" s="14">
        <f>IFERROR(+VLOOKUP("LDBOND"&amp;A5,'Main File'!A:O,14,0),0)</f>
        <v>9.4840017678077135E-2</v>
      </c>
      <c r="K5" s="14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14">
        <f>IFERROR(+VLOOKUP("LDBOND"&amp;A6,'Main File'!A:O,6,0),0)</f>
        <v>1.0700192684037668</v>
      </c>
      <c r="C6" s="14">
        <f>IFERROR(+VLOOKUP("LDBOND"&amp;A6,'Main File'!A:O,7,0),0)</f>
        <v>0</v>
      </c>
      <c r="D6" s="14">
        <f>IFERROR(+VLOOKUP("LDBOND"&amp;A6,'Main File'!A:O,8,0),0)</f>
        <v>0</v>
      </c>
      <c r="E6" s="14">
        <f>IFERROR(+VLOOKUP("LDBOND"&amp;A6,'Main File'!A:O,9,0),0)</f>
        <v>9.5403018861206029E-2</v>
      </c>
      <c r="F6" s="14">
        <f>IFERROR(+VLOOKUP("LDBOND"&amp;A6,'Main File'!A:O,10,0),0)</f>
        <v>1.1654222872649729</v>
      </c>
      <c r="G6" s="14">
        <f>IFERROR(+VLOOKUP("LDBOND"&amp;A6,'Main File'!A:O,11,0),0)</f>
        <v>0.56688390101984354</v>
      </c>
      <c r="H6" s="14">
        <f>IFERROR(+VLOOKUP("LDBOND"&amp;A6,'Main File'!A:O,12,0),0)</f>
        <v>0</v>
      </c>
      <c r="I6" s="14">
        <f>IFERROR(+VLOOKUP("LDBOND"&amp;A6,'Main File'!A:O,13,0),0)</f>
        <v>0</v>
      </c>
      <c r="J6" s="14">
        <f>IFERROR(+VLOOKUP("LDBOND"&amp;A6,'Main File'!A:O,14,0),0)</f>
        <v>9.4840273140416279E-2</v>
      </c>
      <c r="K6" s="14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14">
        <f>IFERROR(+VLOOKUP("LDBOND"&amp;A7,'Main File'!A:O,6,0),0)</f>
        <v>1.0700189201324222</v>
      </c>
      <c r="C7" s="14">
        <f>IFERROR(+VLOOKUP("LDBOND"&amp;A7,'Main File'!A:O,7,0),0)</f>
        <v>0</v>
      </c>
      <c r="D7" s="14">
        <f>IFERROR(+VLOOKUP("LDBOND"&amp;A7,'Main File'!A:O,8,0),0)</f>
        <v>0</v>
      </c>
      <c r="E7" s="14">
        <f>IFERROR(+VLOOKUP("LDBOND"&amp;A7,'Main File'!A:O,9,0),0)</f>
        <v>9.5403136467911251E-2</v>
      </c>
      <c r="F7" s="14">
        <f>IFERROR(+VLOOKUP("LDBOND"&amp;A7,'Main File'!A:O,10,0),0)</f>
        <v>1.1654220566003335</v>
      </c>
      <c r="G7" s="14">
        <f>IFERROR(+VLOOKUP("LDBOND"&amp;A7,'Main File'!A:O,11,0),0)</f>
        <v>0.56688508827034234</v>
      </c>
      <c r="H7" s="14">
        <f>IFERROR(+VLOOKUP("LDBOND"&amp;A7,'Main File'!A:O,12,0),0)</f>
        <v>0</v>
      </c>
      <c r="I7" s="14">
        <f>IFERROR(+VLOOKUP("LDBOND"&amp;A7,'Main File'!A:O,13,0),0)</f>
        <v>0</v>
      </c>
      <c r="J7" s="14">
        <f>IFERROR(+VLOOKUP("LDBOND"&amp;A7,'Main File'!A:O,14,0),0)</f>
        <v>9.4840582093314141E-2</v>
      </c>
      <c r="K7" s="14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14">
        <f>IFERROR(+VLOOKUP("LDBOND"&amp;A8,'Main File'!A:O,6,0),0)</f>
        <v>1.0700190723911036</v>
      </c>
      <c r="C8" s="14">
        <f>IFERROR(+VLOOKUP("LDBOND"&amp;A8,'Main File'!A:O,7,0),0)</f>
        <v>0</v>
      </c>
      <c r="D8" s="14">
        <f>IFERROR(+VLOOKUP("LDBOND"&amp;A8,'Main File'!A:O,8,0),0)</f>
        <v>0</v>
      </c>
      <c r="E8" s="14">
        <f>IFERROR(+VLOOKUP("LDBOND"&amp;A8,'Main File'!A:O,9,0),0)</f>
        <v>9.5403279116088271E-2</v>
      </c>
      <c r="F8" s="14">
        <f>IFERROR(+VLOOKUP("LDBOND"&amp;A8,'Main File'!A:O,10,0),0)</f>
        <v>1.165422351507192</v>
      </c>
      <c r="G8" s="14">
        <f>IFERROR(+VLOOKUP("LDBOND"&amp;A8,'Main File'!A:O,11,0),0)</f>
        <v>0.56688377542438584</v>
      </c>
      <c r="H8" s="14">
        <f>IFERROR(+VLOOKUP("LDBOND"&amp;A8,'Main File'!A:O,12,0),0)</f>
        <v>0</v>
      </c>
      <c r="I8" s="14">
        <f>IFERROR(+VLOOKUP("LDBOND"&amp;A8,'Main File'!A:O,13,0),0)</f>
        <v>0</v>
      </c>
      <c r="J8" s="14">
        <f>IFERROR(+VLOOKUP("LDBOND"&amp;A8,'Main File'!A:O,14,0),0)</f>
        <v>9.4839713793662461E-2</v>
      </c>
      <c r="K8" s="14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14">
        <f>IFERROR(+VLOOKUP("LDBOND"&amp;A9,'Main File'!A:O,6,0),0)</f>
        <v>0</v>
      </c>
      <c r="C9" s="14">
        <f>IFERROR(+VLOOKUP("LDBOND"&amp;A9,'Main File'!A:O,7,0),0)</f>
        <v>0</v>
      </c>
      <c r="D9" s="14">
        <f>IFERROR(+VLOOKUP("LDBOND"&amp;A9,'Main File'!A:O,8,0),0)</f>
        <v>0</v>
      </c>
      <c r="E9" s="14">
        <f>IFERROR(+VLOOKUP("LDBOND"&amp;A9,'Main File'!A:O,9,0),0)</f>
        <v>0</v>
      </c>
      <c r="F9" s="14">
        <f>IFERROR(+VLOOKUP("LDBOND"&amp;A9,'Main File'!A:O,10,0),0)</f>
        <v>0</v>
      </c>
      <c r="G9" s="14">
        <f>IFERROR(+VLOOKUP("LDBOND"&amp;A9,'Main File'!A:O,11,0),0)</f>
        <v>0</v>
      </c>
      <c r="H9" s="14">
        <f>IFERROR(+VLOOKUP("LDBOND"&amp;A9,'Main File'!A:O,12,0),0)</f>
        <v>0</v>
      </c>
      <c r="I9" s="14">
        <f>IFERROR(+VLOOKUP("LDBOND"&amp;A9,'Main File'!A:O,13,0),0)</f>
        <v>0</v>
      </c>
      <c r="J9" s="14">
        <f>IFERROR(+VLOOKUP("LDBOND"&amp;A9,'Main File'!A:O,14,0),0)</f>
        <v>0</v>
      </c>
      <c r="K9" s="14">
        <f>IFERROR(+VLOOKUP("LDBOND"&amp;A9,'Main File'!A:O,15,0),0)</f>
        <v>0</v>
      </c>
    </row>
    <row r="10" spans="1:14" x14ac:dyDescent="0.25">
      <c r="A10" s="9">
        <f t="shared" si="0"/>
        <v>43166</v>
      </c>
      <c r="B10" s="14">
        <f>IFERROR(+VLOOKUP("LDBOND"&amp;A10,'Main File'!A:O,6,0),0)</f>
        <v>0</v>
      </c>
      <c r="C10" s="14">
        <f>IFERROR(+VLOOKUP("LDBOND"&amp;A10,'Main File'!A:O,7,0),0)</f>
        <v>0</v>
      </c>
      <c r="D10" s="14">
        <f>IFERROR(+VLOOKUP("LDBOND"&amp;A10,'Main File'!A:O,8,0),0)</f>
        <v>0</v>
      </c>
      <c r="E10" s="14">
        <f>IFERROR(+VLOOKUP("LDBOND"&amp;A10,'Main File'!A:O,9,0),0)</f>
        <v>0</v>
      </c>
      <c r="F10" s="14">
        <f>IFERROR(+VLOOKUP("LDBOND"&amp;A10,'Main File'!A:O,10,0),0)</f>
        <v>0</v>
      </c>
      <c r="G10" s="14">
        <f>IFERROR(+VLOOKUP("LDBOND"&amp;A10,'Main File'!A:O,11,0),0)</f>
        <v>0</v>
      </c>
      <c r="H10" s="14">
        <f>IFERROR(+VLOOKUP("LDBOND"&amp;A10,'Main File'!A:O,12,0),0)</f>
        <v>0</v>
      </c>
      <c r="I10" s="14">
        <f>IFERROR(+VLOOKUP("LDBOND"&amp;A10,'Main File'!A:O,13,0),0)</f>
        <v>0</v>
      </c>
      <c r="J10" s="14">
        <f>IFERROR(+VLOOKUP("LDBOND"&amp;A10,'Main File'!A:O,14,0),0)</f>
        <v>0</v>
      </c>
      <c r="K10" s="14">
        <f>IFERROR(+VLOOKUP("LDBOND"&amp;A10,'Main File'!A:O,15,0),0)</f>
        <v>0</v>
      </c>
    </row>
    <row r="11" spans="1:14" x14ac:dyDescent="0.25">
      <c r="A11" s="9">
        <f t="shared" si="0"/>
        <v>43167</v>
      </c>
      <c r="B11" s="14">
        <f>IFERROR(+VLOOKUP("LDBOND"&amp;A11,'Main File'!A:O,6,0),0)</f>
        <v>0</v>
      </c>
      <c r="C11" s="14">
        <f>IFERROR(+VLOOKUP("LDBOND"&amp;A11,'Main File'!A:O,7,0),0)</f>
        <v>0</v>
      </c>
      <c r="D11" s="14">
        <f>IFERROR(+VLOOKUP("LDBOND"&amp;A11,'Main File'!A:O,8,0),0)</f>
        <v>0</v>
      </c>
      <c r="E11" s="14">
        <f>IFERROR(+VLOOKUP("LDBOND"&amp;A11,'Main File'!A:O,9,0),0)</f>
        <v>0</v>
      </c>
      <c r="F11" s="14">
        <f>IFERROR(+VLOOKUP("LDBOND"&amp;A11,'Main File'!A:O,10,0),0)</f>
        <v>0</v>
      </c>
      <c r="G11" s="14">
        <f>IFERROR(+VLOOKUP("LDBOND"&amp;A11,'Main File'!A:O,11,0),0)</f>
        <v>0</v>
      </c>
      <c r="H11" s="14">
        <f>IFERROR(+VLOOKUP("LDBOND"&amp;A11,'Main File'!A:O,12,0),0)</f>
        <v>0</v>
      </c>
      <c r="I11" s="14">
        <f>IFERROR(+VLOOKUP("LDBOND"&amp;A11,'Main File'!A:O,13,0),0)</f>
        <v>0</v>
      </c>
      <c r="J11" s="14">
        <f>IFERROR(+VLOOKUP("LDBOND"&amp;A11,'Main File'!A:O,14,0),0)</f>
        <v>0</v>
      </c>
      <c r="K11" s="14">
        <f>IFERROR(+VLOOKUP("LDBOND"&amp;A11,'Main File'!A:O,15,0),0)</f>
        <v>0</v>
      </c>
    </row>
    <row r="12" spans="1:14" x14ac:dyDescent="0.25">
      <c r="A12" s="9">
        <f t="shared" si="0"/>
        <v>43168</v>
      </c>
      <c r="B12" s="14">
        <f>IFERROR(+VLOOKUP("LDBOND"&amp;A12,'Main File'!A:O,6,0),0)</f>
        <v>0</v>
      </c>
      <c r="C12" s="14">
        <f>IFERROR(+VLOOKUP("LDBOND"&amp;A12,'Main File'!A:O,7,0),0)</f>
        <v>0</v>
      </c>
      <c r="D12" s="14">
        <f>IFERROR(+VLOOKUP("LDBOND"&amp;A12,'Main File'!A:O,8,0),0)</f>
        <v>0</v>
      </c>
      <c r="E12" s="14">
        <f>IFERROR(+VLOOKUP("LDBOND"&amp;A12,'Main File'!A:O,9,0),0)</f>
        <v>0</v>
      </c>
      <c r="F12" s="14">
        <f>IFERROR(+VLOOKUP("LDBOND"&amp;A12,'Main File'!A:O,10,0),0)</f>
        <v>0</v>
      </c>
      <c r="G12" s="14">
        <f>IFERROR(+VLOOKUP("LDBOND"&amp;A12,'Main File'!A:O,11,0),0)</f>
        <v>0</v>
      </c>
      <c r="H12" s="14">
        <f>IFERROR(+VLOOKUP("LDBOND"&amp;A12,'Main File'!A:O,12,0),0)</f>
        <v>0</v>
      </c>
      <c r="I12" s="14">
        <f>IFERROR(+VLOOKUP("LDBOND"&amp;A12,'Main File'!A:O,13,0),0)</f>
        <v>0</v>
      </c>
      <c r="J12" s="14">
        <f>IFERROR(+VLOOKUP("LDBOND"&amp;A12,'Main File'!A:O,14,0),0)</f>
        <v>0</v>
      </c>
      <c r="K12" s="14">
        <f>IFERROR(+VLOOKUP("LDBOND"&amp;A12,'Main File'!A:O,15,0),0)</f>
        <v>0</v>
      </c>
    </row>
    <row r="13" spans="1:14" x14ac:dyDescent="0.25">
      <c r="A13" s="9">
        <f t="shared" si="0"/>
        <v>43169</v>
      </c>
      <c r="B13" s="14">
        <f>IFERROR(+VLOOKUP("LDBOND"&amp;A13,'Main File'!A:O,6,0),0)</f>
        <v>0</v>
      </c>
      <c r="C13" s="14">
        <f>IFERROR(+VLOOKUP("LDBOND"&amp;A13,'Main File'!A:O,7,0),0)</f>
        <v>0</v>
      </c>
      <c r="D13" s="14">
        <f>IFERROR(+VLOOKUP("LDBOND"&amp;A13,'Main File'!A:O,8,0),0)</f>
        <v>0</v>
      </c>
      <c r="E13" s="14">
        <f>IFERROR(+VLOOKUP("LDBOND"&amp;A13,'Main File'!A:O,9,0),0)</f>
        <v>0</v>
      </c>
      <c r="F13" s="14">
        <f>IFERROR(+VLOOKUP("LDBOND"&amp;A13,'Main File'!A:O,10,0),0)</f>
        <v>0</v>
      </c>
      <c r="G13" s="14">
        <f>IFERROR(+VLOOKUP("LDBOND"&amp;A13,'Main File'!A:O,11,0),0)</f>
        <v>0</v>
      </c>
      <c r="H13" s="14">
        <f>IFERROR(+VLOOKUP("LDBOND"&amp;A13,'Main File'!A:O,12,0),0)</f>
        <v>0</v>
      </c>
      <c r="I13" s="14">
        <f>IFERROR(+VLOOKUP("LDBOND"&amp;A13,'Main File'!A:O,13,0),0)</f>
        <v>0</v>
      </c>
      <c r="J13" s="14">
        <f>IFERROR(+VLOOKUP("LDBOND"&amp;A13,'Main File'!A:O,14,0),0)</f>
        <v>0</v>
      </c>
      <c r="K13" s="14">
        <f>IFERROR(+VLOOKUP("LDBOND"&amp;A13,'Main File'!A:O,15,0),0)</f>
        <v>0</v>
      </c>
    </row>
    <row r="14" spans="1:14" x14ac:dyDescent="0.25">
      <c r="A14" s="9">
        <f t="shared" si="0"/>
        <v>43170</v>
      </c>
      <c r="B14" s="14">
        <f>IFERROR(+VLOOKUP("LDBOND"&amp;A14,'Main File'!A:O,6,0),0)</f>
        <v>0</v>
      </c>
      <c r="C14" s="14">
        <f>IFERROR(+VLOOKUP("LDBOND"&amp;A14,'Main File'!A:O,7,0),0)</f>
        <v>0</v>
      </c>
      <c r="D14" s="14">
        <f>IFERROR(+VLOOKUP("LDBOND"&amp;A14,'Main File'!A:O,8,0),0)</f>
        <v>0</v>
      </c>
      <c r="E14" s="14">
        <f>IFERROR(+VLOOKUP("LDBOND"&amp;A14,'Main File'!A:O,9,0),0)</f>
        <v>0</v>
      </c>
      <c r="F14" s="14">
        <f>IFERROR(+VLOOKUP("LDBOND"&amp;A14,'Main File'!A:O,10,0),0)</f>
        <v>0</v>
      </c>
      <c r="G14" s="14">
        <f>IFERROR(+VLOOKUP("LDBOND"&amp;A14,'Main File'!A:O,11,0),0)</f>
        <v>0</v>
      </c>
      <c r="H14" s="14">
        <f>IFERROR(+VLOOKUP("LDBOND"&amp;A14,'Main File'!A:O,12,0),0)</f>
        <v>0</v>
      </c>
      <c r="I14" s="14">
        <f>IFERROR(+VLOOKUP("LDBOND"&amp;A14,'Main File'!A:O,13,0),0)</f>
        <v>0</v>
      </c>
      <c r="J14" s="14">
        <f>IFERROR(+VLOOKUP("LDBOND"&amp;A14,'Main File'!A:O,14,0),0)</f>
        <v>0</v>
      </c>
      <c r="K14" s="14">
        <f>IFERROR(+VLOOKUP("LDBOND"&amp;A14,'Main File'!A:O,15,0),0)</f>
        <v>0</v>
      </c>
    </row>
    <row r="15" spans="1:14" x14ac:dyDescent="0.25">
      <c r="A15" s="9">
        <f t="shared" si="0"/>
        <v>43171</v>
      </c>
      <c r="B15" s="14">
        <f>IFERROR(+VLOOKUP("LDBOND"&amp;A15,'Main File'!A:O,6,0),0)</f>
        <v>0</v>
      </c>
      <c r="C15" s="14">
        <f>IFERROR(+VLOOKUP("LDBOND"&amp;A15,'Main File'!A:O,7,0),0)</f>
        <v>0</v>
      </c>
      <c r="D15" s="14">
        <f>IFERROR(+VLOOKUP("LDBOND"&amp;A15,'Main File'!A:O,8,0),0)</f>
        <v>0</v>
      </c>
      <c r="E15" s="14">
        <f>IFERROR(+VLOOKUP("LDBOND"&amp;A15,'Main File'!A:O,9,0),0)</f>
        <v>0</v>
      </c>
      <c r="F15" s="14">
        <f>IFERROR(+VLOOKUP("LDBOND"&amp;A15,'Main File'!A:O,10,0),0)</f>
        <v>0</v>
      </c>
      <c r="G15" s="14">
        <f>IFERROR(+VLOOKUP("LDBOND"&amp;A15,'Main File'!A:O,11,0),0)</f>
        <v>0</v>
      </c>
      <c r="H15" s="14">
        <f>IFERROR(+VLOOKUP("LDBOND"&amp;A15,'Main File'!A:O,12,0),0)</f>
        <v>0</v>
      </c>
      <c r="I15" s="14">
        <f>IFERROR(+VLOOKUP("LDBOND"&amp;A15,'Main File'!A:O,13,0),0)</f>
        <v>0</v>
      </c>
      <c r="J15" s="14">
        <f>IFERROR(+VLOOKUP("LDBOND"&amp;A15,'Main File'!A:O,14,0),0)</f>
        <v>0</v>
      </c>
      <c r="K15" s="14">
        <f>IFERROR(+VLOOKUP("LDBOND"&amp;A15,'Main File'!A:O,15,0),0)</f>
        <v>0</v>
      </c>
    </row>
    <row r="16" spans="1:14" x14ac:dyDescent="0.25">
      <c r="A16" s="9">
        <f t="shared" si="0"/>
        <v>43172</v>
      </c>
      <c r="B16" s="14">
        <f>IFERROR(+VLOOKUP("LDBOND"&amp;A16,'Main File'!A:O,6,0),0)</f>
        <v>0</v>
      </c>
      <c r="C16" s="14">
        <f>IFERROR(+VLOOKUP("LDBOND"&amp;A16,'Main File'!A:O,7,0),0)</f>
        <v>0</v>
      </c>
      <c r="D16" s="14">
        <f>IFERROR(+VLOOKUP("LDBOND"&amp;A16,'Main File'!A:O,8,0),0)</f>
        <v>0</v>
      </c>
      <c r="E16" s="14">
        <f>IFERROR(+VLOOKUP("LDBOND"&amp;A16,'Main File'!A:O,9,0),0)</f>
        <v>0</v>
      </c>
      <c r="F16" s="14">
        <f>IFERROR(+VLOOKUP("LDBOND"&amp;A16,'Main File'!A:O,10,0),0)</f>
        <v>0</v>
      </c>
      <c r="G16" s="14">
        <f>IFERROR(+VLOOKUP("LDBOND"&amp;A16,'Main File'!A:O,11,0),0)</f>
        <v>0</v>
      </c>
      <c r="H16" s="14">
        <f>IFERROR(+VLOOKUP("LDBOND"&amp;A16,'Main File'!A:O,12,0),0)</f>
        <v>0</v>
      </c>
      <c r="I16" s="14">
        <f>IFERROR(+VLOOKUP("LDBOND"&amp;A16,'Main File'!A:O,13,0),0)</f>
        <v>0</v>
      </c>
      <c r="J16" s="14">
        <f>IFERROR(+VLOOKUP("LDBOND"&amp;A16,'Main File'!A:O,14,0),0)</f>
        <v>0</v>
      </c>
      <c r="K16" s="14">
        <f>IFERROR(+VLOOKUP("LDBOND"&amp;A16,'Main File'!A:O,15,0),0)</f>
        <v>0</v>
      </c>
    </row>
    <row r="17" spans="1:11" x14ac:dyDescent="0.25">
      <c r="A17" s="9">
        <f t="shared" si="0"/>
        <v>43173</v>
      </c>
      <c r="B17" s="14">
        <f>IFERROR(+VLOOKUP("LDBOND"&amp;A17,'Main File'!A:O,6,0),0)</f>
        <v>0</v>
      </c>
      <c r="C17" s="14">
        <f>IFERROR(+VLOOKUP("LDBOND"&amp;A17,'Main File'!A:O,7,0),0)</f>
        <v>0</v>
      </c>
      <c r="D17" s="14">
        <f>IFERROR(+VLOOKUP("LDBOND"&amp;A17,'Main File'!A:O,8,0),0)</f>
        <v>0</v>
      </c>
      <c r="E17" s="14">
        <f>IFERROR(+VLOOKUP("LDBOND"&amp;A17,'Main File'!A:O,9,0),0)</f>
        <v>0</v>
      </c>
      <c r="F17" s="14">
        <f>IFERROR(+VLOOKUP("LDBOND"&amp;A17,'Main File'!A:O,10,0),0)</f>
        <v>0</v>
      </c>
      <c r="G17" s="14">
        <f>IFERROR(+VLOOKUP("LDBOND"&amp;A17,'Main File'!A:O,11,0),0)</f>
        <v>0</v>
      </c>
      <c r="H17" s="14">
        <f>IFERROR(+VLOOKUP("LDBOND"&amp;A17,'Main File'!A:O,12,0),0)</f>
        <v>0</v>
      </c>
      <c r="I17" s="14">
        <f>IFERROR(+VLOOKUP("LDBOND"&amp;A17,'Main File'!A:O,13,0),0)</f>
        <v>0</v>
      </c>
      <c r="J17" s="14">
        <f>IFERROR(+VLOOKUP("LDBOND"&amp;A17,'Main File'!A:O,14,0),0)</f>
        <v>0</v>
      </c>
      <c r="K17" s="14">
        <f>IFERROR(+VLOOKUP("LDBOND"&amp;A17,'Main File'!A:O,15,0),0)</f>
        <v>0</v>
      </c>
    </row>
    <row r="18" spans="1:11" x14ac:dyDescent="0.25">
      <c r="A18" s="9">
        <f t="shared" si="0"/>
        <v>43174</v>
      </c>
      <c r="B18" s="14">
        <f>IFERROR(+VLOOKUP("LDBOND"&amp;A18,'Main File'!A:O,6,0),0)</f>
        <v>0</v>
      </c>
      <c r="C18" s="14">
        <f>IFERROR(+VLOOKUP("LDBOND"&amp;A18,'Main File'!A:O,7,0),0)</f>
        <v>0</v>
      </c>
      <c r="D18" s="14">
        <f>IFERROR(+VLOOKUP("LDBOND"&amp;A18,'Main File'!A:O,8,0),0)</f>
        <v>0</v>
      </c>
      <c r="E18" s="14">
        <f>IFERROR(+VLOOKUP("LDBOND"&amp;A18,'Main File'!A:O,9,0),0)</f>
        <v>0</v>
      </c>
      <c r="F18" s="14">
        <f>IFERROR(+VLOOKUP("LDBOND"&amp;A18,'Main File'!A:O,10,0),0)</f>
        <v>0</v>
      </c>
      <c r="G18" s="14">
        <f>IFERROR(+VLOOKUP("LDBOND"&amp;A18,'Main File'!A:O,11,0),0)</f>
        <v>0</v>
      </c>
      <c r="H18" s="14">
        <f>IFERROR(+VLOOKUP("LDBOND"&amp;A18,'Main File'!A:O,12,0),0)</f>
        <v>0</v>
      </c>
      <c r="I18" s="14">
        <f>IFERROR(+VLOOKUP("LDBOND"&amp;A18,'Main File'!A:O,13,0),0)</f>
        <v>0</v>
      </c>
      <c r="J18" s="14">
        <f>IFERROR(+VLOOKUP("LDBOND"&amp;A18,'Main File'!A:O,14,0),0)</f>
        <v>0</v>
      </c>
      <c r="K18" s="14">
        <f>IFERROR(+VLOOKUP("LDBOND"&amp;A18,'Main File'!A:O,15,0),0)</f>
        <v>0</v>
      </c>
    </row>
    <row r="19" spans="1:11" x14ac:dyDescent="0.25">
      <c r="A19" s="9">
        <f t="shared" si="0"/>
        <v>43175</v>
      </c>
      <c r="B19" s="14">
        <f>IFERROR(+VLOOKUP("LDBOND"&amp;A19,'Main File'!A:O,6,0),0)</f>
        <v>0</v>
      </c>
      <c r="C19" s="14">
        <f>IFERROR(+VLOOKUP("LDBOND"&amp;A19,'Main File'!A:O,7,0),0)</f>
        <v>0</v>
      </c>
      <c r="D19" s="14">
        <f>IFERROR(+VLOOKUP("LDBOND"&amp;A19,'Main File'!A:O,8,0),0)</f>
        <v>0</v>
      </c>
      <c r="E19" s="14">
        <f>IFERROR(+VLOOKUP("LDBOND"&amp;A19,'Main File'!A:O,9,0),0)</f>
        <v>0</v>
      </c>
      <c r="F19" s="14">
        <f>IFERROR(+VLOOKUP("LDBOND"&amp;A19,'Main File'!A:O,10,0),0)</f>
        <v>0</v>
      </c>
      <c r="G19" s="14">
        <f>IFERROR(+VLOOKUP("LDBOND"&amp;A19,'Main File'!A:O,11,0),0)</f>
        <v>0</v>
      </c>
      <c r="H19" s="14">
        <f>IFERROR(+VLOOKUP("LDBOND"&amp;A19,'Main File'!A:O,12,0),0)</f>
        <v>0</v>
      </c>
      <c r="I19" s="14">
        <f>IFERROR(+VLOOKUP("LDBOND"&amp;A19,'Main File'!A:O,13,0),0)</f>
        <v>0</v>
      </c>
      <c r="J19" s="14">
        <f>IFERROR(+VLOOKUP("LDBOND"&amp;A19,'Main File'!A:O,14,0),0)</f>
        <v>0</v>
      </c>
      <c r="K19" s="14">
        <f>IFERROR(+VLOOKUP("LDBOND"&amp;A19,'Main File'!A:O,15,0),0)</f>
        <v>0</v>
      </c>
    </row>
    <row r="20" spans="1:11" x14ac:dyDescent="0.25">
      <c r="A20" s="9">
        <f t="shared" si="0"/>
        <v>43176</v>
      </c>
      <c r="B20" s="14">
        <f>IFERROR(+VLOOKUP("LDBOND"&amp;A20,'Main File'!A:O,6,0),0)</f>
        <v>0</v>
      </c>
      <c r="C20" s="14">
        <f>IFERROR(+VLOOKUP("LDBOND"&amp;A20,'Main File'!A:O,7,0),0)</f>
        <v>0</v>
      </c>
      <c r="D20" s="14">
        <f>IFERROR(+VLOOKUP("LDBOND"&amp;A20,'Main File'!A:O,8,0),0)</f>
        <v>0</v>
      </c>
      <c r="E20" s="14">
        <f>IFERROR(+VLOOKUP("LDBOND"&amp;A20,'Main File'!A:O,9,0),0)</f>
        <v>0</v>
      </c>
      <c r="F20" s="14">
        <f>IFERROR(+VLOOKUP("LDBOND"&amp;A20,'Main File'!A:O,10,0),0)</f>
        <v>0</v>
      </c>
      <c r="G20" s="14">
        <f>IFERROR(+VLOOKUP("LDBOND"&amp;A20,'Main File'!A:O,11,0),0)</f>
        <v>0</v>
      </c>
      <c r="H20" s="14">
        <f>IFERROR(+VLOOKUP("LDBOND"&amp;A20,'Main File'!A:O,12,0),0)</f>
        <v>0</v>
      </c>
      <c r="I20" s="14">
        <f>IFERROR(+VLOOKUP("LDBOND"&amp;A20,'Main File'!A:O,13,0),0)</f>
        <v>0</v>
      </c>
      <c r="J20" s="14">
        <f>IFERROR(+VLOOKUP("LDBOND"&amp;A20,'Main File'!A:O,14,0),0)</f>
        <v>0</v>
      </c>
      <c r="K20" s="14">
        <f>IFERROR(+VLOOKUP("LDBOND"&amp;A20,'Main File'!A:O,15,0),0)</f>
        <v>0</v>
      </c>
    </row>
    <row r="21" spans="1:11" x14ac:dyDescent="0.25">
      <c r="A21" s="9">
        <f t="shared" si="0"/>
        <v>43177</v>
      </c>
      <c r="B21" s="14">
        <f>IFERROR(+VLOOKUP("LDBOND"&amp;A21,'Main File'!A:O,6,0),0)</f>
        <v>0</v>
      </c>
      <c r="C21" s="14">
        <f>IFERROR(+VLOOKUP("LDBOND"&amp;A21,'Main File'!A:O,7,0),0)</f>
        <v>0</v>
      </c>
      <c r="D21" s="14">
        <f>IFERROR(+VLOOKUP("LDBOND"&amp;A21,'Main File'!A:O,8,0),0)</f>
        <v>0</v>
      </c>
      <c r="E21" s="14">
        <f>IFERROR(+VLOOKUP("LDBOND"&amp;A21,'Main File'!A:O,9,0),0)</f>
        <v>0</v>
      </c>
      <c r="F21" s="14">
        <f>IFERROR(+VLOOKUP("LDBOND"&amp;A21,'Main File'!A:O,10,0),0)</f>
        <v>0</v>
      </c>
      <c r="G21" s="14">
        <f>IFERROR(+VLOOKUP("LDBOND"&amp;A21,'Main File'!A:O,11,0),0)</f>
        <v>0</v>
      </c>
      <c r="H21" s="14">
        <f>IFERROR(+VLOOKUP("LDBOND"&amp;A21,'Main File'!A:O,12,0),0)</f>
        <v>0</v>
      </c>
      <c r="I21" s="14">
        <f>IFERROR(+VLOOKUP("LDBOND"&amp;A21,'Main File'!A:O,13,0),0)</f>
        <v>0</v>
      </c>
      <c r="J21" s="14">
        <f>IFERROR(+VLOOKUP("LDBOND"&amp;A21,'Main File'!A:O,14,0),0)</f>
        <v>0</v>
      </c>
      <c r="K21" s="14">
        <f>IFERROR(+VLOOKUP("LDBOND"&amp;A21,'Main File'!A:O,15,0),0)</f>
        <v>0</v>
      </c>
    </row>
    <row r="22" spans="1:11" x14ac:dyDescent="0.25">
      <c r="A22" s="9">
        <f t="shared" si="0"/>
        <v>43178</v>
      </c>
      <c r="B22" s="14">
        <f>IFERROR(+VLOOKUP("LDBOND"&amp;A22,'Main File'!A:O,6,0),0)</f>
        <v>0</v>
      </c>
      <c r="C22" s="14">
        <f>IFERROR(+VLOOKUP("LDBOND"&amp;A22,'Main File'!A:O,7,0),0)</f>
        <v>0</v>
      </c>
      <c r="D22" s="14">
        <f>IFERROR(+VLOOKUP("LDBOND"&amp;A22,'Main File'!A:O,8,0),0)</f>
        <v>0</v>
      </c>
      <c r="E22" s="14">
        <f>IFERROR(+VLOOKUP("LDBOND"&amp;A22,'Main File'!A:O,9,0),0)</f>
        <v>0</v>
      </c>
      <c r="F22" s="14">
        <f>IFERROR(+VLOOKUP("LDBOND"&amp;A22,'Main File'!A:O,10,0),0)</f>
        <v>0</v>
      </c>
      <c r="G22" s="14">
        <f>IFERROR(+VLOOKUP("LDBOND"&amp;A22,'Main File'!A:O,11,0),0)</f>
        <v>0</v>
      </c>
      <c r="H22" s="14">
        <f>IFERROR(+VLOOKUP("LDBOND"&amp;A22,'Main File'!A:O,12,0),0)</f>
        <v>0</v>
      </c>
      <c r="I22" s="14">
        <f>IFERROR(+VLOOKUP("LDBOND"&amp;A22,'Main File'!A:O,13,0),0)</f>
        <v>0</v>
      </c>
      <c r="J22" s="14">
        <f>IFERROR(+VLOOKUP("LDBOND"&amp;A22,'Main File'!A:O,14,0),0)</f>
        <v>0</v>
      </c>
      <c r="K22" s="14">
        <f>IFERROR(+VLOOKUP("LDBOND"&amp;A22,'Main File'!A:O,15,0),0)</f>
        <v>0</v>
      </c>
    </row>
    <row r="23" spans="1:11" x14ac:dyDescent="0.25">
      <c r="A23" s="9">
        <f t="shared" si="0"/>
        <v>43179</v>
      </c>
      <c r="B23" s="14">
        <f>IFERROR(+VLOOKUP("LDBOND"&amp;A23,'Main File'!A:O,6,0),0)</f>
        <v>0</v>
      </c>
      <c r="C23" s="14">
        <f>IFERROR(+VLOOKUP("LDBOND"&amp;A23,'Main File'!A:O,7,0),0)</f>
        <v>0</v>
      </c>
      <c r="D23" s="14">
        <f>IFERROR(+VLOOKUP("LDBOND"&amp;A23,'Main File'!A:O,8,0),0)</f>
        <v>0</v>
      </c>
      <c r="E23" s="14">
        <f>IFERROR(+VLOOKUP("LDBOND"&amp;A23,'Main File'!A:O,9,0),0)</f>
        <v>0</v>
      </c>
      <c r="F23" s="14">
        <f>IFERROR(+VLOOKUP("LDBOND"&amp;A23,'Main File'!A:O,10,0),0)</f>
        <v>0</v>
      </c>
      <c r="G23" s="14">
        <f>IFERROR(+VLOOKUP("LDBOND"&amp;A23,'Main File'!A:O,11,0),0)</f>
        <v>0</v>
      </c>
      <c r="H23" s="14">
        <f>IFERROR(+VLOOKUP("LDBOND"&amp;A23,'Main File'!A:O,12,0),0)</f>
        <v>0</v>
      </c>
      <c r="I23" s="14">
        <f>IFERROR(+VLOOKUP("LDBOND"&amp;A23,'Main File'!A:O,13,0),0)</f>
        <v>0</v>
      </c>
      <c r="J23" s="14">
        <f>IFERROR(+VLOOKUP("LDBOND"&amp;A23,'Main File'!A:O,14,0),0)</f>
        <v>0</v>
      </c>
      <c r="K23" s="14">
        <f>IFERROR(+VLOOKUP("LDBOND"&amp;A23,'Main File'!A:O,15,0),0)</f>
        <v>0</v>
      </c>
    </row>
    <row r="24" spans="1:11" x14ac:dyDescent="0.25">
      <c r="A24" s="9">
        <f t="shared" si="0"/>
        <v>43180</v>
      </c>
      <c r="B24" s="14">
        <f>IFERROR(+VLOOKUP("LDBOND"&amp;A24,'Main File'!A:O,6,0),0)</f>
        <v>0</v>
      </c>
      <c r="C24" s="14">
        <f>IFERROR(+VLOOKUP("LDBOND"&amp;A24,'Main File'!A:O,7,0),0)</f>
        <v>0</v>
      </c>
      <c r="D24" s="14">
        <f>IFERROR(+VLOOKUP("LDBOND"&amp;A24,'Main File'!A:O,8,0),0)</f>
        <v>0</v>
      </c>
      <c r="E24" s="14">
        <f>IFERROR(+VLOOKUP("LDBOND"&amp;A24,'Main File'!A:O,9,0),0)</f>
        <v>0</v>
      </c>
      <c r="F24" s="14">
        <f>IFERROR(+VLOOKUP("LDBOND"&amp;A24,'Main File'!A:O,10,0),0)</f>
        <v>0</v>
      </c>
      <c r="G24" s="14">
        <f>IFERROR(+VLOOKUP("LDBOND"&amp;A24,'Main File'!A:O,11,0),0)</f>
        <v>0</v>
      </c>
      <c r="H24" s="14">
        <f>IFERROR(+VLOOKUP("LDBOND"&amp;A24,'Main File'!A:O,12,0),0)</f>
        <v>0</v>
      </c>
      <c r="I24" s="14">
        <f>IFERROR(+VLOOKUP("LDBOND"&amp;A24,'Main File'!A:O,13,0),0)</f>
        <v>0</v>
      </c>
      <c r="J24" s="14">
        <f>IFERROR(+VLOOKUP("LDBOND"&amp;A24,'Main File'!A:O,14,0),0)</f>
        <v>0</v>
      </c>
      <c r="K24" s="14">
        <f>IFERROR(+VLOOKUP("LDBOND"&amp;A24,'Main File'!A:O,15,0),0)</f>
        <v>0</v>
      </c>
    </row>
    <row r="25" spans="1:11" x14ac:dyDescent="0.25">
      <c r="A25" s="9">
        <f t="shared" si="0"/>
        <v>43181</v>
      </c>
      <c r="B25" s="14">
        <f>IFERROR(+VLOOKUP("LDBOND"&amp;A25,'Main File'!A:O,6,0),0)</f>
        <v>0</v>
      </c>
      <c r="C25" s="14">
        <f>IFERROR(+VLOOKUP("LDBOND"&amp;A25,'Main File'!A:O,7,0),0)</f>
        <v>0</v>
      </c>
      <c r="D25" s="14">
        <f>IFERROR(+VLOOKUP("LDBOND"&amp;A25,'Main File'!A:O,8,0),0)</f>
        <v>0</v>
      </c>
      <c r="E25" s="14">
        <f>IFERROR(+VLOOKUP("LDBOND"&amp;A25,'Main File'!A:O,9,0),0)</f>
        <v>0</v>
      </c>
      <c r="F25" s="14">
        <f>IFERROR(+VLOOKUP("LDBOND"&amp;A25,'Main File'!A:O,10,0),0)</f>
        <v>0</v>
      </c>
      <c r="G25" s="14">
        <f>IFERROR(+VLOOKUP("LDBOND"&amp;A25,'Main File'!A:O,11,0),0)</f>
        <v>0</v>
      </c>
      <c r="H25" s="14">
        <f>IFERROR(+VLOOKUP("LDBOND"&amp;A25,'Main File'!A:O,12,0),0)</f>
        <v>0</v>
      </c>
      <c r="I25" s="14">
        <f>IFERROR(+VLOOKUP("LDBOND"&amp;A25,'Main File'!A:O,13,0),0)</f>
        <v>0</v>
      </c>
      <c r="J25" s="14">
        <f>IFERROR(+VLOOKUP("LDBOND"&amp;A25,'Main File'!A:O,14,0),0)</f>
        <v>0</v>
      </c>
      <c r="K25" s="14">
        <f>IFERROR(+VLOOKUP("LDBOND"&amp;A25,'Main File'!A:O,15,0),0)</f>
        <v>0</v>
      </c>
    </row>
    <row r="26" spans="1:11" x14ac:dyDescent="0.25">
      <c r="A26" s="9">
        <f t="shared" si="0"/>
        <v>43182</v>
      </c>
      <c r="B26" s="14">
        <f>IFERROR(+VLOOKUP("LDBOND"&amp;A26,'Main File'!A:O,6,0),0)</f>
        <v>0</v>
      </c>
      <c r="C26" s="14">
        <f>IFERROR(+VLOOKUP("LDBOND"&amp;A26,'Main File'!A:O,7,0),0)</f>
        <v>0</v>
      </c>
      <c r="D26" s="14">
        <f>IFERROR(+VLOOKUP("LDBOND"&amp;A26,'Main File'!A:O,8,0),0)</f>
        <v>0</v>
      </c>
      <c r="E26" s="14">
        <f>IFERROR(+VLOOKUP("LDBOND"&amp;A26,'Main File'!A:O,9,0),0)</f>
        <v>0</v>
      </c>
      <c r="F26" s="14">
        <f>IFERROR(+VLOOKUP("LDBOND"&amp;A26,'Main File'!A:O,10,0),0)</f>
        <v>0</v>
      </c>
      <c r="G26" s="14">
        <f>IFERROR(+VLOOKUP("LDBOND"&amp;A26,'Main File'!A:O,11,0),0)</f>
        <v>0</v>
      </c>
      <c r="H26" s="14">
        <f>IFERROR(+VLOOKUP("LDBOND"&amp;A26,'Main File'!A:O,12,0),0)</f>
        <v>0</v>
      </c>
      <c r="I26" s="14">
        <f>IFERROR(+VLOOKUP("LDBOND"&amp;A26,'Main File'!A:O,13,0),0)</f>
        <v>0</v>
      </c>
      <c r="J26" s="14">
        <f>IFERROR(+VLOOKUP("LDBOND"&amp;A26,'Main File'!A:O,14,0),0)</f>
        <v>0</v>
      </c>
      <c r="K26" s="14">
        <f>IFERROR(+VLOOKUP("LDBOND"&amp;A26,'Main File'!A:O,15,0),0)</f>
        <v>0</v>
      </c>
    </row>
    <row r="27" spans="1:11" x14ac:dyDescent="0.25">
      <c r="A27" s="9">
        <f t="shared" si="0"/>
        <v>43183</v>
      </c>
      <c r="B27" s="14">
        <f>IFERROR(+VLOOKUP("LDBOND"&amp;A27,'Main File'!A:O,6,0),0)</f>
        <v>0</v>
      </c>
      <c r="C27" s="14">
        <f>IFERROR(+VLOOKUP("LDBOND"&amp;A27,'Main File'!A:O,7,0),0)</f>
        <v>0</v>
      </c>
      <c r="D27" s="14">
        <f>IFERROR(+VLOOKUP("LDBOND"&amp;A27,'Main File'!A:O,8,0),0)</f>
        <v>0</v>
      </c>
      <c r="E27" s="14">
        <f>IFERROR(+VLOOKUP("LDBOND"&amp;A27,'Main File'!A:O,9,0),0)</f>
        <v>0</v>
      </c>
      <c r="F27" s="14">
        <f>IFERROR(+VLOOKUP("LDBOND"&amp;A27,'Main File'!A:O,10,0),0)</f>
        <v>0</v>
      </c>
      <c r="G27" s="14">
        <f>IFERROR(+VLOOKUP("LDBOND"&amp;A27,'Main File'!A:O,11,0),0)</f>
        <v>0</v>
      </c>
      <c r="H27" s="14">
        <f>IFERROR(+VLOOKUP("LDBOND"&amp;A27,'Main File'!A:O,12,0),0)</f>
        <v>0</v>
      </c>
      <c r="I27" s="14">
        <f>IFERROR(+VLOOKUP("LDBOND"&amp;A27,'Main File'!A:O,13,0),0)</f>
        <v>0</v>
      </c>
      <c r="J27" s="14">
        <f>IFERROR(+VLOOKUP("LDBOND"&amp;A27,'Main File'!A:O,14,0),0)</f>
        <v>0</v>
      </c>
      <c r="K27" s="14">
        <f>IFERROR(+VLOOKUP("LDBOND"&amp;A27,'Main File'!A:O,15,0),0)</f>
        <v>0</v>
      </c>
    </row>
    <row r="28" spans="1:11" x14ac:dyDescent="0.25">
      <c r="A28" s="9">
        <f t="shared" si="0"/>
        <v>43184</v>
      </c>
      <c r="B28" s="14">
        <f>IFERROR(+VLOOKUP("LDBOND"&amp;A28,'Main File'!A:O,6,0),0)</f>
        <v>0</v>
      </c>
      <c r="C28" s="14">
        <f>IFERROR(+VLOOKUP("LDBOND"&amp;A28,'Main File'!A:O,7,0),0)</f>
        <v>0</v>
      </c>
      <c r="D28" s="14">
        <f>IFERROR(+VLOOKUP("LDBOND"&amp;A28,'Main File'!A:O,8,0),0)</f>
        <v>0</v>
      </c>
      <c r="E28" s="14">
        <f>IFERROR(+VLOOKUP("LDBOND"&amp;A28,'Main File'!A:O,9,0),0)</f>
        <v>0</v>
      </c>
      <c r="F28" s="14">
        <f>IFERROR(+VLOOKUP("LDBOND"&amp;A28,'Main File'!A:O,10,0),0)</f>
        <v>0</v>
      </c>
      <c r="G28" s="14">
        <f>IFERROR(+VLOOKUP("LDBOND"&amp;A28,'Main File'!A:O,11,0),0)</f>
        <v>0</v>
      </c>
      <c r="H28" s="14">
        <f>IFERROR(+VLOOKUP("LDBOND"&amp;A28,'Main File'!A:O,12,0),0)</f>
        <v>0</v>
      </c>
      <c r="I28" s="14">
        <f>IFERROR(+VLOOKUP("LDBOND"&amp;A28,'Main File'!A:O,13,0),0)</f>
        <v>0</v>
      </c>
      <c r="J28" s="14">
        <f>IFERROR(+VLOOKUP("LDBOND"&amp;A28,'Main File'!A:O,14,0),0)</f>
        <v>0</v>
      </c>
      <c r="K28" s="14">
        <f>IFERROR(+VLOOKUP("LDBOND"&amp;A28,'Main File'!A:O,15,0),0)</f>
        <v>0</v>
      </c>
    </row>
    <row r="29" spans="1:11" x14ac:dyDescent="0.25">
      <c r="A29" s="9">
        <f t="shared" si="0"/>
        <v>43185</v>
      </c>
      <c r="B29" s="14">
        <f>IFERROR(+VLOOKUP("LDBOND"&amp;A29,'Main File'!A:O,6,0),0)</f>
        <v>0</v>
      </c>
      <c r="C29" s="14">
        <f>IFERROR(+VLOOKUP("LDBOND"&amp;A29,'Main File'!A:O,7,0),0)</f>
        <v>0</v>
      </c>
      <c r="D29" s="14">
        <f>IFERROR(+VLOOKUP("LDBOND"&amp;A29,'Main File'!A:O,8,0),0)</f>
        <v>0</v>
      </c>
      <c r="E29" s="14">
        <f>IFERROR(+VLOOKUP("LDBOND"&amp;A29,'Main File'!A:O,9,0),0)</f>
        <v>0</v>
      </c>
      <c r="F29" s="14">
        <f>IFERROR(+VLOOKUP("LDBOND"&amp;A29,'Main File'!A:O,10,0),0)</f>
        <v>0</v>
      </c>
      <c r="G29" s="14">
        <f>IFERROR(+VLOOKUP("LDBOND"&amp;A29,'Main File'!A:O,11,0),0)</f>
        <v>0</v>
      </c>
      <c r="H29" s="14">
        <f>IFERROR(+VLOOKUP("LDBOND"&amp;A29,'Main File'!A:O,12,0),0)</f>
        <v>0</v>
      </c>
      <c r="I29" s="14">
        <f>IFERROR(+VLOOKUP("LDBOND"&amp;A29,'Main File'!A:O,13,0),0)</f>
        <v>0</v>
      </c>
      <c r="J29" s="14">
        <f>IFERROR(+VLOOKUP("LDBOND"&amp;A29,'Main File'!A:O,14,0),0)</f>
        <v>0</v>
      </c>
      <c r="K29" s="14">
        <f>IFERROR(+VLOOKUP("LDBOND"&amp;A29,'Main File'!A:O,15,0),0)</f>
        <v>0</v>
      </c>
    </row>
    <row r="30" spans="1:11" x14ac:dyDescent="0.25">
      <c r="A30" s="9">
        <f t="shared" si="0"/>
        <v>43186</v>
      </c>
      <c r="B30" s="14">
        <f>IFERROR(+VLOOKUP("LDBOND"&amp;A30,'Main File'!A:O,6,0),0)</f>
        <v>0</v>
      </c>
      <c r="C30" s="14">
        <f>IFERROR(+VLOOKUP("LDBOND"&amp;A30,'Main File'!A:O,7,0),0)</f>
        <v>0</v>
      </c>
      <c r="D30" s="14">
        <f>IFERROR(+VLOOKUP("LDBOND"&amp;A30,'Main File'!A:O,8,0),0)</f>
        <v>0</v>
      </c>
      <c r="E30" s="14">
        <f>IFERROR(+VLOOKUP("LDBOND"&amp;A30,'Main File'!A:O,9,0),0)</f>
        <v>0</v>
      </c>
      <c r="F30" s="14">
        <f>IFERROR(+VLOOKUP("LDBOND"&amp;A30,'Main File'!A:O,10,0),0)</f>
        <v>0</v>
      </c>
      <c r="G30" s="14">
        <f>IFERROR(+VLOOKUP("LDBOND"&amp;A30,'Main File'!A:O,11,0),0)</f>
        <v>0</v>
      </c>
      <c r="H30" s="14">
        <f>IFERROR(+VLOOKUP("LDBOND"&amp;A30,'Main File'!A:O,12,0),0)</f>
        <v>0</v>
      </c>
      <c r="I30" s="14">
        <f>IFERROR(+VLOOKUP("LDBOND"&amp;A30,'Main File'!A:O,13,0),0)</f>
        <v>0</v>
      </c>
      <c r="J30" s="14">
        <f>IFERROR(+VLOOKUP("LDBOND"&amp;A30,'Main File'!A:O,14,0),0)</f>
        <v>0</v>
      </c>
      <c r="K30" s="14">
        <f>IFERROR(+VLOOKUP("LDBOND"&amp;A30,'Main File'!A:O,15,0),0)</f>
        <v>0</v>
      </c>
    </row>
    <row r="31" spans="1:11" x14ac:dyDescent="0.25">
      <c r="A31" s="9">
        <f t="shared" si="0"/>
        <v>43187</v>
      </c>
      <c r="B31" s="14">
        <f>IFERROR(+VLOOKUP("LDBOND"&amp;A31,'Main File'!A:O,6,0),0)</f>
        <v>0</v>
      </c>
      <c r="C31" s="14">
        <f>IFERROR(+VLOOKUP("LDBOND"&amp;A31,'Main File'!A:O,7,0),0)</f>
        <v>0</v>
      </c>
      <c r="D31" s="14">
        <f>IFERROR(+VLOOKUP("LDBOND"&amp;A31,'Main File'!A:O,8,0),0)</f>
        <v>0</v>
      </c>
      <c r="E31" s="14">
        <f>IFERROR(+VLOOKUP("LDBOND"&amp;A31,'Main File'!A:O,9,0),0)</f>
        <v>0</v>
      </c>
      <c r="F31" s="14">
        <f>IFERROR(+VLOOKUP("LDBOND"&amp;A31,'Main File'!A:O,10,0),0)</f>
        <v>0</v>
      </c>
      <c r="G31" s="14">
        <f>IFERROR(+VLOOKUP("LDBOND"&amp;A31,'Main File'!A:O,11,0),0)</f>
        <v>0</v>
      </c>
      <c r="H31" s="14">
        <f>IFERROR(+VLOOKUP("LDBOND"&amp;A31,'Main File'!A:O,12,0),0)</f>
        <v>0</v>
      </c>
      <c r="I31" s="14">
        <f>IFERROR(+VLOOKUP("LDBOND"&amp;A31,'Main File'!A:O,13,0),0)</f>
        <v>0</v>
      </c>
      <c r="J31" s="14">
        <f>IFERROR(+VLOOKUP("LDBOND"&amp;A31,'Main File'!A:O,14,0),0)</f>
        <v>0</v>
      </c>
      <c r="K31" s="14">
        <f>IFERROR(+VLOOKUP("LDBOND"&amp;A31,'Main File'!A:O,15,0),0)</f>
        <v>0</v>
      </c>
    </row>
    <row r="32" spans="1:11" x14ac:dyDescent="0.25">
      <c r="A32" s="9">
        <f t="shared" si="0"/>
        <v>43188</v>
      </c>
      <c r="B32" s="14">
        <f>IFERROR(+VLOOKUP("LDBOND"&amp;A32,'Main File'!A:O,6,0),0)</f>
        <v>0</v>
      </c>
      <c r="C32" s="14">
        <f>IFERROR(+VLOOKUP("LDBOND"&amp;A32,'Main File'!A:O,7,0),0)</f>
        <v>0</v>
      </c>
      <c r="D32" s="14">
        <f>IFERROR(+VLOOKUP("LDBOND"&amp;A32,'Main File'!A:O,8,0),0)</f>
        <v>0</v>
      </c>
      <c r="E32" s="14">
        <f>IFERROR(+VLOOKUP("LDBOND"&amp;A32,'Main File'!A:O,9,0),0)</f>
        <v>0</v>
      </c>
      <c r="F32" s="14">
        <f>IFERROR(+VLOOKUP("LDBOND"&amp;A32,'Main File'!A:O,10,0),0)</f>
        <v>0</v>
      </c>
      <c r="G32" s="14">
        <f>IFERROR(+VLOOKUP("LDBOND"&amp;A32,'Main File'!A:O,11,0),0)</f>
        <v>0</v>
      </c>
      <c r="H32" s="14">
        <f>IFERROR(+VLOOKUP("LDBOND"&amp;A32,'Main File'!A:O,12,0),0)</f>
        <v>0</v>
      </c>
      <c r="I32" s="14">
        <f>IFERROR(+VLOOKUP("LDBOND"&amp;A32,'Main File'!A:O,13,0),0)</f>
        <v>0</v>
      </c>
      <c r="J32" s="14">
        <f>IFERROR(+VLOOKUP("LDBOND"&amp;A32,'Main File'!A:O,14,0),0)</f>
        <v>0</v>
      </c>
      <c r="K32" s="14">
        <f>IFERROR(+VLOOKUP("LDBOND"&amp;A32,'Main File'!A:O,15,0),0)</f>
        <v>0</v>
      </c>
    </row>
    <row r="33" spans="1:11" x14ac:dyDescent="0.25">
      <c r="A33" s="9">
        <f t="shared" si="0"/>
        <v>43189</v>
      </c>
      <c r="B33" s="14">
        <f>IFERROR(+VLOOKUP("LDBOND"&amp;A33,'Main File'!A:O,6,0),0)</f>
        <v>0</v>
      </c>
      <c r="C33" s="14">
        <f>IFERROR(+VLOOKUP("LDBOND"&amp;A33,'Main File'!A:O,7,0),0)</f>
        <v>0</v>
      </c>
      <c r="D33" s="14">
        <f>IFERROR(+VLOOKUP("LDBOND"&amp;A33,'Main File'!A:O,8,0),0)</f>
        <v>0</v>
      </c>
      <c r="E33" s="14">
        <f>IFERROR(+VLOOKUP("LDBOND"&amp;A33,'Main File'!A:O,9,0),0)</f>
        <v>0</v>
      </c>
      <c r="F33" s="14">
        <f>IFERROR(+VLOOKUP("LDBOND"&amp;A33,'Main File'!A:O,10,0),0)</f>
        <v>0</v>
      </c>
      <c r="G33" s="14">
        <f>IFERROR(+VLOOKUP("LDBOND"&amp;A33,'Main File'!A:O,11,0),0)</f>
        <v>0</v>
      </c>
      <c r="H33" s="14">
        <f>IFERROR(+VLOOKUP("LDBOND"&amp;A33,'Main File'!A:O,12,0),0)</f>
        <v>0</v>
      </c>
      <c r="I33" s="14">
        <f>IFERROR(+VLOOKUP("LDBOND"&amp;A33,'Main File'!A:O,13,0),0)</f>
        <v>0</v>
      </c>
      <c r="J33" s="14">
        <f>IFERROR(+VLOOKUP("LDBOND"&amp;A33,'Main File'!A:O,14,0),0)</f>
        <v>0</v>
      </c>
      <c r="K33" s="14">
        <f>IFERROR(+VLOOKUP("LDBOND"&amp;A33,'Main File'!A:O,15,0),0)</f>
        <v>0</v>
      </c>
    </row>
    <row r="34" spans="1:11" x14ac:dyDescent="0.25">
      <c r="A34" s="9">
        <f t="shared" si="0"/>
        <v>43190</v>
      </c>
      <c r="B34" s="14">
        <f>IFERROR(+VLOOKUP("LDBOND"&amp;A34,'Main File'!A:O,6,0),0)</f>
        <v>0</v>
      </c>
      <c r="C34" s="14">
        <f>IFERROR(+VLOOKUP("LDBOND"&amp;A34,'Main File'!A:O,7,0),0)</f>
        <v>0</v>
      </c>
      <c r="D34" s="14">
        <f>IFERROR(+VLOOKUP("LDBOND"&amp;A34,'Main File'!A:O,8,0),0)</f>
        <v>0</v>
      </c>
      <c r="E34" s="14">
        <f>IFERROR(+VLOOKUP("LDBOND"&amp;A34,'Main File'!A:O,9,0),0)</f>
        <v>0</v>
      </c>
      <c r="F34" s="14">
        <f>IFERROR(+VLOOKUP("LDBOND"&amp;A34,'Main File'!A:O,10,0),0)</f>
        <v>0</v>
      </c>
      <c r="G34" s="14">
        <f>IFERROR(+VLOOKUP("LDBOND"&amp;A34,'Main File'!A:O,11,0),0)</f>
        <v>0</v>
      </c>
      <c r="H34" s="14">
        <f>IFERROR(+VLOOKUP("LDBOND"&amp;A34,'Main File'!A:O,12,0),0)</f>
        <v>0</v>
      </c>
      <c r="I34" s="14">
        <f>IFERROR(+VLOOKUP("LDBOND"&amp;A34,'Main File'!A:O,13,0),0)</f>
        <v>0</v>
      </c>
      <c r="J34" s="14">
        <f>IFERROR(+VLOOKUP("LDBOND"&amp;A34,'Main File'!A:O,14,0),0)</f>
        <v>0</v>
      </c>
      <c r="K34" s="14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selection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Capital Protection Oriented Fund-Series 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IFERROR(+VLOOKUP("LDCPO2"&amp;A4,'Main File'!A:O,6,0),0)</f>
        <v>2.2500806474699728</v>
      </c>
      <c r="C4" s="14">
        <f>IFERROR(+VLOOKUP("LDCPO2"&amp;A4,'Main File'!A:O,7,0),0)</f>
        <v>0</v>
      </c>
      <c r="D4" s="14">
        <f>IFERROR(+VLOOKUP("LDCPO2"&amp;A4,'Main File'!A:O,8,0),0)</f>
        <v>0</v>
      </c>
      <c r="E4" s="14">
        <f>IFERROR(+VLOOKUP("LDCPO2"&amp;A4,'Main File'!A:O,9,0),0)</f>
        <v>0.28801668270849962</v>
      </c>
      <c r="F4" s="14">
        <f>IFERROR(+VLOOKUP("LDCPO2"&amp;A4,'Main File'!A:O,10,0),0)</f>
        <v>2.5380973301784726</v>
      </c>
      <c r="G4" s="14">
        <f>IFERROR(+VLOOKUP("LDCPO2"&amp;A4,'Main File'!A:O,11,0),0)</f>
        <v>1.7500264582877474</v>
      </c>
      <c r="H4" s="14">
        <f>IFERROR(+VLOOKUP("LDCPO2"&amp;A4,'Main File'!A:O,12,0),0)</f>
        <v>0</v>
      </c>
      <c r="I4" s="14">
        <f>IFERROR(+VLOOKUP("LDCPO2"&amp;A4,'Main File'!A:O,13,0),0)</f>
        <v>0</v>
      </c>
      <c r="J4" s="14">
        <f>IFERROR(+VLOOKUP("LDCPO2"&amp;A4,'Main File'!A:O,14,0),0)</f>
        <v>0.28808475524673943</v>
      </c>
      <c r="K4" s="14">
        <f>IFERROR(+VLOOKUP("LDCPO2"&amp;A4,'Main File'!A:O,15,0),0)</f>
        <v>2.0381112135344868</v>
      </c>
    </row>
    <row r="5" spans="1:14" x14ac:dyDescent="0.25">
      <c r="A5" s="9">
        <v>43161</v>
      </c>
      <c r="B5" s="14">
        <f>IFERROR(+VLOOKUP("LDCPO2"&amp;A5,'Main File'!A:O,6,0),0)</f>
        <v>2.2500767516476663</v>
      </c>
      <c r="C5" s="14">
        <f>IFERROR(+VLOOKUP("LDCPO2"&amp;A5,'Main File'!A:O,7,0),0)</f>
        <v>0</v>
      </c>
      <c r="D5" s="14">
        <f>IFERROR(+VLOOKUP("LDCPO2"&amp;A5,'Main File'!A:O,8,0),0)</f>
        <v>0</v>
      </c>
      <c r="E5" s="14">
        <f>IFERROR(+VLOOKUP("LDCPO2"&amp;A5,'Main File'!A:O,9,0),0)</f>
        <v>0.28801679815062636</v>
      </c>
      <c r="F5" s="14">
        <f>IFERROR(+VLOOKUP("LDCPO2"&amp;A5,'Main File'!A:O,10,0),0)</f>
        <v>2.5380935497982926</v>
      </c>
      <c r="G5" s="14">
        <f>IFERROR(+VLOOKUP("LDCPO2"&amp;A5,'Main File'!A:O,11,0),0)</f>
        <v>1.7500081001447005</v>
      </c>
      <c r="H5" s="14">
        <f>IFERROR(+VLOOKUP("LDCPO2"&amp;A5,'Main File'!A:O,12,0),0)</f>
        <v>0</v>
      </c>
      <c r="I5" s="14">
        <f>IFERROR(+VLOOKUP("LDCPO2"&amp;A5,'Main File'!A:O,13,0),0)</f>
        <v>0</v>
      </c>
      <c r="J5" s="14">
        <f>IFERROR(+VLOOKUP("LDCPO2"&amp;A5,'Main File'!A:O,14,0),0)</f>
        <v>0.28806555971391545</v>
      </c>
      <c r="K5" s="14">
        <f>IFERROR(+VLOOKUP("LDCPO2"&amp;A5,'Main File'!A:O,15,0),0)</f>
        <v>2.038073659858616</v>
      </c>
    </row>
    <row r="6" spans="1:14" x14ac:dyDescent="0.25">
      <c r="A6" s="9">
        <f>+A5+1</f>
        <v>43162</v>
      </c>
      <c r="B6" s="14">
        <f>IFERROR(+VLOOKUP("LDCPO2"&amp;A6,'Main File'!A:O,6,0),0)</f>
        <v>2.250078645699547</v>
      </c>
      <c r="C6" s="14">
        <f>IFERROR(+VLOOKUP("LDCPO2"&amp;A6,'Main File'!A:O,7,0),0)</f>
        <v>0</v>
      </c>
      <c r="D6" s="14">
        <f>IFERROR(+VLOOKUP("LDCPO2"&amp;A6,'Main File'!A:O,8,0),0)</f>
        <v>0</v>
      </c>
      <c r="E6" s="14">
        <f>IFERROR(+VLOOKUP("LDCPO2"&amp;A6,'Main File'!A:O,9,0),0)</f>
        <v>0.28801691733792156</v>
      </c>
      <c r="F6" s="14">
        <f>IFERROR(+VLOOKUP("LDCPO2"&amp;A6,'Main File'!A:O,10,0),0)</f>
        <v>2.5380955630374684</v>
      </c>
      <c r="G6" s="14">
        <f>IFERROR(+VLOOKUP("LDCPO2"&amp;A6,'Main File'!A:O,11,0),0)</f>
        <v>1.7499897632888295</v>
      </c>
      <c r="H6" s="14">
        <f>IFERROR(+VLOOKUP("LDCPO2"&amp;A6,'Main File'!A:O,12,0),0)</f>
        <v>0</v>
      </c>
      <c r="I6" s="14">
        <f>IFERROR(+VLOOKUP("LDCPO2"&amp;A6,'Main File'!A:O,13,0),0)</f>
        <v>0</v>
      </c>
      <c r="J6" s="14">
        <f>IFERROR(+VLOOKUP("LDCPO2"&amp;A6,'Main File'!A:O,14,0),0)</f>
        <v>0.2880463698401643</v>
      </c>
      <c r="K6" s="14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14">
        <f>IFERROR(+VLOOKUP("LDCPO2"&amp;A7,'Main File'!A:O,6,0),0)</f>
        <v>2.250080547835926</v>
      </c>
      <c r="C7" s="14">
        <f>IFERROR(+VLOOKUP("LDCPO2"&amp;A7,'Main File'!A:O,7,0),0)</f>
        <v>0</v>
      </c>
      <c r="D7" s="14">
        <f>IFERROR(+VLOOKUP("LDCPO2"&amp;A7,'Main File'!A:O,8,0),0)</f>
        <v>0</v>
      </c>
      <c r="E7" s="14">
        <f>IFERROR(+VLOOKUP("LDCPO2"&amp;A7,'Main File'!A:O,9,0),0)</f>
        <v>0.28801703757310093</v>
      </c>
      <c r="F7" s="14">
        <f>IFERROR(+VLOOKUP("LDCPO2"&amp;A7,'Main File'!A:O,10,0),0)</f>
        <v>2.5380975854090271</v>
      </c>
      <c r="G7" s="14">
        <f>IFERROR(+VLOOKUP("LDCPO2"&amp;A7,'Main File'!A:O,11,0),0)</f>
        <v>1.7500696740336625</v>
      </c>
      <c r="H7" s="14">
        <f>IFERROR(+VLOOKUP("LDCPO2"&amp;A7,'Main File'!A:O,12,0),0)</f>
        <v>0</v>
      </c>
      <c r="I7" s="14">
        <f>IFERROR(+VLOOKUP("LDCPO2"&amp;A7,'Main File'!A:O,13,0),0)</f>
        <v>0</v>
      </c>
      <c r="J7" s="14">
        <f>IFERROR(+VLOOKUP("LDCPO2"&amp;A7,'Main File'!A:O,14,0),0)</f>
        <v>0.28802718407334821</v>
      </c>
      <c r="K7" s="14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14">
        <f>IFERROR(+VLOOKUP("LDCPO2"&amp;A8,'Main File'!A:O,6,0),0)</f>
        <v>2.2500817936489224</v>
      </c>
      <c r="C8" s="14">
        <f>IFERROR(+VLOOKUP("LDCPO2"&amp;A8,'Main File'!A:O,7,0),0)</f>
        <v>0</v>
      </c>
      <c r="D8" s="14">
        <f>IFERROR(+VLOOKUP("LDCPO2"&amp;A8,'Main File'!A:O,8,0),0)</f>
        <v>0</v>
      </c>
      <c r="E8" s="14">
        <f>IFERROR(+VLOOKUP("LDCPO2"&amp;A8,'Main File'!A:O,9,0),0)</f>
        <v>0.28801621953387491</v>
      </c>
      <c r="F8" s="14">
        <f>IFERROR(+VLOOKUP("LDCPO2"&amp;A8,'Main File'!A:O,10,0),0)</f>
        <v>2.5380980131827973</v>
      </c>
      <c r="G8" s="14">
        <f>IFERROR(+VLOOKUP("LDCPO2"&amp;A8,'Main File'!A:O,11,0),0)</f>
        <v>1.7500506445654083</v>
      </c>
      <c r="H8" s="14">
        <f>IFERROR(+VLOOKUP("LDCPO2"&amp;A8,'Main File'!A:O,12,0),0)</f>
        <v>0</v>
      </c>
      <c r="I8" s="14">
        <f>IFERROR(+VLOOKUP("LDCPO2"&amp;A8,'Main File'!A:O,13,0),0)</f>
        <v>0</v>
      </c>
      <c r="J8" s="14">
        <f>IFERROR(+VLOOKUP("LDCPO2"&amp;A8,'Main File'!A:O,14,0),0)</f>
        <v>0.2881025052577057</v>
      </c>
      <c r="K8" s="14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14">
        <f>IFERROR(+VLOOKUP("LDCPO2"&amp;A9,'Main File'!A:O,6,0),0)</f>
        <v>0</v>
      </c>
      <c r="C9" s="14">
        <f>IFERROR(+VLOOKUP("LDCPO2"&amp;A9,'Main File'!A:O,7,0),0)</f>
        <v>0</v>
      </c>
      <c r="D9" s="14">
        <f>IFERROR(+VLOOKUP("LDCPO2"&amp;A9,'Main File'!A:O,8,0),0)</f>
        <v>0</v>
      </c>
      <c r="E9" s="14">
        <f>IFERROR(+VLOOKUP("LDCPO2"&amp;A9,'Main File'!A:O,9,0),0)</f>
        <v>0</v>
      </c>
      <c r="F9" s="14">
        <f>IFERROR(+VLOOKUP("LDCPO2"&amp;A9,'Main File'!A:O,10,0),0)</f>
        <v>0</v>
      </c>
      <c r="G9" s="14">
        <f>IFERROR(+VLOOKUP("LDCPO2"&amp;A9,'Main File'!A:O,11,0),0)</f>
        <v>0</v>
      </c>
      <c r="H9" s="14">
        <f>IFERROR(+VLOOKUP("LDCPO2"&amp;A9,'Main File'!A:O,12,0),0)</f>
        <v>0</v>
      </c>
      <c r="I9" s="14">
        <f>IFERROR(+VLOOKUP("LDCPO2"&amp;A9,'Main File'!A:O,13,0),0)</f>
        <v>0</v>
      </c>
      <c r="J9" s="14">
        <f>IFERROR(+VLOOKUP("LDCPO2"&amp;A9,'Main File'!A:O,14,0),0)</f>
        <v>0</v>
      </c>
      <c r="K9" s="14">
        <f>IFERROR(+VLOOKUP("LDCPO2"&amp;A9,'Main File'!A:O,15,0),0)</f>
        <v>0</v>
      </c>
    </row>
    <row r="10" spans="1:14" x14ac:dyDescent="0.25">
      <c r="A10" s="9">
        <f t="shared" si="0"/>
        <v>43166</v>
      </c>
      <c r="B10" s="14">
        <f>IFERROR(+VLOOKUP("LDCPO2"&amp;A10,'Main File'!A:O,6,0),0)</f>
        <v>0</v>
      </c>
      <c r="C10" s="14">
        <f>IFERROR(+VLOOKUP("LDCPO2"&amp;A10,'Main File'!A:O,7,0),0)</f>
        <v>0</v>
      </c>
      <c r="D10" s="14">
        <f>IFERROR(+VLOOKUP("LDCPO2"&amp;A10,'Main File'!A:O,8,0),0)</f>
        <v>0</v>
      </c>
      <c r="E10" s="14">
        <f>IFERROR(+VLOOKUP("LDCPO2"&amp;A10,'Main File'!A:O,9,0),0)</f>
        <v>0</v>
      </c>
      <c r="F10" s="14">
        <f>IFERROR(+VLOOKUP("LDCPO2"&amp;A10,'Main File'!A:O,10,0),0)</f>
        <v>0</v>
      </c>
      <c r="G10" s="14">
        <f>IFERROR(+VLOOKUP("LDCPO2"&amp;A10,'Main File'!A:O,11,0),0)</f>
        <v>0</v>
      </c>
      <c r="H10" s="14">
        <f>IFERROR(+VLOOKUP("LDCPO2"&amp;A10,'Main File'!A:O,12,0),0)</f>
        <v>0</v>
      </c>
      <c r="I10" s="14">
        <f>IFERROR(+VLOOKUP("LDCPO2"&amp;A10,'Main File'!A:O,13,0),0)</f>
        <v>0</v>
      </c>
      <c r="J10" s="14">
        <f>IFERROR(+VLOOKUP("LDCPO2"&amp;A10,'Main File'!A:O,14,0),0)</f>
        <v>0</v>
      </c>
      <c r="K10" s="14">
        <f>IFERROR(+VLOOKUP("LDCPO2"&amp;A10,'Main File'!A:O,15,0),0)</f>
        <v>0</v>
      </c>
    </row>
    <row r="11" spans="1:14" x14ac:dyDescent="0.25">
      <c r="A11" s="9">
        <f t="shared" si="0"/>
        <v>43167</v>
      </c>
      <c r="B11" s="14">
        <f>IFERROR(+VLOOKUP("LDCPO2"&amp;A11,'Main File'!A:O,6,0),0)</f>
        <v>0</v>
      </c>
      <c r="C11" s="14">
        <f>IFERROR(+VLOOKUP("LDCPO2"&amp;A11,'Main File'!A:O,7,0),0)</f>
        <v>0</v>
      </c>
      <c r="D11" s="14">
        <f>IFERROR(+VLOOKUP("LDCPO2"&amp;A11,'Main File'!A:O,8,0),0)</f>
        <v>0</v>
      </c>
      <c r="E11" s="14">
        <f>IFERROR(+VLOOKUP("LDCPO2"&amp;A11,'Main File'!A:O,9,0),0)</f>
        <v>0</v>
      </c>
      <c r="F11" s="14">
        <f>IFERROR(+VLOOKUP("LDCPO2"&amp;A11,'Main File'!A:O,10,0),0)</f>
        <v>0</v>
      </c>
      <c r="G11" s="14">
        <f>IFERROR(+VLOOKUP("LDCPO2"&amp;A11,'Main File'!A:O,11,0),0)</f>
        <v>0</v>
      </c>
      <c r="H11" s="14">
        <f>IFERROR(+VLOOKUP("LDCPO2"&amp;A11,'Main File'!A:O,12,0),0)</f>
        <v>0</v>
      </c>
      <c r="I11" s="14">
        <f>IFERROR(+VLOOKUP("LDCPO2"&amp;A11,'Main File'!A:O,13,0),0)</f>
        <v>0</v>
      </c>
      <c r="J11" s="14">
        <f>IFERROR(+VLOOKUP("LDCPO2"&amp;A11,'Main File'!A:O,14,0),0)</f>
        <v>0</v>
      </c>
      <c r="K11" s="14">
        <f>IFERROR(+VLOOKUP("LDCPO2"&amp;A11,'Main File'!A:O,15,0),0)</f>
        <v>0</v>
      </c>
    </row>
    <row r="12" spans="1:14" x14ac:dyDescent="0.25">
      <c r="A12" s="9">
        <f t="shared" si="0"/>
        <v>43168</v>
      </c>
      <c r="B12" s="14">
        <f>IFERROR(+VLOOKUP("LDCPO2"&amp;A12,'Main File'!A:O,6,0),0)</f>
        <v>0</v>
      </c>
      <c r="C12" s="14">
        <f>IFERROR(+VLOOKUP("LDCPO2"&amp;A12,'Main File'!A:O,7,0),0)</f>
        <v>0</v>
      </c>
      <c r="D12" s="14">
        <f>IFERROR(+VLOOKUP("LDCPO2"&amp;A12,'Main File'!A:O,8,0),0)</f>
        <v>0</v>
      </c>
      <c r="E12" s="14">
        <f>IFERROR(+VLOOKUP("LDCPO2"&amp;A12,'Main File'!A:O,9,0),0)</f>
        <v>0</v>
      </c>
      <c r="F12" s="14">
        <f>IFERROR(+VLOOKUP("LDCPO2"&amp;A12,'Main File'!A:O,10,0),0)</f>
        <v>0</v>
      </c>
      <c r="G12" s="14">
        <f>IFERROR(+VLOOKUP("LDCPO2"&amp;A12,'Main File'!A:O,11,0),0)</f>
        <v>0</v>
      </c>
      <c r="H12" s="14">
        <f>IFERROR(+VLOOKUP("LDCPO2"&amp;A12,'Main File'!A:O,12,0),0)</f>
        <v>0</v>
      </c>
      <c r="I12" s="14">
        <f>IFERROR(+VLOOKUP("LDCPO2"&amp;A12,'Main File'!A:O,13,0),0)</f>
        <v>0</v>
      </c>
      <c r="J12" s="14">
        <f>IFERROR(+VLOOKUP("LDCPO2"&amp;A12,'Main File'!A:O,14,0),0)</f>
        <v>0</v>
      </c>
      <c r="K12" s="14">
        <f>IFERROR(+VLOOKUP("LDCPO2"&amp;A12,'Main File'!A:O,15,0),0)</f>
        <v>0</v>
      </c>
    </row>
    <row r="13" spans="1:14" x14ac:dyDescent="0.25">
      <c r="A13" s="9">
        <f t="shared" si="0"/>
        <v>43169</v>
      </c>
      <c r="B13" s="14">
        <f>IFERROR(+VLOOKUP("LDCPO2"&amp;A13,'Main File'!A:O,6,0),0)</f>
        <v>0</v>
      </c>
      <c r="C13" s="14">
        <f>IFERROR(+VLOOKUP("LDCPO2"&amp;A13,'Main File'!A:O,7,0),0)</f>
        <v>0</v>
      </c>
      <c r="D13" s="14">
        <f>IFERROR(+VLOOKUP("LDCPO2"&amp;A13,'Main File'!A:O,8,0),0)</f>
        <v>0</v>
      </c>
      <c r="E13" s="14">
        <f>IFERROR(+VLOOKUP("LDCPO2"&amp;A13,'Main File'!A:O,9,0),0)</f>
        <v>0</v>
      </c>
      <c r="F13" s="14">
        <f>IFERROR(+VLOOKUP("LDCPO2"&amp;A13,'Main File'!A:O,10,0),0)</f>
        <v>0</v>
      </c>
      <c r="G13" s="14">
        <f>IFERROR(+VLOOKUP("LDCPO2"&amp;A13,'Main File'!A:O,11,0),0)</f>
        <v>0</v>
      </c>
      <c r="H13" s="14">
        <f>IFERROR(+VLOOKUP("LDCPO2"&amp;A13,'Main File'!A:O,12,0),0)</f>
        <v>0</v>
      </c>
      <c r="I13" s="14">
        <f>IFERROR(+VLOOKUP("LDCPO2"&amp;A13,'Main File'!A:O,13,0),0)</f>
        <v>0</v>
      </c>
      <c r="J13" s="14">
        <f>IFERROR(+VLOOKUP("LDCPO2"&amp;A13,'Main File'!A:O,14,0),0)</f>
        <v>0</v>
      </c>
      <c r="K13" s="14">
        <f>IFERROR(+VLOOKUP("LDCPO2"&amp;A13,'Main File'!A:O,15,0),0)</f>
        <v>0</v>
      </c>
    </row>
    <row r="14" spans="1:14" x14ac:dyDescent="0.25">
      <c r="A14" s="9">
        <f t="shared" si="0"/>
        <v>43170</v>
      </c>
      <c r="B14" s="14">
        <f>IFERROR(+VLOOKUP("LDCPO2"&amp;A14,'Main File'!A:O,6,0),0)</f>
        <v>0</v>
      </c>
      <c r="C14" s="14">
        <f>IFERROR(+VLOOKUP("LDCPO2"&amp;A14,'Main File'!A:O,7,0),0)</f>
        <v>0</v>
      </c>
      <c r="D14" s="14">
        <f>IFERROR(+VLOOKUP("LDCPO2"&amp;A14,'Main File'!A:O,8,0),0)</f>
        <v>0</v>
      </c>
      <c r="E14" s="14">
        <f>IFERROR(+VLOOKUP("LDCPO2"&amp;A14,'Main File'!A:O,9,0),0)</f>
        <v>0</v>
      </c>
      <c r="F14" s="14">
        <f>IFERROR(+VLOOKUP("LDCPO2"&amp;A14,'Main File'!A:O,10,0),0)</f>
        <v>0</v>
      </c>
      <c r="G14" s="14">
        <f>IFERROR(+VLOOKUP("LDCPO2"&amp;A14,'Main File'!A:O,11,0),0)</f>
        <v>0</v>
      </c>
      <c r="H14" s="14">
        <f>IFERROR(+VLOOKUP("LDCPO2"&amp;A14,'Main File'!A:O,12,0),0)</f>
        <v>0</v>
      </c>
      <c r="I14" s="14">
        <f>IFERROR(+VLOOKUP("LDCPO2"&amp;A14,'Main File'!A:O,13,0),0)</f>
        <v>0</v>
      </c>
      <c r="J14" s="14">
        <f>IFERROR(+VLOOKUP("LDCPO2"&amp;A14,'Main File'!A:O,14,0),0)</f>
        <v>0</v>
      </c>
      <c r="K14" s="14">
        <f>IFERROR(+VLOOKUP("LDCPO2"&amp;A14,'Main File'!A:O,15,0),0)</f>
        <v>0</v>
      </c>
    </row>
    <row r="15" spans="1:14" x14ac:dyDescent="0.25">
      <c r="A15" s="9">
        <f t="shared" si="0"/>
        <v>43171</v>
      </c>
      <c r="B15" s="14">
        <f>IFERROR(+VLOOKUP("LDCPO2"&amp;A15,'Main File'!A:O,6,0),0)</f>
        <v>0</v>
      </c>
      <c r="C15" s="14">
        <f>IFERROR(+VLOOKUP("LDCPO2"&amp;A15,'Main File'!A:O,7,0),0)</f>
        <v>0</v>
      </c>
      <c r="D15" s="14">
        <f>IFERROR(+VLOOKUP("LDCPO2"&amp;A15,'Main File'!A:O,8,0),0)</f>
        <v>0</v>
      </c>
      <c r="E15" s="14">
        <f>IFERROR(+VLOOKUP("LDCPO2"&amp;A15,'Main File'!A:O,9,0),0)</f>
        <v>0</v>
      </c>
      <c r="F15" s="14">
        <f>IFERROR(+VLOOKUP("LDCPO2"&amp;A15,'Main File'!A:O,10,0),0)</f>
        <v>0</v>
      </c>
      <c r="G15" s="14">
        <f>IFERROR(+VLOOKUP("LDCPO2"&amp;A15,'Main File'!A:O,11,0),0)</f>
        <v>0</v>
      </c>
      <c r="H15" s="14">
        <f>IFERROR(+VLOOKUP("LDCPO2"&amp;A15,'Main File'!A:O,12,0),0)</f>
        <v>0</v>
      </c>
      <c r="I15" s="14">
        <f>IFERROR(+VLOOKUP("LDCPO2"&amp;A15,'Main File'!A:O,13,0),0)</f>
        <v>0</v>
      </c>
      <c r="J15" s="14">
        <f>IFERROR(+VLOOKUP("LDCPO2"&amp;A15,'Main File'!A:O,14,0),0)</f>
        <v>0</v>
      </c>
      <c r="K15" s="14">
        <f>IFERROR(+VLOOKUP("LDCPO2"&amp;A15,'Main File'!A:O,15,0),0)</f>
        <v>0</v>
      </c>
    </row>
    <row r="16" spans="1:14" x14ac:dyDescent="0.25">
      <c r="A16" s="9">
        <f t="shared" si="0"/>
        <v>43172</v>
      </c>
      <c r="B16" s="14">
        <f>IFERROR(+VLOOKUP("LDCPO2"&amp;A16,'Main File'!A:O,6,0),0)</f>
        <v>0</v>
      </c>
      <c r="C16" s="14">
        <f>IFERROR(+VLOOKUP("LDCPO2"&amp;A16,'Main File'!A:O,7,0),0)</f>
        <v>0</v>
      </c>
      <c r="D16" s="14">
        <f>IFERROR(+VLOOKUP("LDCPO2"&amp;A16,'Main File'!A:O,8,0),0)</f>
        <v>0</v>
      </c>
      <c r="E16" s="14">
        <f>IFERROR(+VLOOKUP("LDCPO2"&amp;A16,'Main File'!A:O,9,0),0)</f>
        <v>0</v>
      </c>
      <c r="F16" s="14">
        <f>IFERROR(+VLOOKUP("LDCPO2"&amp;A16,'Main File'!A:O,10,0),0)</f>
        <v>0</v>
      </c>
      <c r="G16" s="14">
        <f>IFERROR(+VLOOKUP("LDCPO2"&amp;A16,'Main File'!A:O,11,0),0)</f>
        <v>0</v>
      </c>
      <c r="H16" s="14">
        <f>IFERROR(+VLOOKUP("LDCPO2"&amp;A16,'Main File'!A:O,12,0),0)</f>
        <v>0</v>
      </c>
      <c r="I16" s="14">
        <f>IFERROR(+VLOOKUP("LDCPO2"&amp;A16,'Main File'!A:O,13,0),0)</f>
        <v>0</v>
      </c>
      <c r="J16" s="14">
        <f>IFERROR(+VLOOKUP("LDCPO2"&amp;A16,'Main File'!A:O,14,0),0)</f>
        <v>0</v>
      </c>
      <c r="K16" s="14">
        <f>IFERROR(+VLOOKUP("LDCPO2"&amp;A16,'Main File'!A:O,15,0),0)</f>
        <v>0</v>
      </c>
    </row>
    <row r="17" spans="1:11" x14ac:dyDescent="0.25">
      <c r="A17" s="9">
        <f t="shared" si="0"/>
        <v>43173</v>
      </c>
      <c r="B17" s="14">
        <f>IFERROR(+VLOOKUP("LDCPO2"&amp;A17,'Main File'!A:O,6,0),0)</f>
        <v>0</v>
      </c>
      <c r="C17" s="14">
        <f>IFERROR(+VLOOKUP("LDCPO2"&amp;A17,'Main File'!A:O,7,0),0)</f>
        <v>0</v>
      </c>
      <c r="D17" s="14">
        <f>IFERROR(+VLOOKUP("LDCPO2"&amp;A17,'Main File'!A:O,8,0),0)</f>
        <v>0</v>
      </c>
      <c r="E17" s="14">
        <f>IFERROR(+VLOOKUP("LDCPO2"&amp;A17,'Main File'!A:O,9,0),0)</f>
        <v>0</v>
      </c>
      <c r="F17" s="14">
        <f>IFERROR(+VLOOKUP("LDCPO2"&amp;A17,'Main File'!A:O,10,0),0)</f>
        <v>0</v>
      </c>
      <c r="G17" s="14">
        <f>IFERROR(+VLOOKUP("LDCPO2"&amp;A17,'Main File'!A:O,11,0),0)</f>
        <v>0</v>
      </c>
      <c r="H17" s="14">
        <f>IFERROR(+VLOOKUP("LDCPO2"&amp;A17,'Main File'!A:O,12,0),0)</f>
        <v>0</v>
      </c>
      <c r="I17" s="14">
        <f>IFERROR(+VLOOKUP("LDCPO2"&amp;A17,'Main File'!A:O,13,0),0)</f>
        <v>0</v>
      </c>
      <c r="J17" s="14">
        <f>IFERROR(+VLOOKUP("LDCPO2"&amp;A17,'Main File'!A:O,14,0),0)</f>
        <v>0</v>
      </c>
      <c r="K17" s="14">
        <f>IFERROR(+VLOOKUP("LDCPO2"&amp;A17,'Main File'!A:O,15,0),0)</f>
        <v>0</v>
      </c>
    </row>
    <row r="18" spans="1:11" x14ac:dyDescent="0.25">
      <c r="A18" s="9">
        <f t="shared" si="0"/>
        <v>43174</v>
      </c>
      <c r="B18" s="14">
        <f>IFERROR(+VLOOKUP("LDCPO2"&amp;A18,'Main File'!A:O,6,0),0)</f>
        <v>0</v>
      </c>
      <c r="C18" s="14">
        <f>IFERROR(+VLOOKUP("LDCPO2"&amp;A18,'Main File'!A:O,7,0),0)</f>
        <v>0</v>
      </c>
      <c r="D18" s="14">
        <f>IFERROR(+VLOOKUP("LDCPO2"&amp;A18,'Main File'!A:O,8,0),0)</f>
        <v>0</v>
      </c>
      <c r="E18" s="14">
        <f>IFERROR(+VLOOKUP("LDCPO2"&amp;A18,'Main File'!A:O,9,0),0)</f>
        <v>0</v>
      </c>
      <c r="F18" s="14">
        <f>IFERROR(+VLOOKUP("LDCPO2"&amp;A18,'Main File'!A:O,10,0),0)</f>
        <v>0</v>
      </c>
      <c r="G18" s="14">
        <f>IFERROR(+VLOOKUP("LDCPO2"&amp;A18,'Main File'!A:O,11,0),0)</f>
        <v>0</v>
      </c>
      <c r="H18" s="14">
        <f>IFERROR(+VLOOKUP("LDCPO2"&amp;A18,'Main File'!A:O,12,0),0)</f>
        <v>0</v>
      </c>
      <c r="I18" s="14">
        <f>IFERROR(+VLOOKUP("LDCPO2"&amp;A18,'Main File'!A:O,13,0),0)</f>
        <v>0</v>
      </c>
      <c r="J18" s="14">
        <f>IFERROR(+VLOOKUP("LDCPO2"&amp;A18,'Main File'!A:O,14,0),0)</f>
        <v>0</v>
      </c>
      <c r="K18" s="14">
        <f>IFERROR(+VLOOKUP("LDCPO2"&amp;A18,'Main File'!A:O,15,0),0)</f>
        <v>0</v>
      </c>
    </row>
    <row r="19" spans="1:11" x14ac:dyDescent="0.25">
      <c r="A19" s="9">
        <f t="shared" si="0"/>
        <v>43175</v>
      </c>
      <c r="B19" s="14">
        <f>IFERROR(+VLOOKUP("LDCPO2"&amp;A19,'Main File'!A:O,6,0),0)</f>
        <v>0</v>
      </c>
      <c r="C19" s="14">
        <f>IFERROR(+VLOOKUP("LDCPO2"&amp;A19,'Main File'!A:O,7,0),0)</f>
        <v>0</v>
      </c>
      <c r="D19" s="14">
        <f>IFERROR(+VLOOKUP("LDCPO2"&amp;A19,'Main File'!A:O,8,0),0)</f>
        <v>0</v>
      </c>
      <c r="E19" s="14">
        <f>IFERROR(+VLOOKUP("LDCPO2"&amp;A19,'Main File'!A:O,9,0),0)</f>
        <v>0</v>
      </c>
      <c r="F19" s="14">
        <f>IFERROR(+VLOOKUP("LDCPO2"&amp;A19,'Main File'!A:O,10,0),0)</f>
        <v>0</v>
      </c>
      <c r="G19" s="14">
        <f>IFERROR(+VLOOKUP("LDCPO2"&amp;A19,'Main File'!A:O,11,0),0)</f>
        <v>0</v>
      </c>
      <c r="H19" s="14">
        <f>IFERROR(+VLOOKUP("LDCPO2"&amp;A19,'Main File'!A:O,12,0),0)</f>
        <v>0</v>
      </c>
      <c r="I19" s="14">
        <f>IFERROR(+VLOOKUP("LDCPO2"&amp;A19,'Main File'!A:O,13,0),0)</f>
        <v>0</v>
      </c>
      <c r="J19" s="14">
        <f>IFERROR(+VLOOKUP("LDCPO2"&amp;A19,'Main File'!A:O,14,0),0)</f>
        <v>0</v>
      </c>
      <c r="K19" s="14">
        <f>IFERROR(+VLOOKUP("LDCPO2"&amp;A19,'Main File'!A:O,15,0),0)</f>
        <v>0</v>
      </c>
    </row>
    <row r="20" spans="1:11" x14ac:dyDescent="0.25">
      <c r="A20" s="9">
        <f t="shared" si="0"/>
        <v>43176</v>
      </c>
      <c r="B20" s="14">
        <f>IFERROR(+VLOOKUP("LDCPO2"&amp;A20,'Main File'!A:O,6,0),0)</f>
        <v>0</v>
      </c>
      <c r="C20" s="14">
        <f>IFERROR(+VLOOKUP("LDCPO2"&amp;A20,'Main File'!A:O,7,0),0)</f>
        <v>0</v>
      </c>
      <c r="D20" s="14">
        <f>IFERROR(+VLOOKUP("LDCPO2"&amp;A20,'Main File'!A:O,8,0),0)</f>
        <v>0</v>
      </c>
      <c r="E20" s="14">
        <f>IFERROR(+VLOOKUP("LDCPO2"&amp;A20,'Main File'!A:O,9,0),0)</f>
        <v>0</v>
      </c>
      <c r="F20" s="14">
        <f>IFERROR(+VLOOKUP("LDCPO2"&amp;A20,'Main File'!A:O,10,0),0)</f>
        <v>0</v>
      </c>
      <c r="G20" s="14">
        <f>IFERROR(+VLOOKUP("LDCPO2"&amp;A20,'Main File'!A:O,11,0),0)</f>
        <v>0</v>
      </c>
      <c r="H20" s="14">
        <f>IFERROR(+VLOOKUP("LDCPO2"&amp;A20,'Main File'!A:O,12,0),0)</f>
        <v>0</v>
      </c>
      <c r="I20" s="14">
        <f>IFERROR(+VLOOKUP("LDCPO2"&amp;A20,'Main File'!A:O,13,0),0)</f>
        <v>0</v>
      </c>
      <c r="J20" s="14">
        <f>IFERROR(+VLOOKUP("LDCPO2"&amp;A20,'Main File'!A:O,14,0),0)</f>
        <v>0</v>
      </c>
      <c r="K20" s="14">
        <f>IFERROR(+VLOOKUP("LDCPO2"&amp;A20,'Main File'!A:O,15,0),0)</f>
        <v>0</v>
      </c>
    </row>
    <row r="21" spans="1:11" x14ac:dyDescent="0.25">
      <c r="A21" s="9">
        <f t="shared" si="0"/>
        <v>43177</v>
      </c>
      <c r="B21" s="14">
        <f>IFERROR(+VLOOKUP("LDCPO2"&amp;A21,'Main File'!A:O,6,0),0)</f>
        <v>0</v>
      </c>
      <c r="C21" s="14">
        <f>IFERROR(+VLOOKUP("LDCPO2"&amp;A21,'Main File'!A:O,7,0),0)</f>
        <v>0</v>
      </c>
      <c r="D21" s="14">
        <f>IFERROR(+VLOOKUP("LDCPO2"&amp;A21,'Main File'!A:O,8,0),0)</f>
        <v>0</v>
      </c>
      <c r="E21" s="14">
        <f>IFERROR(+VLOOKUP("LDCPO2"&amp;A21,'Main File'!A:O,9,0),0)</f>
        <v>0</v>
      </c>
      <c r="F21" s="14">
        <f>IFERROR(+VLOOKUP("LDCPO2"&amp;A21,'Main File'!A:O,10,0),0)</f>
        <v>0</v>
      </c>
      <c r="G21" s="14">
        <f>IFERROR(+VLOOKUP("LDCPO2"&amp;A21,'Main File'!A:O,11,0),0)</f>
        <v>0</v>
      </c>
      <c r="H21" s="14">
        <f>IFERROR(+VLOOKUP("LDCPO2"&amp;A21,'Main File'!A:O,12,0),0)</f>
        <v>0</v>
      </c>
      <c r="I21" s="14">
        <f>IFERROR(+VLOOKUP("LDCPO2"&amp;A21,'Main File'!A:O,13,0),0)</f>
        <v>0</v>
      </c>
      <c r="J21" s="14">
        <f>IFERROR(+VLOOKUP("LDCPO2"&amp;A21,'Main File'!A:O,14,0),0)</f>
        <v>0</v>
      </c>
      <c r="K21" s="14">
        <f>IFERROR(+VLOOKUP("LDCPO2"&amp;A21,'Main File'!A:O,15,0),0)</f>
        <v>0</v>
      </c>
    </row>
    <row r="22" spans="1:11" x14ac:dyDescent="0.25">
      <c r="A22" s="9">
        <f t="shared" si="0"/>
        <v>43178</v>
      </c>
      <c r="B22" s="14">
        <f>IFERROR(+VLOOKUP("LDCPO2"&amp;A22,'Main File'!A:O,6,0),0)</f>
        <v>0</v>
      </c>
      <c r="C22" s="14">
        <f>IFERROR(+VLOOKUP("LDCPO2"&amp;A22,'Main File'!A:O,7,0),0)</f>
        <v>0</v>
      </c>
      <c r="D22" s="14">
        <f>IFERROR(+VLOOKUP("LDCPO2"&amp;A22,'Main File'!A:O,8,0),0)</f>
        <v>0</v>
      </c>
      <c r="E22" s="14">
        <f>IFERROR(+VLOOKUP("LDCPO2"&amp;A22,'Main File'!A:O,9,0),0)</f>
        <v>0</v>
      </c>
      <c r="F22" s="14">
        <f>IFERROR(+VLOOKUP("LDCPO2"&amp;A22,'Main File'!A:O,10,0),0)</f>
        <v>0</v>
      </c>
      <c r="G22" s="14">
        <f>IFERROR(+VLOOKUP("LDCPO2"&amp;A22,'Main File'!A:O,11,0),0)</f>
        <v>0</v>
      </c>
      <c r="H22" s="14">
        <f>IFERROR(+VLOOKUP("LDCPO2"&amp;A22,'Main File'!A:O,12,0),0)</f>
        <v>0</v>
      </c>
      <c r="I22" s="14">
        <f>IFERROR(+VLOOKUP("LDCPO2"&amp;A22,'Main File'!A:O,13,0),0)</f>
        <v>0</v>
      </c>
      <c r="J22" s="14">
        <f>IFERROR(+VLOOKUP("LDCPO2"&amp;A22,'Main File'!A:O,14,0),0)</f>
        <v>0</v>
      </c>
      <c r="K22" s="14">
        <f>IFERROR(+VLOOKUP("LDCPO2"&amp;A22,'Main File'!A:O,15,0),0)</f>
        <v>0</v>
      </c>
    </row>
    <row r="23" spans="1:11" x14ac:dyDescent="0.25">
      <c r="A23" s="9">
        <f t="shared" si="0"/>
        <v>43179</v>
      </c>
      <c r="B23" s="14">
        <f>IFERROR(+VLOOKUP("LDCPO2"&amp;A23,'Main File'!A:O,6,0),0)</f>
        <v>0</v>
      </c>
      <c r="C23" s="14">
        <f>IFERROR(+VLOOKUP("LDCPO2"&amp;A23,'Main File'!A:O,7,0),0)</f>
        <v>0</v>
      </c>
      <c r="D23" s="14">
        <f>IFERROR(+VLOOKUP("LDCPO2"&amp;A23,'Main File'!A:O,8,0),0)</f>
        <v>0</v>
      </c>
      <c r="E23" s="14">
        <f>IFERROR(+VLOOKUP("LDCPO2"&amp;A23,'Main File'!A:O,9,0),0)</f>
        <v>0</v>
      </c>
      <c r="F23" s="14">
        <f>IFERROR(+VLOOKUP("LDCPO2"&amp;A23,'Main File'!A:O,10,0),0)</f>
        <v>0</v>
      </c>
      <c r="G23" s="14">
        <f>IFERROR(+VLOOKUP("LDCPO2"&amp;A23,'Main File'!A:O,11,0),0)</f>
        <v>0</v>
      </c>
      <c r="H23" s="14">
        <f>IFERROR(+VLOOKUP("LDCPO2"&amp;A23,'Main File'!A:O,12,0),0)</f>
        <v>0</v>
      </c>
      <c r="I23" s="14">
        <f>IFERROR(+VLOOKUP("LDCPO2"&amp;A23,'Main File'!A:O,13,0),0)</f>
        <v>0</v>
      </c>
      <c r="J23" s="14">
        <f>IFERROR(+VLOOKUP("LDCPO2"&amp;A23,'Main File'!A:O,14,0),0)</f>
        <v>0</v>
      </c>
      <c r="K23" s="14">
        <f>IFERROR(+VLOOKUP("LDCPO2"&amp;A23,'Main File'!A:O,15,0),0)</f>
        <v>0</v>
      </c>
    </row>
    <row r="24" spans="1:11" x14ac:dyDescent="0.25">
      <c r="A24" s="9">
        <f t="shared" si="0"/>
        <v>43180</v>
      </c>
      <c r="B24" s="14">
        <f>IFERROR(+VLOOKUP("LDCPO2"&amp;A24,'Main File'!A:O,6,0),0)</f>
        <v>0</v>
      </c>
      <c r="C24" s="14">
        <f>IFERROR(+VLOOKUP("LDCPO2"&amp;A24,'Main File'!A:O,7,0),0)</f>
        <v>0</v>
      </c>
      <c r="D24" s="14">
        <f>IFERROR(+VLOOKUP("LDCPO2"&amp;A24,'Main File'!A:O,8,0),0)</f>
        <v>0</v>
      </c>
      <c r="E24" s="14">
        <f>IFERROR(+VLOOKUP("LDCPO2"&amp;A24,'Main File'!A:O,9,0),0)</f>
        <v>0</v>
      </c>
      <c r="F24" s="14">
        <f>IFERROR(+VLOOKUP("LDCPO2"&amp;A24,'Main File'!A:O,10,0),0)</f>
        <v>0</v>
      </c>
      <c r="G24" s="14">
        <f>IFERROR(+VLOOKUP("LDCPO2"&amp;A24,'Main File'!A:O,11,0),0)</f>
        <v>0</v>
      </c>
      <c r="H24" s="14">
        <f>IFERROR(+VLOOKUP("LDCPO2"&amp;A24,'Main File'!A:O,12,0),0)</f>
        <v>0</v>
      </c>
      <c r="I24" s="14">
        <f>IFERROR(+VLOOKUP("LDCPO2"&amp;A24,'Main File'!A:O,13,0),0)</f>
        <v>0</v>
      </c>
      <c r="J24" s="14">
        <f>IFERROR(+VLOOKUP("LDCPO2"&amp;A24,'Main File'!A:O,14,0),0)</f>
        <v>0</v>
      </c>
      <c r="K24" s="14">
        <f>IFERROR(+VLOOKUP("LDCPO2"&amp;A24,'Main File'!A:O,15,0),0)</f>
        <v>0</v>
      </c>
    </row>
    <row r="25" spans="1:11" x14ac:dyDescent="0.25">
      <c r="A25" s="9">
        <f t="shared" si="0"/>
        <v>43181</v>
      </c>
      <c r="B25" s="14">
        <f>IFERROR(+VLOOKUP("LDCPO2"&amp;A25,'Main File'!A:O,6,0),0)</f>
        <v>0</v>
      </c>
      <c r="C25" s="14">
        <f>IFERROR(+VLOOKUP("LDCPO2"&amp;A25,'Main File'!A:O,7,0),0)</f>
        <v>0</v>
      </c>
      <c r="D25" s="14">
        <f>IFERROR(+VLOOKUP("LDCPO2"&amp;A25,'Main File'!A:O,8,0),0)</f>
        <v>0</v>
      </c>
      <c r="E25" s="14">
        <f>IFERROR(+VLOOKUP("LDCPO2"&amp;A25,'Main File'!A:O,9,0),0)</f>
        <v>0</v>
      </c>
      <c r="F25" s="14">
        <f>IFERROR(+VLOOKUP("LDCPO2"&amp;A25,'Main File'!A:O,10,0),0)</f>
        <v>0</v>
      </c>
      <c r="G25" s="14">
        <f>IFERROR(+VLOOKUP("LDCPO2"&amp;A25,'Main File'!A:O,11,0),0)</f>
        <v>0</v>
      </c>
      <c r="H25" s="14">
        <f>IFERROR(+VLOOKUP("LDCPO2"&amp;A25,'Main File'!A:O,12,0),0)</f>
        <v>0</v>
      </c>
      <c r="I25" s="14">
        <f>IFERROR(+VLOOKUP("LDCPO2"&amp;A25,'Main File'!A:O,13,0),0)</f>
        <v>0</v>
      </c>
      <c r="J25" s="14">
        <f>IFERROR(+VLOOKUP("LDCPO2"&amp;A25,'Main File'!A:O,14,0),0)</f>
        <v>0</v>
      </c>
      <c r="K25" s="14">
        <f>IFERROR(+VLOOKUP("LDCPO2"&amp;A25,'Main File'!A:O,15,0),0)</f>
        <v>0</v>
      </c>
    </row>
    <row r="26" spans="1:11" x14ac:dyDescent="0.25">
      <c r="A26" s="9">
        <f t="shared" si="0"/>
        <v>43182</v>
      </c>
      <c r="B26" s="14">
        <f>IFERROR(+VLOOKUP("LDCPO2"&amp;A26,'Main File'!A:O,6,0),0)</f>
        <v>0</v>
      </c>
      <c r="C26" s="14">
        <f>IFERROR(+VLOOKUP("LDCPO2"&amp;A26,'Main File'!A:O,7,0),0)</f>
        <v>0</v>
      </c>
      <c r="D26" s="14">
        <f>IFERROR(+VLOOKUP("LDCPO2"&amp;A26,'Main File'!A:O,8,0),0)</f>
        <v>0</v>
      </c>
      <c r="E26" s="14">
        <f>IFERROR(+VLOOKUP("LDCPO2"&amp;A26,'Main File'!A:O,9,0),0)</f>
        <v>0</v>
      </c>
      <c r="F26" s="14">
        <f>IFERROR(+VLOOKUP("LDCPO2"&amp;A26,'Main File'!A:O,10,0),0)</f>
        <v>0</v>
      </c>
      <c r="G26" s="14">
        <f>IFERROR(+VLOOKUP("LDCPO2"&amp;A26,'Main File'!A:O,11,0),0)</f>
        <v>0</v>
      </c>
      <c r="H26" s="14">
        <f>IFERROR(+VLOOKUP("LDCPO2"&amp;A26,'Main File'!A:O,12,0),0)</f>
        <v>0</v>
      </c>
      <c r="I26" s="14">
        <f>IFERROR(+VLOOKUP("LDCPO2"&amp;A26,'Main File'!A:O,13,0),0)</f>
        <v>0</v>
      </c>
      <c r="J26" s="14">
        <f>IFERROR(+VLOOKUP("LDCPO2"&amp;A26,'Main File'!A:O,14,0),0)</f>
        <v>0</v>
      </c>
      <c r="K26" s="14">
        <f>IFERROR(+VLOOKUP("LDCPO2"&amp;A26,'Main File'!A:O,15,0),0)</f>
        <v>0</v>
      </c>
    </row>
    <row r="27" spans="1:11" x14ac:dyDescent="0.25">
      <c r="A27" s="9">
        <f t="shared" si="0"/>
        <v>43183</v>
      </c>
      <c r="B27" s="14">
        <f>IFERROR(+VLOOKUP("LDCPO2"&amp;A27,'Main File'!A:O,6,0),0)</f>
        <v>0</v>
      </c>
      <c r="C27" s="14">
        <f>IFERROR(+VLOOKUP("LDCPO2"&amp;A27,'Main File'!A:O,7,0),0)</f>
        <v>0</v>
      </c>
      <c r="D27" s="14">
        <f>IFERROR(+VLOOKUP("LDCPO2"&amp;A27,'Main File'!A:O,8,0),0)</f>
        <v>0</v>
      </c>
      <c r="E27" s="14">
        <f>IFERROR(+VLOOKUP("LDCPO2"&amp;A27,'Main File'!A:O,9,0),0)</f>
        <v>0</v>
      </c>
      <c r="F27" s="14">
        <f>IFERROR(+VLOOKUP("LDCPO2"&amp;A27,'Main File'!A:O,10,0),0)</f>
        <v>0</v>
      </c>
      <c r="G27" s="14">
        <f>IFERROR(+VLOOKUP("LDCPO2"&amp;A27,'Main File'!A:O,11,0),0)</f>
        <v>0</v>
      </c>
      <c r="H27" s="14">
        <f>IFERROR(+VLOOKUP("LDCPO2"&amp;A27,'Main File'!A:O,12,0),0)</f>
        <v>0</v>
      </c>
      <c r="I27" s="14">
        <f>IFERROR(+VLOOKUP("LDCPO2"&amp;A27,'Main File'!A:O,13,0),0)</f>
        <v>0</v>
      </c>
      <c r="J27" s="14">
        <f>IFERROR(+VLOOKUP("LDCPO2"&amp;A27,'Main File'!A:O,14,0),0)</f>
        <v>0</v>
      </c>
      <c r="K27" s="14">
        <f>IFERROR(+VLOOKUP("LDCPO2"&amp;A27,'Main File'!A:O,15,0),0)</f>
        <v>0</v>
      </c>
    </row>
    <row r="28" spans="1:11" x14ac:dyDescent="0.25">
      <c r="A28" s="9">
        <f t="shared" si="0"/>
        <v>43184</v>
      </c>
      <c r="B28" s="14">
        <f>IFERROR(+VLOOKUP("LDCPO2"&amp;A28,'Main File'!A:O,6,0),0)</f>
        <v>0</v>
      </c>
      <c r="C28" s="14">
        <f>IFERROR(+VLOOKUP("LDCPO2"&amp;A28,'Main File'!A:O,7,0),0)</f>
        <v>0</v>
      </c>
      <c r="D28" s="14">
        <f>IFERROR(+VLOOKUP("LDCPO2"&amp;A28,'Main File'!A:O,8,0),0)</f>
        <v>0</v>
      </c>
      <c r="E28" s="14">
        <f>IFERROR(+VLOOKUP("LDCPO2"&amp;A28,'Main File'!A:O,9,0),0)</f>
        <v>0</v>
      </c>
      <c r="F28" s="14">
        <f>IFERROR(+VLOOKUP("LDCPO2"&amp;A28,'Main File'!A:O,10,0),0)</f>
        <v>0</v>
      </c>
      <c r="G28" s="14">
        <f>IFERROR(+VLOOKUP("LDCPO2"&amp;A28,'Main File'!A:O,11,0),0)</f>
        <v>0</v>
      </c>
      <c r="H28" s="14">
        <f>IFERROR(+VLOOKUP("LDCPO2"&amp;A28,'Main File'!A:O,12,0),0)</f>
        <v>0</v>
      </c>
      <c r="I28" s="14">
        <f>IFERROR(+VLOOKUP("LDCPO2"&amp;A28,'Main File'!A:O,13,0),0)</f>
        <v>0</v>
      </c>
      <c r="J28" s="14">
        <f>IFERROR(+VLOOKUP("LDCPO2"&amp;A28,'Main File'!A:O,14,0),0)</f>
        <v>0</v>
      </c>
      <c r="K28" s="14">
        <f>IFERROR(+VLOOKUP("LDCPO2"&amp;A28,'Main File'!A:O,15,0),0)</f>
        <v>0</v>
      </c>
    </row>
    <row r="29" spans="1:11" x14ac:dyDescent="0.25">
      <c r="A29" s="9">
        <f t="shared" si="0"/>
        <v>43185</v>
      </c>
      <c r="B29" s="14">
        <f>IFERROR(+VLOOKUP("LDCPO2"&amp;A29,'Main File'!A:O,6,0),0)</f>
        <v>0</v>
      </c>
      <c r="C29" s="14">
        <f>IFERROR(+VLOOKUP("LDCPO2"&amp;A29,'Main File'!A:O,7,0),0)</f>
        <v>0</v>
      </c>
      <c r="D29" s="14">
        <f>IFERROR(+VLOOKUP("LDCPO2"&amp;A29,'Main File'!A:O,8,0),0)</f>
        <v>0</v>
      </c>
      <c r="E29" s="14">
        <f>IFERROR(+VLOOKUP("LDCPO2"&amp;A29,'Main File'!A:O,9,0),0)</f>
        <v>0</v>
      </c>
      <c r="F29" s="14">
        <f>IFERROR(+VLOOKUP("LDCPO2"&amp;A29,'Main File'!A:O,10,0),0)</f>
        <v>0</v>
      </c>
      <c r="G29" s="14">
        <f>IFERROR(+VLOOKUP("LDCPO2"&amp;A29,'Main File'!A:O,11,0),0)</f>
        <v>0</v>
      </c>
      <c r="H29" s="14">
        <f>IFERROR(+VLOOKUP("LDCPO2"&amp;A29,'Main File'!A:O,12,0),0)</f>
        <v>0</v>
      </c>
      <c r="I29" s="14">
        <f>IFERROR(+VLOOKUP("LDCPO2"&amp;A29,'Main File'!A:O,13,0),0)</f>
        <v>0</v>
      </c>
      <c r="J29" s="14">
        <f>IFERROR(+VLOOKUP("LDCPO2"&amp;A29,'Main File'!A:O,14,0),0)</f>
        <v>0</v>
      </c>
      <c r="K29" s="14">
        <f>IFERROR(+VLOOKUP("LDCPO2"&amp;A29,'Main File'!A:O,15,0),0)</f>
        <v>0</v>
      </c>
    </row>
    <row r="30" spans="1:11" x14ac:dyDescent="0.25">
      <c r="A30" s="9">
        <f t="shared" si="0"/>
        <v>43186</v>
      </c>
      <c r="B30" s="14">
        <f>IFERROR(+VLOOKUP("LDCPO2"&amp;A30,'Main File'!A:O,6,0),0)</f>
        <v>0</v>
      </c>
      <c r="C30" s="14">
        <f>IFERROR(+VLOOKUP("LDCPO2"&amp;A30,'Main File'!A:O,7,0),0)</f>
        <v>0</v>
      </c>
      <c r="D30" s="14">
        <f>IFERROR(+VLOOKUP("LDCPO2"&amp;A30,'Main File'!A:O,8,0),0)</f>
        <v>0</v>
      </c>
      <c r="E30" s="14">
        <f>IFERROR(+VLOOKUP("LDCPO2"&amp;A30,'Main File'!A:O,9,0),0)</f>
        <v>0</v>
      </c>
      <c r="F30" s="14">
        <f>IFERROR(+VLOOKUP("LDCPO2"&amp;A30,'Main File'!A:O,10,0),0)</f>
        <v>0</v>
      </c>
      <c r="G30" s="14">
        <f>IFERROR(+VLOOKUP("LDCPO2"&amp;A30,'Main File'!A:O,11,0),0)</f>
        <v>0</v>
      </c>
      <c r="H30" s="14">
        <f>IFERROR(+VLOOKUP("LDCPO2"&amp;A30,'Main File'!A:O,12,0),0)</f>
        <v>0</v>
      </c>
      <c r="I30" s="14">
        <f>IFERROR(+VLOOKUP("LDCPO2"&amp;A30,'Main File'!A:O,13,0),0)</f>
        <v>0</v>
      </c>
      <c r="J30" s="14">
        <f>IFERROR(+VLOOKUP("LDCPO2"&amp;A30,'Main File'!A:O,14,0),0)</f>
        <v>0</v>
      </c>
      <c r="K30" s="14">
        <f>IFERROR(+VLOOKUP("LDCPO2"&amp;A30,'Main File'!A:O,15,0),0)</f>
        <v>0</v>
      </c>
    </row>
    <row r="31" spans="1:11" x14ac:dyDescent="0.25">
      <c r="A31" s="9">
        <f t="shared" si="0"/>
        <v>43187</v>
      </c>
      <c r="B31" s="14">
        <f>IFERROR(+VLOOKUP("LDCPO2"&amp;A31,'Main File'!A:O,6,0),0)</f>
        <v>0</v>
      </c>
      <c r="C31" s="14">
        <f>IFERROR(+VLOOKUP("LDCPO2"&amp;A31,'Main File'!A:O,7,0),0)</f>
        <v>0</v>
      </c>
      <c r="D31" s="14">
        <f>IFERROR(+VLOOKUP("LDCPO2"&amp;A31,'Main File'!A:O,8,0),0)</f>
        <v>0</v>
      </c>
      <c r="E31" s="14">
        <f>IFERROR(+VLOOKUP("LDCPO2"&amp;A31,'Main File'!A:O,9,0),0)</f>
        <v>0</v>
      </c>
      <c r="F31" s="14">
        <f>IFERROR(+VLOOKUP("LDCPO2"&amp;A31,'Main File'!A:O,10,0),0)</f>
        <v>0</v>
      </c>
      <c r="G31" s="14">
        <f>IFERROR(+VLOOKUP("LDCPO2"&amp;A31,'Main File'!A:O,11,0),0)</f>
        <v>0</v>
      </c>
      <c r="H31" s="14">
        <f>IFERROR(+VLOOKUP("LDCPO2"&amp;A31,'Main File'!A:O,12,0),0)</f>
        <v>0</v>
      </c>
      <c r="I31" s="14">
        <f>IFERROR(+VLOOKUP("LDCPO2"&amp;A31,'Main File'!A:O,13,0),0)</f>
        <v>0</v>
      </c>
      <c r="J31" s="14">
        <f>IFERROR(+VLOOKUP("LDCPO2"&amp;A31,'Main File'!A:O,14,0),0)</f>
        <v>0</v>
      </c>
      <c r="K31" s="14">
        <f>IFERROR(+VLOOKUP("LDCPO2"&amp;A31,'Main File'!A:O,15,0),0)</f>
        <v>0</v>
      </c>
    </row>
    <row r="32" spans="1:11" x14ac:dyDescent="0.25">
      <c r="A32" s="9">
        <f t="shared" si="0"/>
        <v>43188</v>
      </c>
      <c r="B32" s="14">
        <f>IFERROR(+VLOOKUP("LDCPO2"&amp;A32,'Main File'!A:O,6,0),0)</f>
        <v>0</v>
      </c>
      <c r="C32" s="14">
        <f>IFERROR(+VLOOKUP("LDCPO2"&amp;A32,'Main File'!A:O,7,0),0)</f>
        <v>0</v>
      </c>
      <c r="D32" s="14">
        <f>IFERROR(+VLOOKUP("LDCPO2"&amp;A32,'Main File'!A:O,8,0),0)</f>
        <v>0</v>
      </c>
      <c r="E32" s="14">
        <f>IFERROR(+VLOOKUP("LDCPO2"&amp;A32,'Main File'!A:O,9,0),0)</f>
        <v>0</v>
      </c>
      <c r="F32" s="14">
        <f>IFERROR(+VLOOKUP("LDCPO2"&amp;A32,'Main File'!A:O,10,0),0)</f>
        <v>0</v>
      </c>
      <c r="G32" s="14">
        <f>IFERROR(+VLOOKUP("LDCPO2"&amp;A32,'Main File'!A:O,11,0),0)</f>
        <v>0</v>
      </c>
      <c r="H32" s="14">
        <f>IFERROR(+VLOOKUP("LDCPO2"&amp;A32,'Main File'!A:O,12,0),0)</f>
        <v>0</v>
      </c>
      <c r="I32" s="14">
        <f>IFERROR(+VLOOKUP("LDCPO2"&amp;A32,'Main File'!A:O,13,0),0)</f>
        <v>0</v>
      </c>
      <c r="J32" s="14">
        <f>IFERROR(+VLOOKUP("LDCPO2"&amp;A32,'Main File'!A:O,14,0),0)</f>
        <v>0</v>
      </c>
      <c r="K32" s="14">
        <f>IFERROR(+VLOOKUP("LDCPO2"&amp;A32,'Main File'!A:O,15,0),0)</f>
        <v>0</v>
      </c>
    </row>
    <row r="33" spans="1:11" x14ac:dyDescent="0.25">
      <c r="A33" s="9">
        <f t="shared" si="0"/>
        <v>43189</v>
      </c>
      <c r="B33" s="14">
        <f>IFERROR(+VLOOKUP("LDCPO2"&amp;A33,'Main File'!A:O,6,0),0)</f>
        <v>0</v>
      </c>
      <c r="C33" s="14">
        <f>IFERROR(+VLOOKUP("LDCPO2"&amp;A33,'Main File'!A:O,7,0),0)</f>
        <v>0</v>
      </c>
      <c r="D33" s="14">
        <f>IFERROR(+VLOOKUP("LDCPO2"&amp;A33,'Main File'!A:O,8,0),0)</f>
        <v>0</v>
      </c>
      <c r="E33" s="14">
        <f>IFERROR(+VLOOKUP("LDCPO2"&amp;A33,'Main File'!A:O,9,0),0)</f>
        <v>0</v>
      </c>
      <c r="F33" s="14">
        <f>IFERROR(+VLOOKUP("LDCPO2"&amp;A33,'Main File'!A:O,10,0),0)</f>
        <v>0</v>
      </c>
      <c r="G33" s="14">
        <f>IFERROR(+VLOOKUP("LDCPO2"&amp;A33,'Main File'!A:O,11,0),0)</f>
        <v>0</v>
      </c>
      <c r="H33" s="14">
        <f>IFERROR(+VLOOKUP("LDCPO2"&amp;A33,'Main File'!A:O,12,0),0)</f>
        <v>0</v>
      </c>
      <c r="I33" s="14">
        <f>IFERROR(+VLOOKUP("LDCPO2"&amp;A33,'Main File'!A:O,13,0),0)</f>
        <v>0</v>
      </c>
      <c r="J33" s="14">
        <f>IFERROR(+VLOOKUP("LDCPO2"&amp;A33,'Main File'!A:O,14,0),0)</f>
        <v>0</v>
      </c>
      <c r="K33" s="14">
        <f>IFERROR(+VLOOKUP("LDCPO2"&amp;A33,'Main File'!A:O,15,0),0)</f>
        <v>0</v>
      </c>
    </row>
    <row r="34" spans="1:11" x14ac:dyDescent="0.25">
      <c r="A34" s="9">
        <f t="shared" si="0"/>
        <v>43190</v>
      </c>
      <c r="B34" s="14">
        <f>IFERROR(+VLOOKUP("LDCPO2"&amp;A34,'Main File'!A:O,6,0),0)</f>
        <v>0</v>
      </c>
      <c r="C34" s="14">
        <f>IFERROR(+VLOOKUP("LDCPO2"&amp;A34,'Main File'!A:O,7,0),0)</f>
        <v>0</v>
      </c>
      <c r="D34" s="14">
        <f>IFERROR(+VLOOKUP("LDCPO2"&amp;A34,'Main File'!A:O,8,0),0)</f>
        <v>0</v>
      </c>
      <c r="E34" s="14">
        <f>IFERROR(+VLOOKUP("LDCPO2"&amp;A34,'Main File'!A:O,9,0),0)</f>
        <v>0</v>
      </c>
      <c r="F34" s="14">
        <f>IFERROR(+VLOOKUP("LDCPO2"&amp;A34,'Main File'!A:O,10,0),0)</f>
        <v>0</v>
      </c>
      <c r="G34" s="14">
        <f>IFERROR(+VLOOKUP("LDCPO2"&amp;A34,'Main File'!A:O,11,0),0)</f>
        <v>0</v>
      </c>
      <c r="H34" s="14">
        <f>IFERROR(+VLOOKUP("LDCPO2"&amp;A34,'Main File'!A:O,12,0),0)</f>
        <v>0</v>
      </c>
      <c r="I34" s="14">
        <f>IFERROR(+VLOOKUP("LDCPO2"&amp;A34,'Main File'!A:O,13,0),0)</f>
        <v>0</v>
      </c>
      <c r="J34" s="14">
        <f>IFERROR(+VLOOKUP("LDCPO2"&amp;A34,'Main File'!A:O,14,0),0)</f>
        <v>0</v>
      </c>
      <c r="K34" s="14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selection activeCell="D25" sqref="D25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IFERROR(+VLOOKUP("LDDAF1"&amp;A4,'Main File'!A:O,6,0),0)</f>
        <v>2.2500847927409637</v>
      </c>
      <c r="C4" s="14">
        <f>IFERROR(+VLOOKUP("LDDAF1"&amp;A4,'Main File'!A:O,7,0),0)</f>
        <v>0</v>
      </c>
      <c r="D4" s="14">
        <f>IFERROR(+VLOOKUP("LDDAF1"&amp;A4,'Main File'!A:O,8,0),0)</f>
        <v>0</v>
      </c>
      <c r="E4" s="14">
        <f>IFERROR(+VLOOKUP("LDDAF1"&amp;A4,'Main File'!A:O,9,0),0)</f>
        <v>0.17461051656323257</v>
      </c>
      <c r="F4" s="14">
        <f>IFERROR(+VLOOKUP("LDDAF1"&amp;A4,'Main File'!A:O,10,0),0)</f>
        <v>2.4246953093041963</v>
      </c>
      <c r="G4" s="14">
        <f>IFERROR(+VLOOKUP("LDDAF1"&amp;A4,'Main File'!A:O,11,0),0)</f>
        <v>1.0800102984700275</v>
      </c>
      <c r="H4" s="14">
        <f>IFERROR(+VLOOKUP("LDDAF1"&amp;A4,'Main File'!A:O,12,0),0)</f>
        <v>0</v>
      </c>
      <c r="I4" s="14">
        <f>IFERROR(+VLOOKUP("LDDAF1"&amp;A4,'Main File'!A:O,13,0),0)</f>
        <v>0</v>
      </c>
      <c r="J4" s="14">
        <f>IFERROR(+VLOOKUP("LDDAF1"&amp;A4,'Main File'!A:O,14,0),0)</f>
        <v>0.17460619594070445</v>
      </c>
      <c r="K4" s="14">
        <f>IFERROR(+VLOOKUP("LDDAF1"&amp;A4,'Main File'!A:O,15,0),0)</f>
        <v>1.2546164944107319</v>
      </c>
    </row>
    <row r="5" spans="1:14" x14ac:dyDescent="0.25">
      <c r="A5" s="9">
        <v>43161</v>
      </c>
      <c r="B5" s="14">
        <f>IFERROR(+VLOOKUP("LDDAF1"&amp;A5,'Main File'!A:O,6,0),0)</f>
        <v>2.2500876220840249</v>
      </c>
      <c r="C5" s="14">
        <f>IFERROR(+VLOOKUP("LDDAF1"&amp;A5,'Main File'!A:O,7,0),0)</f>
        <v>0</v>
      </c>
      <c r="D5" s="14">
        <f>IFERROR(+VLOOKUP("LDDAF1"&amp;A5,'Main File'!A:O,8,0),0)</f>
        <v>0</v>
      </c>
      <c r="E5" s="14">
        <f>IFERROR(+VLOOKUP("LDDAF1"&amp;A5,'Main File'!A:O,9,0),0)</f>
        <v>0.1746099088976199</v>
      </c>
      <c r="F5" s="14">
        <f>IFERROR(+VLOOKUP("LDDAF1"&amp;A5,'Main File'!A:O,10,0),0)</f>
        <v>2.424697530981645</v>
      </c>
      <c r="G5" s="14">
        <f>IFERROR(+VLOOKUP("LDDAF1"&amp;A5,'Main File'!A:O,11,0),0)</f>
        <v>1.0800100834329611</v>
      </c>
      <c r="H5" s="14">
        <f>IFERROR(+VLOOKUP("LDDAF1"&amp;A5,'Main File'!A:O,12,0),0)</f>
        <v>0</v>
      </c>
      <c r="I5" s="14">
        <f>IFERROR(+VLOOKUP("LDDAF1"&amp;A5,'Main File'!A:O,13,0),0)</f>
        <v>0</v>
      </c>
      <c r="J5" s="14">
        <f>IFERROR(+VLOOKUP("LDDAF1"&amp;A5,'Main File'!A:O,14,0),0)</f>
        <v>0.17460885357464345</v>
      </c>
      <c r="K5" s="14">
        <f>IFERROR(+VLOOKUP("LDDAF1"&amp;A5,'Main File'!A:O,15,0),0)</f>
        <v>1.2546189370076046</v>
      </c>
    </row>
    <row r="6" spans="1:14" x14ac:dyDescent="0.25">
      <c r="A6" s="9">
        <f>+A5+1</f>
        <v>43162</v>
      </c>
      <c r="B6" s="14">
        <f>IFERROR(+VLOOKUP("LDDAF1"&amp;A6,'Main File'!A:O,6,0),0)</f>
        <v>2.2500851914957423</v>
      </c>
      <c r="C6" s="14">
        <f>IFERROR(+VLOOKUP("LDDAF1"&amp;A6,'Main File'!A:O,7,0),0)</f>
        <v>0</v>
      </c>
      <c r="D6" s="14">
        <f>IFERROR(+VLOOKUP("LDDAF1"&amp;A6,'Main File'!A:O,8,0),0)</f>
        <v>0</v>
      </c>
      <c r="E6" s="14">
        <f>IFERROR(+VLOOKUP("LDDAF1"&amp;A6,'Main File'!A:O,9,0),0)</f>
        <v>0.17461134910916323</v>
      </c>
      <c r="F6" s="14">
        <f>IFERROR(+VLOOKUP("LDDAF1"&amp;A6,'Main File'!A:O,10,0),0)</f>
        <v>2.4246965406049057</v>
      </c>
      <c r="G6" s="14">
        <f>IFERROR(+VLOOKUP("LDDAF1"&amp;A6,'Main File'!A:O,11,0),0)</f>
        <v>1.0800119259227277</v>
      </c>
      <c r="H6" s="14">
        <f>IFERROR(+VLOOKUP("LDDAF1"&amp;A6,'Main File'!A:O,12,0),0)</f>
        <v>0</v>
      </c>
      <c r="I6" s="14">
        <f>IFERROR(+VLOOKUP("LDDAF1"&amp;A6,'Main File'!A:O,13,0),0)</f>
        <v>0</v>
      </c>
      <c r="J6" s="14">
        <f>IFERROR(+VLOOKUP("LDDAF1"&amp;A6,'Main File'!A:O,14,0),0)</f>
        <v>0.17460726020712902</v>
      </c>
      <c r="K6" s="14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14">
        <f>IFERROR(+VLOOKUP("LDDAF1"&amp;A7,'Main File'!A:O,6,0),0)</f>
        <v>2.2500858948696263</v>
      </c>
      <c r="C7" s="14">
        <f>IFERROR(+VLOOKUP("LDDAF1"&amp;A7,'Main File'!A:O,7,0),0)</f>
        <v>0</v>
      </c>
      <c r="D7" s="14">
        <f>IFERROR(+VLOOKUP("LDDAF1"&amp;A7,'Main File'!A:O,8,0),0)</f>
        <v>0</v>
      </c>
      <c r="E7" s="14">
        <f>IFERROR(+VLOOKUP("LDDAF1"&amp;A7,'Main File'!A:O,9,0),0)</f>
        <v>0.17461073613423916</v>
      </c>
      <c r="F7" s="14">
        <f>IFERROR(+VLOOKUP("LDDAF1"&amp;A7,'Main File'!A:O,10,0),0)</f>
        <v>2.4246966310038656</v>
      </c>
      <c r="G7" s="14">
        <f>IFERROR(+VLOOKUP("LDDAF1"&amp;A7,'Main File'!A:O,11,0),0)</f>
        <v>1.0800116651557801</v>
      </c>
      <c r="H7" s="14">
        <f>IFERROR(+VLOOKUP("LDDAF1"&amp;A7,'Main File'!A:O,12,0),0)</f>
        <v>0</v>
      </c>
      <c r="I7" s="14">
        <f>IFERROR(+VLOOKUP("LDDAF1"&amp;A7,'Main File'!A:O,13,0),0)</f>
        <v>0</v>
      </c>
      <c r="J7" s="14">
        <f>IFERROR(+VLOOKUP("LDDAF1"&amp;A7,'Main File'!A:O,14,0),0)</f>
        <v>0.17460566993660048</v>
      </c>
      <c r="K7" s="14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14">
        <f>IFERROR(+VLOOKUP("LDDAF1"&amp;A8,'Main File'!A:O,6,0),0)</f>
        <v>2.2500858027312667</v>
      </c>
      <c r="C8" s="14">
        <f>IFERROR(+VLOOKUP("LDDAF1"&amp;A8,'Main File'!A:O,7,0),0)</f>
        <v>0</v>
      </c>
      <c r="D8" s="14">
        <f>IFERROR(+VLOOKUP("LDDAF1"&amp;A8,'Main File'!A:O,8,0),0)</f>
        <v>0</v>
      </c>
      <c r="E8" s="14">
        <f>IFERROR(+VLOOKUP("LDDAF1"&amp;A8,'Main File'!A:O,9,0),0)</f>
        <v>0.17461294790686296</v>
      </c>
      <c r="F8" s="14">
        <f>IFERROR(+VLOOKUP("LDDAF1"&amp;A8,'Main File'!A:O,10,0),0)</f>
        <v>2.4246987506381297</v>
      </c>
      <c r="G8" s="14">
        <f>IFERROR(+VLOOKUP("LDDAF1"&amp;A8,'Main File'!A:O,11,0),0)</f>
        <v>1.0800124928215908</v>
      </c>
      <c r="H8" s="14">
        <f>IFERROR(+VLOOKUP("LDDAF1"&amp;A8,'Main File'!A:O,12,0),0)</f>
        <v>0</v>
      </c>
      <c r="I8" s="14">
        <f>IFERROR(+VLOOKUP("LDDAF1"&amp;A8,'Main File'!A:O,13,0),0)</f>
        <v>0</v>
      </c>
      <c r="J8" s="14">
        <f>IFERROR(+VLOOKUP("LDDAF1"&amp;A8,'Main File'!A:O,14,0),0)</f>
        <v>0.17460448295434722</v>
      </c>
      <c r="K8" s="14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14">
        <f>IFERROR(+VLOOKUP("LDDAF1"&amp;A9,'Main File'!A:O,6,0),0)</f>
        <v>0</v>
      </c>
      <c r="C9" s="14">
        <f>IFERROR(+VLOOKUP("LDDAF1"&amp;A9,'Main File'!A:O,7,0),0)</f>
        <v>0</v>
      </c>
      <c r="D9" s="14">
        <f>IFERROR(+VLOOKUP("LDDAF1"&amp;A9,'Main File'!A:O,8,0),0)</f>
        <v>0</v>
      </c>
      <c r="E9" s="14">
        <f>IFERROR(+VLOOKUP("LDDAF1"&amp;A9,'Main File'!A:O,9,0),0)</f>
        <v>0</v>
      </c>
      <c r="F9" s="14">
        <f>IFERROR(+VLOOKUP("LDDAF1"&amp;A9,'Main File'!A:O,10,0),0)</f>
        <v>0</v>
      </c>
      <c r="G9" s="14">
        <f>IFERROR(+VLOOKUP("LDDAF1"&amp;A9,'Main File'!A:O,11,0),0)</f>
        <v>0</v>
      </c>
      <c r="H9" s="14">
        <f>IFERROR(+VLOOKUP("LDDAF1"&amp;A9,'Main File'!A:O,12,0),0)</f>
        <v>0</v>
      </c>
      <c r="I9" s="14">
        <f>IFERROR(+VLOOKUP("LDDAF1"&amp;A9,'Main File'!A:O,13,0),0)</f>
        <v>0</v>
      </c>
      <c r="J9" s="14">
        <f>IFERROR(+VLOOKUP("LDDAF1"&amp;A9,'Main File'!A:O,14,0),0)</f>
        <v>0</v>
      </c>
      <c r="K9" s="14">
        <f>IFERROR(+VLOOKUP("LDDAF1"&amp;A9,'Main File'!A:O,15,0),0)</f>
        <v>0</v>
      </c>
    </row>
    <row r="10" spans="1:14" x14ac:dyDescent="0.25">
      <c r="A10" s="9">
        <f t="shared" si="0"/>
        <v>43166</v>
      </c>
      <c r="B10" s="14">
        <f>IFERROR(+VLOOKUP("LDDAF1"&amp;A10,'Main File'!A:O,6,0),0)</f>
        <v>0</v>
      </c>
      <c r="C10" s="14">
        <f>IFERROR(+VLOOKUP("LDDAF1"&amp;A10,'Main File'!A:O,7,0),0)</f>
        <v>0</v>
      </c>
      <c r="D10" s="14">
        <f>IFERROR(+VLOOKUP("LDDAF1"&amp;A10,'Main File'!A:O,8,0),0)</f>
        <v>0</v>
      </c>
      <c r="E10" s="14">
        <f>IFERROR(+VLOOKUP("LDDAF1"&amp;A10,'Main File'!A:O,9,0),0)</f>
        <v>0</v>
      </c>
      <c r="F10" s="14">
        <f>IFERROR(+VLOOKUP("LDDAF1"&amp;A10,'Main File'!A:O,10,0),0)</f>
        <v>0</v>
      </c>
      <c r="G10" s="14">
        <f>IFERROR(+VLOOKUP("LDDAF1"&amp;A10,'Main File'!A:O,11,0),0)</f>
        <v>0</v>
      </c>
      <c r="H10" s="14">
        <f>IFERROR(+VLOOKUP("LDDAF1"&amp;A10,'Main File'!A:O,12,0),0)</f>
        <v>0</v>
      </c>
      <c r="I10" s="14">
        <f>IFERROR(+VLOOKUP("LDDAF1"&amp;A10,'Main File'!A:O,13,0),0)</f>
        <v>0</v>
      </c>
      <c r="J10" s="14">
        <f>IFERROR(+VLOOKUP("LDDAF1"&amp;A10,'Main File'!A:O,14,0),0)</f>
        <v>0</v>
      </c>
      <c r="K10" s="14">
        <f>IFERROR(+VLOOKUP("LDDAF1"&amp;A10,'Main File'!A:O,15,0),0)</f>
        <v>0</v>
      </c>
    </row>
    <row r="11" spans="1:14" x14ac:dyDescent="0.25">
      <c r="A11" s="9">
        <f t="shared" si="0"/>
        <v>43167</v>
      </c>
      <c r="B11" s="14">
        <f>IFERROR(+VLOOKUP("LDDAF1"&amp;A11,'Main File'!A:O,6,0),0)</f>
        <v>0</v>
      </c>
      <c r="C11" s="14">
        <f>IFERROR(+VLOOKUP("LDDAF1"&amp;A11,'Main File'!A:O,7,0),0)</f>
        <v>0</v>
      </c>
      <c r="D11" s="14">
        <f>IFERROR(+VLOOKUP("LDDAF1"&amp;A11,'Main File'!A:O,8,0),0)</f>
        <v>0</v>
      </c>
      <c r="E11" s="14">
        <f>IFERROR(+VLOOKUP("LDDAF1"&amp;A11,'Main File'!A:O,9,0),0)</f>
        <v>0</v>
      </c>
      <c r="F11" s="14">
        <f>IFERROR(+VLOOKUP("LDDAF1"&amp;A11,'Main File'!A:O,10,0),0)</f>
        <v>0</v>
      </c>
      <c r="G11" s="14">
        <f>IFERROR(+VLOOKUP("LDDAF1"&amp;A11,'Main File'!A:O,11,0),0)</f>
        <v>0</v>
      </c>
      <c r="H11" s="14">
        <f>IFERROR(+VLOOKUP("LDDAF1"&amp;A11,'Main File'!A:O,12,0),0)</f>
        <v>0</v>
      </c>
      <c r="I11" s="14">
        <f>IFERROR(+VLOOKUP("LDDAF1"&amp;A11,'Main File'!A:O,13,0),0)</f>
        <v>0</v>
      </c>
      <c r="J11" s="14">
        <f>IFERROR(+VLOOKUP("LDDAF1"&amp;A11,'Main File'!A:O,14,0),0)</f>
        <v>0</v>
      </c>
      <c r="K11" s="14">
        <f>IFERROR(+VLOOKUP("LDDAF1"&amp;A11,'Main File'!A:O,15,0),0)</f>
        <v>0</v>
      </c>
    </row>
    <row r="12" spans="1:14" x14ac:dyDescent="0.25">
      <c r="A12" s="9">
        <f t="shared" si="0"/>
        <v>43168</v>
      </c>
      <c r="B12" s="14">
        <f>IFERROR(+VLOOKUP("LDDAF1"&amp;A12,'Main File'!A:O,6,0),0)</f>
        <v>0</v>
      </c>
      <c r="C12" s="14">
        <f>IFERROR(+VLOOKUP("LDDAF1"&amp;A12,'Main File'!A:O,7,0),0)</f>
        <v>0</v>
      </c>
      <c r="D12" s="14">
        <f>IFERROR(+VLOOKUP("LDDAF1"&amp;A12,'Main File'!A:O,8,0),0)</f>
        <v>0</v>
      </c>
      <c r="E12" s="14">
        <f>IFERROR(+VLOOKUP("LDDAF1"&amp;A12,'Main File'!A:O,9,0),0)</f>
        <v>0</v>
      </c>
      <c r="F12" s="14">
        <f>IFERROR(+VLOOKUP("LDDAF1"&amp;A12,'Main File'!A:O,10,0),0)</f>
        <v>0</v>
      </c>
      <c r="G12" s="14">
        <f>IFERROR(+VLOOKUP("LDDAF1"&amp;A12,'Main File'!A:O,11,0),0)</f>
        <v>0</v>
      </c>
      <c r="H12" s="14">
        <f>IFERROR(+VLOOKUP("LDDAF1"&amp;A12,'Main File'!A:O,12,0),0)</f>
        <v>0</v>
      </c>
      <c r="I12" s="14">
        <f>IFERROR(+VLOOKUP("LDDAF1"&amp;A12,'Main File'!A:O,13,0),0)</f>
        <v>0</v>
      </c>
      <c r="J12" s="14">
        <f>IFERROR(+VLOOKUP("LDDAF1"&amp;A12,'Main File'!A:O,14,0),0)</f>
        <v>0</v>
      </c>
      <c r="K12" s="14">
        <f>IFERROR(+VLOOKUP("LDDAF1"&amp;A12,'Main File'!A:O,15,0),0)</f>
        <v>0</v>
      </c>
    </row>
    <row r="13" spans="1:14" x14ac:dyDescent="0.25">
      <c r="A13" s="9">
        <f t="shared" si="0"/>
        <v>43169</v>
      </c>
      <c r="B13" s="14">
        <f>IFERROR(+VLOOKUP("LDDAF1"&amp;A13,'Main File'!A:O,6,0),0)</f>
        <v>0</v>
      </c>
      <c r="C13" s="14">
        <f>IFERROR(+VLOOKUP("LDDAF1"&amp;A13,'Main File'!A:O,7,0),0)</f>
        <v>0</v>
      </c>
      <c r="D13" s="14">
        <f>IFERROR(+VLOOKUP("LDDAF1"&amp;A13,'Main File'!A:O,8,0),0)</f>
        <v>0</v>
      </c>
      <c r="E13" s="14">
        <f>IFERROR(+VLOOKUP("LDDAF1"&amp;A13,'Main File'!A:O,9,0),0)</f>
        <v>0</v>
      </c>
      <c r="F13" s="14">
        <f>IFERROR(+VLOOKUP("LDDAF1"&amp;A13,'Main File'!A:O,10,0),0)</f>
        <v>0</v>
      </c>
      <c r="G13" s="14">
        <f>IFERROR(+VLOOKUP("LDDAF1"&amp;A13,'Main File'!A:O,11,0),0)</f>
        <v>0</v>
      </c>
      <c r="H13" s="14">
        <f>IFERROR(+VLOOKUP("LDDAF1"&amp;A13,'Main File'!A:O,12,0),0)</f>
        <v>0</v>
      </c>
      <c r="I13" s="14">
        <f>IFERROR(+VLOOKUP("LDDAF1"&amp;A13,'Main File'!A:O,13,0),0)</f>
        <v>0</v>
      </c>
      <c r="J13" s="14">
        <f>IFERROR(+VLOOKUP("LDDAF1"&amp;A13,'Main File'!A:O,14,0),0)</f>
        <v>0</v>
      </c>
      <c r="K13" s="14">
        <f>IFERROR(+VLOOKUP("LDDAF1"&amp;A13,'Main File'!A:O,15,0),0)</f>
        <v>0</v>
      </c>
    </row>
    <row r="14" spans="1:14" x14ac:dyDescent="0.25">
      <c r="A14" s="9">
        <f t="shared" si="0"/>
        <v>43170</v>
      </c>
      <c r="B14" s="14">
        <f>IFERROR(+VLOOKUP("LDDAF1"&amp;A14,'Main File'!A:O,6,0),0)</f>
        <v>0</v>
      </c>
      <c r="C14" s="14">
        <f>IFERROR(+VLOOKUP("LDDAF1"&amp;A14,'Main File'!A:O,7,0),0)</f>
        <v>0</v>
      </c>
      <c r="D14" s="14">
        <f>IFERROR(+VLOOKUP("LDDAF1"&amp;A14,'Main File'!A:O,8,0),0)</f>
        <v>0</v>
      </c>
      <c r="E14" s="14">
        <f>IFERROR(+VLOOKUP("LDDAF1"&amp;A14,'Main File'!A:O,9,0),0)</f>
        <v>0</v>
      </c>
      <c r="F14" s="14">
        <f>IFERROR(+VLOOKUP("LDDAF1"&amp;A14,'Main File'!A:O,10,0),0)</f>
        <v>0</v>
      </c>
      <c r="G14" s="14">
        <f>IFERROR(+VLOOKUP("LDDAF1"&amp;A14,'Main File'!A:O,11,0),0)</f>
        <v>0</v>
      </c>
      <c r="H14" s="14">
        <f>IFERROR(+VLOOKUP("LDDAF1"&amp;A14,'Main File'!A:O,12,0),0)</f>
        <v>0</v>
      </c>
      <c r="I14" s="14">
        <f>IFERROR(+VLOOKUP("LDDAF1"&amp;A14,'Main File'!A:O,13,0),0)</f>
        <v>0</v>
      </c>
      <c r="J14" s="14">
        <f>IFERROR(+VLOOKUP("LDDAF1"&amp;A14,'Main File'!A:O,14,0),0)</f>
        <v>0</v>
      </c>
      <c r="K14" s="14">
        <f>IFERROR(+VLOOKUP("LDDAF1"&amp;A14,'Main File'!A:O,15,0),0)</f>
        <v>0</v>
      </c>
    </row>
    <row r="15" spans="1:14" x14ac:dyDescent="0.25">
      <c r="A15" s="9">
        <f t="shared" si="0"/>
        <v>43171</v>
      </c>
      <c r="B15" s="14">
        <f>IFERROR(+VLOOKUP("LDDAF1"&amp;A15,'Main File'!A:O,6,0),0)</f>
        <v>0</v>
      </c>
      <c r="C15" s="14">
        <f>IFERROR(+VLOOKUP("LDDAF1"&amp;A15,'Main File'!A:O,7,0),0)</f>
        <v>0</v>
      </c>
      <c r="D15" s="14">
        <f>IFERROR(+VLOOKUP("LDDAF1"&amp;A15,'Main File'!A:O,8,0),0)</f>
        <v>0</v>
      </c>
      <c r="E15" s="14">
        <f>IFERROR(+VLOOKUP("LDDAF1"&amp;A15,'Main File'!A:O,9,0),0)</f>
        <v>0</v>
      </c>
      <c r="F15" s="14">
        <f>IFERROR(+VLOOKUP("LDDAF1"&amp;A15,'Main File'!A:O,10,0),0)</f>
        <v>0</v>
      </c>
      <c r="G15" s="14">
        <f>IFERROR(+VLOOKUP("LDDAF1"&amp;A15,'Main File'!A:O,11,0),0)</f>
        <v>0</v>
      </c>
      <c r="H15" s="14">
        <f>IFERROR(+VLOOKUP("LDDAF1"&amp;A15,'Main File'!A:O,12,0),0)</f>
        <v>0</v>
      </c>
      <c r="I15" s="14">
        <f>IFERROR(+VLOOKUP("LDDAF1"&amp;A15,'Main File'!A:O,13,0),0)</f>
        <v>0</v>
      </c>
      <c r="J15" s="14">
        <f>IFERROR(+VLOOKUP("LDDAF1"&amp;A15,'Main File'!A:O,14,0),0)</f>
        <v>0</v>
      </c>
      <c r="K15" s="14">
        <f>IFERROR(+VLOOKUP("LDDAF1"&amp;A15,'Main File'!A:O,15,0),0)</f>
        <v>0</v>
      </c>
    </row>
    <row r="16" spans="1:14" x14ac:dyDescent="0.25">
      <c r="A16" s="9">
        <f t="shared" si="0"/>
        <v>43172</v>
      </c>
      <c r="B16" s="14">
        <f>IFERROR(+VLOOKUP("LDDAF1"&amp;A16,'Main File'!A:O,6,0),0)</f>
        <v>0</v>
      </c>
      <c r="C16" s="14">
        <f>IFERROR(+VLOOKUP("LDDAF1"&amp;A16,'Main File'!A:O,7,0),0)</f>
        <v>0</v>
      </c>
      <c r="D16" s="14">
        <f>IFERROR(+VLOOKUP("LDDAF1"&amp;A16,'Main File'!A:O,8,0),0)</f>
        <v>0</v>
      </c>
      <c r="E16" s="14">
        <f>IFERROR(+VLOOKUP("LDDAF1"&amp;A16,'Main File'!A:O,9,0),0)</f>
        <v>0</v>
      </c>
      <c r="F16" s="14">
        <f>IFERROR(+VLOOKUP("LDDAF1"&amp;A16,'Main File'!A:O,10,0),0)</f>
        <v>0</v>
      </c>
      <c r="G16" s="14">
        <f>IFERROR(+VLOOKUP("LDDAF1"&amp;A16,'Main File'!A:O,11,0),0)</f>
        <v>0</v>
      </c>
      <c r="H16" s="14">
        <f>IFERROR(+VLOOKUP("LDDAF1"&amp;A16,'Main File'!A:O,12,0),0)</f>
        <v>0</v>
      </c>
      <c r="I16" s="14">
        <f>IFERROR(+VLOOKUP("LDDAF1"&amp;A16,'Main File'!A:O,13,0),0)</f>
        <v>0</v>
      </c>
      <c r="J16" s="14">
        <f>IFERROR(+VLOOKUP("LDDAF1"&amp;A16,'Main File'!A:O,14,0),0)</f>
        <v>0</v>
      </c>
      <c r="K16" s="14">
        <f>IFERROR(+VLOOKUP("LDDAF1"&amp;A16,'Main File'!A:O,15,0),0)</f>
        <v>0</v>
      </c>
    </row>
    <row r="17" spans="1:11" x14ac:dyDescent="0.25">
      <c r="A17" s="9">
        <f t="shared" si="0"/>
        <v>43173</v>
      </c>
      <c r="B17" s="14">
        <f>IFERROR(+VLOOKUP("LDDAF1"&amp;A17,'Main File'!A:O,6,0),0)</f>
        <v>0</v>
      </c>
      <c r="C17" s="14">
        <f>IFERROR(+VLOOKUP("LDDAF1"&amp;A17,'Main File'!A:O,7,0),0)</f>
        <v>0</v>
      </c>
      <c r="D17" s="14">
        <f>IFERROR(+VLOOKUP("LDDAF1"&amp;A17,'Main File'!A:O,8,0),0)</f>
        <v>0</v>
      </c>
      <c r="E17" s="14">
        <f>IFERROR(+VLOOKUP("LDDAF1"&amp;A17,'Main File'!A:O,9,0),0)</f>
        <v>0</v>
      </c>
      <c r="F17" s="14">
        <f>IFERROR(+VLOOKUP("LDDAF1"&amp;A17,'Main File'!A:O,10,0),0)</f>
        <v>0</v>
      </c>
      <c r="G17" s="14">
        <f>IFERROR(+VLOOKUP("LDDAF1"&amp;A17,'Main File'!A:O,11,0),0)</f>
        <v>0</v>
      </c>
      <c r="H17" s="14">
        <f>IFERROR(+VLOOKUP("LDDAF1"&amp;A17,'Main File'!A:O,12,0),0)</f>
        <v>0</v>
      </c>
      <c r="I17" s="14">
        <f>IFERROR(+VLOOKUP("LDDAF1"&amp;A17,'Main File'!A:O,13,0),0)</f>
        <v>0</v>
      </c>
      <c r="J17" s="14">
        <f>IFERROR(+VLOOKUP("LDDAF1"&amp;A17,'Main File'!A:O,14,0),0)</f>
        <v>0</v>
      </c>
      <c r="K17" s="14">
        <f>IFERROR(+VLOOKUP("LDDAF1"&amp;A17,'Main File'!A:O,15,0),0)</f>
        <v>0</v>
      </c>
    </row>
    <row r="18" spans="1:11" x14ac:dyDescent="0.25">
      <c r="A18" s="9">
        <f t="shared" si="0"/>
        <v>43174</v>
      </c>
      <c r="B18" s="14">
        <f>IFERROR(+VLOOKUP("LDDAF1"&amp;A18,'Main File'!A:O,6,0),0)</f>
        <v>0</v>
      </c>
      <c r="C18" s="14">
        <f>IFERROR(+VLOOKUP("LDDAF1"&amp;A18,'Main File'!A:O,7,0),0)</f>
        <v>0</v>
      </c>
      <c r="D18" s="14">
        <f>IFERROR(+VLOOKUP("LDDAF1"&amp;A18,'Main File'!A:O,8,0),0)</f>
        <v>0</v>
      </c>
      <c r="E18" s="14">
        <f>IFERROR(+VLOOKUP("LDDAF1"&amp;A18,'Main File'!A:O,9,0),0)</f>
        <v>0</v>
      </c>
      <c r="F18" s="14">
        <f>IFERROR(+VLOOKUP("LDDAF1"&amp;A18,'Main File'!A:O,10,0),0)</f>
        <v>0</v>
      </c>
      <c r="G18" s="14">
        <f>IFERROR(+VLOOKUP("LDDAF1"&amp;A18,'Main File'!A:O,11,0),0)</f>
        <v>0</v>
      </c>
      <c r="H18" s="14">
        <f>IFERROR(+VLOOKUP("LDDAF1"&amp;A18,'Main File'!A:O,12,0),0)</f>
        <v>0</v>
      </c>
      <c r="I18" s="14">
        <f>IFERROR(+VLOOKUP("LDDAF1"&amp;A18,'Main File'!A:O,13,0),0)</f>
        <v>0</v>
      </c>
      <c r="J18" s="14">
        <f>IFERROR(+VLOOKUP("LDDAF1"&amp;A18,'Main File'!A:O,14,0),0)</f>
        <v>0</v>
      </c>
      <c r="K18" s="14">
        <f>IFERROR(+VLOOKUP("LDDAF1"&amp;A18,'Main File'!A:O,15,0),0)</f>
        <v>0</v>
      </c>
    </row>
    <row r="19" spans="1:11" x14ac:dyDescent="0.25">
      <c r="A19" s="9">
        <f t="shared" si="0"/>
        <v>43175</v>
      </c>
      <c r="B19" s="14">
        <f>IFERROR(+VLOOKUP("LDDAF1"&amp;A19,'Main File'!A:O,6,0),0)</f>
        <v>0</v>
      </c>
      <c r="C19" s="14">
        <f>IFERROR(+VLOOKUP("LDDAF1"&amp;A19,'Main File'!A:O,7,0),0)</f>
        <v>0</v>
      </c>
      <c r="D19" s="14">
        <f>IFERROR(+VLOOKUP("LDDAF1"&amp;A19,'Main File'!A:O,8,0),0)</f>
        <v>0</v>
      </c>
      <c r="E19" s="14">
        <f>IFERROR(+VLOOKUP("LDDAF1"&amp;A19,'Main File'!A:O,9,0),0)</f>
        <v>0</v>
      </c>
      <c r="F19" s="14">
        <f>IFERROR(+VLOOKUP("LDDAF1"&amp;A19,'Main File'!A:O,10,0),0)</f>
        <v>0</v>
      </c>
      <c r="G19" s="14">
        <f>IFERROR(+VLOOKUP("LDDAF1"&amp;A19,'Main File'!A:O,11,0),0)</f>
        <v>0</v>
      </c>
      <c r="H19" s="14">
        <f>IFERROR(+VLOOKUP("LDDAF1"&amp;A19,'Main File'!A:O,12,0),0)</f>
        <v>0</v>
      </c>
      <c r="I19" s="14">
        <f>IFERROR(+VLOOKUP("LDDAF1"&amp;A19,'Main File'!A:O,13,0),0)</f>
        <v>0</v>
      </c>
      <c r="J19" s="14">
        <f>IFERROR(+VLOOKUP("LDDAF1"&amp;A19,'Main File'!A:O,14,0),0)</f>
        <v>0</v>
      </c>
      <c r="K19" s="14">
        <f>IFERROR(+VLOOKUP("LDDAF1"&amp;A19,'Main File'!A:O,15,0),0)</f>
        <v>0</v>
      </c>
    </row>
    <row r="20" spans="1:11" x14ac:dyDescent="0.25">
      <c r="A20" s="9">
        <f t="shared" si="0"/>
        <v>43176</v>
      </c>
      <c r="B20" s="14">
        <f>IFERROR(+VLOOKUP("LDDAF1"&amp;A20,'Main File'!A:O,6,0),0)</f>
        <v>0</v>
      </c>
      <c r="C20" s="14">
        <f>IFERROR(+VLOOKUP("LDDAF1"&amp;A20,'Main File'!A:O,7,0),0)</f>
        <v>0</v>
      </c>
      <c r="D20" s="14">
        <f>IFERROR(+VLOOKUP("LDDAF1"&amp;A20,'Main File'!A:O,8,0),0)</f>
        <v>0</v>
      </c>
      <c r="E20" s="14">
        <f>IFERROR(+VLOOKUP("LDDAF1"&amp;A20,'Main File'!A:O,9,0),0)</f>
        <v>0</v>
      </c>
      <c r="F20" s="14">
        <f>IFERROR(+VLOOKUP("LDDAF1"&amp;A20,'Main File'!A:O,10,0),0)</f>
        <v>0</v>
      </c>
      <c r="G20" s="14">
        <f>IFERROR(+VLOOKUP("LDDAF1"&amp;A20,'Main File'!A:O,11,0),0)</f>
        <v>0</v>
      </c>
      <c r="H20" s="14">
        <f>IFERROR(+VLOOKUP("LDDAF1"&amp;A20,'Main File'!A:O,12,0),0)</f>
        <v>0</v>
      </c>
      <c r="I20" s="14">
        <f>IFERROR(+VLOOKUP("LDDAF1"&amp;A20,'Main File'!A:O,13,0),0)</f>
        <v>0</v>
      </c>
      <c r="J20" s="14">
        <f>IFERROR(+VLOOKUP("LDDAF1"&amp;A20,'Main File'!A:O,14,0),0)</f>
        <v>0</v>
      </c>
      <c r="K20" s="14">
        <f>IFERROR(+VLOOKUP("LDDAF1"&amp;A20,'Main File'!A:O,15,0),0)</f>
        <v>0</v>
      </c>
    </row>
    <row r="21" spans="1:11" x14ac:dyDescent="0.25">
      <c r="A21" s="9">
        <f t="shared" si="0"/>
        <v>43177</v>
      </c>
      <c r="B21" s="14">
        <f>IFERROR(+VLOOKUP("LDDAF1"&amp;A21,'Main File'!A:O,6,0),0)</f>
        <v>0</v>
      </c>
      <c r="C21" s="14">
        <f>IFERROR(+VLOOKUP("LDDAF1"&amp;A21,'Main File'!A:O,7,0),0)</f>
        <v>0</v>
      </c>
      <c r="D21" s="14">
        <f>IFERROR(+VLOOKUP("LDDAF1"&amp;A21,'Main File'!A:O,8,0),0)</f>
        <v>0</v>
      </c>
      <c r="E21" s="14">
        <f>IFERROR(+VLOOKUP("LDDAF1"&amp;A21,'Main File'!A:O,9,0),0)</f>
        <v>0</v>
      </c>
      <c r="F21" s="14">
        <f>IFERROR(+VLOOKUP("LDDAF1"&amp;A21,'Main File'!A:O,10,0),0)</f>
        <v>0</v>
      </c>
      <c r="G21" s="14">
        <f>IFERROR(+VLOOKUP("LDDAF1"&amp;A21,'Main File'!A:O,11,0),0)</f>
        <v>0</v>
      </c>
      <c r="H21" s="14">
        <f>IFERROR(+VLOOKUP("LDDAF1"&amp;A21,'Main File'!A:O,12,0),0)</f>
        <v>0</v>
      </c>
      <c r="I21" s="14">
        <f>IFERROR(+VLOOKUP("LDDAF1"&amp;A21,'Main File'!A:O,13,0),0)</f>
        <v>0</v>
      </c>
      <c r="J21" s="14">
        <f>IFERROR(+VLOOKUP("LDDAF1"&amp;A21,'Main File'!A:O,14,0),0)</f>
        <v>0</v>
      </c>
      <c r="K21" s="14">
        <f>IFERROR(+VLOOKUP("LDDAF1"&amp;A21,'Main File'!A:O,15,0),0)</f>
        <v>0</v>
      </c>
    </row>
    <row r="22" spans="1:11" x14ac:dyDescent="0.25">
      <c r="A22" s="9">
        <f t="shared" si="0"/>
        <v>43178</v>
      </c>
      <c r="B22" s="14">
        <f>IFERROR(+VLOOKUP("LDDAF1"&amp;A22,'Main File'!A:O,6,0),0)</f>
        <v>0</v>
      </c>
      <c r="C22" s="14">
        <f>IFERROR(+VLOOKUP("LDDAF1"&amp;A22,'Main File'!A:O,7,0),0)</f>
        <v>0</v>
      </c>
      <c r="D22" s="14">
        <f>IFERROR(+VLOOKUP("LDDAF1"&amp;A22,'Main File'!A:O,8,0),0)</f>
        <v>0</v>
      </c>
      <c r="E22" s="14">
        <f>IFERROR(+VLOOKUP("LDDAF1"&amp;A22,'Main File'!A:O,9,0),0)</f>
        <v>0</v>
      </c>
      <c r="F22" s="14">
        <f>IFERROR(+VLOOKUP("LDDAF1"&amp;A22,'Main File'!A:O,10,0),0)</f>
        <v>0</v>
      </c>
      <c r="G22" s="14">
        <f>IFERROR(+VLOOKUP("LDDAF1"&amp;A22,'Main File'!A:O,11,0),0)</f>
        <v>0</v>
      </c>
      <c r="H22" s="14">
        <f>IFERROR(+VLOOKUP("LDDAF1"&amp;A22,'Main File'!A:O,12,0),0)</f>
        <v>0</v>
      </c>
      <c r="I22" s="14">
        <f>IFERROR(+VLOOKUP("LDDAF1"&amp;A22,'Main File'!A:O,13,0),0)</f>
        <v>0</v>
      </c>
      <c r="J22" s="14">
        <f>IFERROR(+VLOOKUP("LDDAF1"&amp;A22,'Main File'!A:O,14,0),0)</f>
        <v>0</v>
      </c>
      <c r="K22" s="14">
        <f>IFERROR(+VLOOKUP("LDDAF1"&amp;A22,'Main File'!A:O,15,0),0)</f>
        <v>0</v>
      </c>
    </row>
    <row r="23" spans="1:11" x14ac:dyDescent="0.25">
      <c r="A23" s="9">
        <f t="shared" si="0"/>
        <v>43179</v>
      </c>
      <c r="B23" s="14">
        <f>IFERROR(+VLOOKUP("LDDAF1"&amp;A23,'Main File'!A:O,6,0),0)</f>
        <v>0</v>
      </c>
      <c r="C23" s="14">
        <f>IFERROR(+VLOOKUP("LDDAF1"&amp;A23,'Main File'!A:O,7,0),0)</f>
        <v>0</v>
      </c>
      <c r="D23" s="14">
        <f>IFERROR(+VLOOKUP("LDDAF1"&amp;A23,'Main File'!A:O,8,0),0)</f>
        <v>0</v>
      </c>
      <c r="E23" s="14">
        <f>IFERROR(+VLOOKUP("LDDAF1"&amp;A23,'Main File'!A:O,9,0),0)</f>
        <v>0</v>
      </c>
      <c r="F23" s="14">
        <f>IFERROR(+VLOOKUP("LDDAF1"&amp;A23,'Main File'!A:O,10,0),0)</f>
        <v>0</v>
      </c>
      <c r="G23" s="14">
        <f>IFERROR(+VLOOKUP("LDDAF1"&amp;A23,'Main File'!A:O,11,0),0)</f>
        <v>0</v>
      </c>
      <c r="H23" s="14">
        <f>IFERROR(+VLOOKUP("LDDAF1"&amp;A23,'Main File'!A:O,12,0),0)</f>
        <v>0</v>
      </c>
      <c r="I23" s="14">
        <f>IFERROR(+VLOOKUP("LDDAF1"&amp;A23,'Main File'!A:O,13,0),0)</f>
        <v>0</v>
      </c>
      <c r="J23" s="14">
        <f>IFERROR(+VLOOKUP("LDDAF1"&amp;A23,'Main File'!A:O,14,0),0)</f>
        <v>0</v>
      </c>
      <c r="K23" s="14">
        <f>IFERROR(+VLOOKUP("LDDAF1"&amp;A23,'Main File'!A:O,15,0),0)</f>
        <v>0</v>
      </c>
    </row>
    <row r="24" spans="1:11" x14ac:dyDescent="0.25">
      <c r="A24" s="9">
        <f t="shared" si="0"/>
        <v>43180</v>
      </c>
      <c r="B24" s="14">
        <f>IFERROR(+VLOOKUP("LDDAF1"&amp;A24,'Main File'!A:O,6,0),0)</f>
        <v>0</v>
      </c>
      <c r="C24" s="14">
        <f>IFERROR(+VLOOKUP("LDDAF1"&amp;A24,'Main File'!A:O,7,0),0)</f>
        <v>0</v>
      </c>
      <c r="D24" s="14">
        <f>IFERROR(+VLOOKUP("LDDAF1"&amp;A24,'Main File'!A:O,8,0),0)</f>
        <v>0</v>
      </c>
      <c r="E24" s="14">
        <f>IFERROR(+VLOOKUP("LDDAF1"&amp;A24,'Main File'!A:O,9,0),0)</f>
        <v>0</v>
      </c>
      <c r="F24" s="14">
        <f>IFERROR(+VLOOKUP("LDDAF1"&amp;A24,'Main File'!A:O,10,0),0)</f>
        <v>0</v>
      </c>
      <c r="G24" s="14">
        <f>IFERROR(+VLOOKUP("LDDAF1"&amp;A24,'Main File'!A:O,11,0),0)</f>
        <v>0</v>
      </c>
      <c r="H24" s="14">
        <f>IFERROR(+VLOOKUP("LDDAF1"&amp;A24,'Main File'!A:O,12,0),0)</f>
        <v>0</v>
      </c>
      <c r="I24" s="14">
        <f>IFERROR(+VLOOKUP("LDDAF1"&amp;A24,'Main File'!A:O,13,0),0)</f>
        <v>0</v>
      </c>
      <c r="J24" s="14">
        <f>IFERROR(+VLOOKUP("LDDAF1"&amp;A24,'Main File'!A:O,14,0),0)</f>
        <v>0</v>
      </c>
      <c r="K24" s="14">
        <f>IFERROR(+VLOOKUP("LDDAF1"&amp;A24,'Main File'!A:O,15,0),0)</f>
        <v>0</v>
      </c>
    </row>
    <row r="25" spans="1:11" x14ac:dyDescent="0.25">
      <c r="A25" s="9">
        <f t="shared" si="0"/>
        <v>43181</v>
      </c>
      <c r="B25" s="14">
        <f>IFERROR(+VLOOKUP("LDDAF1"&amp;A25,'Main File'!A:O,6,0),0)</f>
        <v>0</v>
      </c>
      <c r="C25" s="14">
        <f>IFERROR(+VLOOKUP("LDDAF1"&amp;A25,'Main File'!A:O,7,0),0)</f>
        <v>0</v>
      </c>
      <c r="D25" s="14">
        <f>IFERROR(+VLOOKUP("LDDAF1"&amp;A25,'Main File'!A:O,8,0),0)</f>
        <v>0</v>
      </c>
      <c r="E25" s="14">
        <f>IFERROR(+VLOOKUP("LDDAF1"&amp;A25,'Main File'!A:O,9,0),0)</f>
        <v>0</v>
      </c>
      <c r="F25" s="14">
        <f>IFERROR(+VLOOKUP("LDDAF1"&amp;A25,'Main File'!A:O,10,0),0)</f>
        <v>0</v>
      </c>
      <c r="G25" s="14">
        <f>IFERROR(+VLOOKUP("LDDAF1"&amp;A25,'Main File'!A:O,11,0),0)</f>
        <v>0</v>
      </c>
      <c r="H25" s="14">
        <f>IFERROR(+VLOOKUP("LDDAF1"&amp;A25,'Main File'!A:O,12,0),0)</f>
        <v>0</v>
      </c>
      <c r="I25" s="14">
        <f>IFERROR(+VLOOKUP("LDDAF1"&amp;A25,'Main File'!A:O,13,0),0)</f>
        <v>0</v>
      </c>
      <c r="J25" s="14">
        <f>IFERROR(+VLOOKUP("LDDAF1"&amp;A25,'Main File'!A:O,14,0),0)</f>
        <v>0</v>
      </c>
      <c r="K25" s="14">
        <f>IFERROR(+VLOOKUP("LDDAF1"&amp;A25,'Main File'!A:O,15,0),0)</f>
        <v>0</v>
      </c>
    </row>
    <row r="26" spans="1:11" x14ac:dyDescent="0.25">
      <c r="A26" s="9">
        <f t="shared" si="0"/>
        <v>43182</v>
      </c>
      <c r="B26" s="14">
        <f>IFERROR(+VLOOKUP("LDDAF1"&amp;A26,'Main File'!A:O,6,0),0)</f>
        <v>0</v>
      </c>
      <c r="C26" s="14">
        <f>IFERROR(+VLOOKUP("LDDAF1"&amp;A26,'Main File'!A:O,7,0),0)</f>
        <v>0</v>
      </c>
      <c r="D26" s="14">
        <f>IFERROR(+VLOOKUP("LDDAF1"&amp;A26,'Main File'!A:O,8,0),0)</f>
        <v>0</v>
      </c>
      <c r="E26" s="14">
        <f>IFERROR(+VLOOKUP("LDDAF1"&amp;A26,'Main File'!A:O,9,0),0)</f>
        <v>0</v>
      </c>
      <c r="F26" s="14">
        <f>IFERROR(+VLOOKUP("LDDAF1"&amp;A26,'Main File'!A:O,10,0),0)</f>
        <v>0</v>
      </c>
      <c r="G26" s="14">
        <f>IFERROR(+VLOOKUP("LDDAF1"&amp;A26,'Main File'!A:O,11,0),0)</f>
        <v>0</v>
      </c>
      <c r="H26" s="14">
        <f>IFERROR(+VLOOKUP("LDDAF1"&amp;A26,'Main File'!A:O,12,0),0)</f>
        <v>0</v>
      </c>
      <c r="I26" s="14">
        <f>IFERROR(+VLOOKUP("LDDAF1"&amp;A26,'Main File'!A:O,13,0),0)</f>
        <v>0</v>
      </c>
      <c r="J26" s="14">
        <f>IFERROR(+VLOOKUP("LDDAF1"&amp;A26,'Main File'!A:O,14,0),0)</f>
        <v>0</v>
      </c>
      <c r="K26" s="14">
        <f>IFERROR(+VLOOKUP("LDDAF1"&amp;A26,'Main File'!A:O,15,0),0)</f>
        <v>0</v>
      </c>
    </row>
    <row r="27" spans="1:11" x14ac:dyDescent="0.25">
      <c r="A27" s="9">
        <f t="shared" si="0"/>
        <v>43183</v>
      </c>
      <c r="B27" s="14">
        <f>IFERROR(+VLOOKUP("LDDAF1"&amp;A27,'Main File'!A:O,6,0),0)</f>
        <v>0</v>
      </c>
      <c r="C27" s="14">
        <f>IFERROR(+VLOOKUP("LDDAF1"&amp;A27,'Main File'!A:O,7,0),0)</f>
        <v>0</v>
      </c>
      <c r="D27" s="14">
        <f>IFERROR(+VLOOKUP("LDDAF1"&amp;A27,'Main File'!A:O,8,0),0)</f>
        <v>0</v>
      </c>
      <c r="E27" s="14">
        <f>IFERROR(+VLOOKUP("LDDAF1"&amp;A27,'Main File'!A:O,9,0),0)</f>
        <v>0</v>
      </c>
      <c r="F27" s="14">
        <f>IFERROR(+VLOOKUP("LDDAF1"&amp;A27,'Main File'!A:O,10,0),0)</f>
        <v>0</v>
      </c>
      <c r="G27" s="14">
        <f>IFERROR(+VLOOKUP("LDDAF1"&amp;A27,'Main File'!A:O,11,0),0)</f>
        <v>0</v>
      </c>
      <c r="H27" s="14">
        <f>IFERROR(+VLOOKUP("LDDAF1"&amp;A27,'Main File'!A:O,12,0),0)</f>
        <v>0</v>
      </c>
      <c r="I27" s="14">
        <f>IFERROR(+VLOOKUP("LDDAF1"&amp;A27,'Main File'!A:O,13,0),0)</f>
        <v>0</v>
      </c>
      <c r="J27" s="14">
        <f>IFERROR(+VLOOKUP("LDDAF1"&amp;A27,'Main File'!A:O,14,0),0)</f>
        <v>0</v>
      </c>
      <c r="K27" s="14">
        <f>IFERROR(+VLOOKUP("LDDAF1"&amp;A27,'Main File'!A:O,15,0),0)</f>
        <v>0</v>
      </c>
    </row>
    <row r="28" spans="1:11" x14ac:dyDescent="0.25">
      <c r="A28" s="9">
        <f t="shared" si="0"/>
        <v>43184</v>
      </c>
      <c r="B28" s="14">
        <f>IFERROR(+VLOOKUP("LDDAF1"&amp;A28,'Main File'!A:O,6,0),0)</f>
        <v>0</v>
      </c>
      <c r="C28" s="14">
        <f>IFERROR(+VLOOKUP("LDDAF1"&amp;A28,'Main File'!A:O,7,0),0)</f>
        <v>0</v>
      </c>
      <c r="D28" s="14">
        <f>IFERROR(+VLOOKUP("LDDAF1"&amp;A28,'Main File'!A:O,8,0),0)</f>
        <v>0</v>
      </c>
      <c r="E28" s="14">
        <f>IFERROR(+VLOOKUP("LDDAF1"&amp;A28,'Main File'!A:O,9,0),0)</f>
        <v>0</v>
      </c>
      <c r="F28" s="14">
        <f>IFERROR(+VLOOKUP("LDDAF1"&amp;A28,'Main File'!A:O,10,0),0)</f>
        <v>0</v>
      </c>
      <c r="G28" s="14">
        <f>IFERROR(+VLOOKUP("LDDAF1"&amp;A28,'Main File'!A:O,11,0),0)</f>
        <v>0</v>
      </c>
      <c r="H28" s="14">
        <f>IFERROR(+VLOOKUP("LDDAF1"&amp;A28,'Main File'!A:O,12,0),0)</f>
        <v>0</v>
      </c>
      <c r="I28" s="14">
        <f>IFERROR(+VLOOKUP("LDDAF1"&amp;A28,'Main File'!A:O,13,0),0)</f>
        <v>0</v>
      </c>
      <c r="J28" s="14">
        <f>IFERROR(+VLOOKUP("LDDAF1"&amp;A28,'Main File'!A:O,14,0),0)</f>
        <v>0</v>
      </c>
      <c r="K28" s="14">
        <f>IFERROR(+VLOOKUP("LDDAF1"&amp;A28,'Main File'!A:O,15,0),0)</f>
        <v>0</v>
      </c>
    </row>
    <row r="29" spans="1:11" x14ac:dyDescent="0.25">
      <c r="A29" s="9">
        <f t="shared" si="0"/>
        <v>43185</v>
      </c>
      <c r="B29" s="14">
        <f>IFERROR(+VLOOKUP("LDDAF1"&amp;A29,'Main File'!A:O,6,0),0)</f>
        <v>0</v>
      </c>
      <c r="C29" s="14">
        <f>IFERROR(+VLOOKUP("LDDAF1"&amp;A29,'Main File'!A:O,7,0),0)</f>
        <v>0</v>
      </c>
      <c r="D29" s="14">
        <f>IFERROR(+VLOOKUP("LDDAF1"&amp;A29,'Main File'!A:O,8,0),0)</f>
        <v>0</v>
      </c>
      <c r="E29" s="14">
        <f>IFERROR(+VLOOKUP("LDDAF1"&amp;A29,'Main File'!A:O,9,0),0)</f>
        <v>0</v>
      </c>
      <c r="F29" s="14">
        <f>IFERROR(+VLOOKUP("LDDAF1"&amp;A29,'Main File'!A:O,10,0),0)</f>
        <v>0</v>
      </c>
      <c r="G29" s="14">
        <f>IFERROR(+VLOOKUP("LDDAF1"&amp;A29,'Main File'!A:O,11,0),0)</f>
        <v>0</v>
      </c>
      <c r="H29" s="14">
        <f>IFERROR(+VLOOKUP("LDDAF1"&amp;A29,'Main File'!A:O,12,0),0)</f>
        <v>0</v>
      </c>
      <c r="I29" s="14">
        <f>IFERROR(+VLOOKUP("LDDAF1"&amp;A29,'Main File'!A:O,13,0),0)</f>
        <v>0</v>
      </c>
      <c r="J29" s="14">
        <f>IFERROR(+VLOOKUP("LDDAF1"&amp;A29,'Main File'!A:O,14,0),0)</f>
        <v>0</v>
      </c>
      <c r="K29" s="14">
        <f>IFERROR(+VLOOKUP("LDDAF1"&amp;A29,'Main File'!A:O,15,0),0)</f>
        <v>0</v>
      </c>
    </row>
    <row r="30" spans="1:11" x14ac:dyDescent="0.25">
      <c r="A30" s="9">
        <f t="shared" si="0"/>
        <v>43186</v>
      </c>
      <c r="B30" s="14">
        <f>IFERROR(+VLOOKUP("LDDAF1"&amp;A30,'Main File'!A:O,6,0),0)</f>
        <v>0</v>
      </c>
      <c r="C30" s="14">
        <f>IFERROR(+VLOOKUP("LDDAF1"&amp;A30,'Main File'!A:O,7,0),0)</f>
        <v>0</v>
      </c>
      <c r="D30" s="14">
        <f>IFERROR(+VLOOKUP("LDDAF1"&amp;A30,'Main File'!A:O,8,0),0)</f>
        <v>0</v>
      </c>
      <c r="E30" s="14">
        <f>IFERROR(+VLOOKUP("LDDAF1"&amp;A30,'Main File'!A:O,9,0),0)</f>
        <v>0</v>
      </c>
      <c r="F30" s="14">
        <f>IFERROR(+VLOOKUP("LDDAF1"&amp;A30,'Main File'!A:O,10,0),0)</f>
        <v>0</v>
      </c>
      <c r="G30" s="14">
        <f>IFERROR(+VLOOKUP("LDDAF1"&amp;A30,'Main File'!A:O,11,0),0)</f>
        <v>0</v>
      </c>
      <c r="H30" s="14">
        <f>IFERROR(+VLOOKUP("LDDAF1"&amp;A30,'Main File'!A:O,12,0),0)</f>
        <v>0</v>
      </c>
      <c r="I30" s="14">
        <f>IFERROR(+VLOOKUP("LDDAF1"&amp;A30,'Main File'!A:O,13,0),0)</f>
        <v>0</v>
      </c>
      <c r="J30" s="14">
        <f>IFERROR(+VLOOKUP("LDDAF1"&amp;A30,'Main File'!A:O,14,0),0)</f>
        <v>0</v>
      </c>
      <c r="K30" s="14">
        <f>IFERROR(+VLOOKUP("LDDAF1"&amp;A30,'Main File'!A:O,15,0),0)</f>
        <v>0</v>
      </c>
    </row>
    <row r="31" spans="1:11" x14ac:dyDescent="0.25">
      <c r="A31" s="9">
        <f t="shared" si="0"/>
        <v>43187</v>
      </c>
      <c r="B31" s="14">
        <f>IFERROR(+VLOOKUP("LDDAF1"&amp;A31,'Main File'!A:O,6,0),0)</f>
        <v>0</v>
      </c>
      <c r="C31" s="14">
        <f>IFERROR(+VLOOKUP("LDDAF1"&amp;A31,'Main File'!A:O,7,0),0)</f>
        <v>0</v>
      </c>
      <c r="D31" s="14">
        <f>IFERROR(+VLOOKUP("LDDAF1"&amp;A31,'Main File'!A:O,8,0),0)</f>
        <v>0</v>
      </c>
      <c r="E31" s="14">
        <f>IFERROR(+VLOOKUP("LDDAF1"&amp;A31,'Main File'!A:O,9,0),0)</f>
        <v>0</v>
      </c>
      <c r="F31" s="14">
        <f>IFERROR(+VLOOKUP("LDDAF1"&amp;A31,'Main File'!A:O,10,0),0)</f>
        <v>0</v>
      </c>
      <c r="G31" s="14">
        <f>IFERROR(+VLOOKUP("LDDAF1"&amp;A31,'Main File'!A:O,11,0),0)</f>
        <v>0</v>
      </c>
      <c r="H31" s="14">
        <f>IFERROR(+VLOOKUP("LDDAF1"&amp;A31,'Main File'!A:O,12,0),0)</f>
        <v>0</v>
      </c>
      <c r="I31" s="14">
        <f>IFERROR(+VLOOKUP("LDDAF1"&amp;A31,'Main File'!A:O,13,0),0)</f>
        <v>0</v>
      </c>
      <c r="J31" s="14">
        <f>IFERROR(+VLOOKUP("LDDAF1"&amp;A31,'Main File'!A:O,14,0),0)</f>
        <v>0</v>
      </c>
      <c r="K31" s="14">
        <f>IFERROR(+VLOOKUP("LDDAF1"&amp;A31,'Main File'!A:O,15,0),0)</f>
        <v>0</v>
      </c>
    </row>
    <row r="32" spans="1:11" x14ac:dyDescent="0.25">
      <c r="A32" s="9">
        <f t="shared" si="0"/>
        <v>43188</v>
      </c>
      <c r="B32" s="14">
        <f>IFERROR(+VLOOKUP("LDDAF1"&amp;A32,'Main File'!A:O,6,0),0)</f>
        <v>0</v>
      </c>
      <c r="C32" s="14">
        <f>IFERROR(+VLOOKUP("LDDAF1"&amp;A32,'Main File'!A:O,7,0),0)</f>
        <v>0</v>
      </c>
      <c r="D32" s="14">
        <f>IFERROR(+VLOOKUP("LDDAF1"&amp;A32,'Main File'!A:O,8,0),0)</f>
        <v>0</v>
      </c>
      <c r="E32" s="14">
        <f>IFERROR(+VLOOKUP("LDDAF1"&amp;A32,'Main File'!A:O,9,0),0)</f>
        <v>0</v>
      </c>
      <c r="F32" s="14">
        <f>IFERROR(+VLOOKUP("LDDAF1"&amp;A32,'Main File'!A:O,10,0),0)</f>
        <v>0</v>
      </c>
      <c r="G32" s="14">
        <f>IFERROR(+VLOOKUP("LDDAF1"&amp;A32,'Main File'!A:O,11,0),0)</f>
        <v>0</v>
      </c>
      <c r="H32" s="14">
        <f>IFERROR(+VLOOKUP("LDDAF1"&amp;A32,'Main File'!A:O,12,0),0)</f>
        <v>0</v>
      </c>
      <c r="I32" s="14">
        <f>IFERROR(+VLOOKUP("LDDAF1"&amp;A32,'Main File'!A:O,13,0),0)</f>
        <v>0</v>
      </c>
      <c r="J32" s="14">
        <f>IFERROR(+VLOOKUP("LDDAF1"&amp;A32,'Main File'!A:O,14,0),0)</f>
        <v>0</v>
      </c>
      <c r="K32" s="14">
        <f>IFERROR(+VLOOKUP("LDDAF1"&amp;A32,'Main File'!A:O,15,0),0)</f>
        <v>0</v>
      </c>
    </row>
    <row r="33" spans="1:11" x14ac:dyDescent="0.25">
      <c r="A33" s="9">
        <f t="shared" si="0"/>
        <v>43189</v>
      </c>
      <c r="B33" s="14">
        <f>IFERROR(+VLOOKUP("LDDAF1"&amp;A33,'Main File'!A:O,6,0),0)</f>
        <v>0</v>
      </c>
      <c r="C33" s="14">
        <f>IFERROR(+VLOOKUP("LDDAF1"&amp;A33,'Main File'!A:O,7,0),0)</f>
        <v>0</v>
      </c>
      <c r="D33" s="14">
        <f>IFERROR(+VLOOKUP("LDDAF1"&amp;A33,'Main File'!A:O,8,0),0)</f>
        <v>0</v>
      </c>
      <c r="E33" s="14">
        <f>IFERROR(+VLOOKUP("LDDAF1"&amp;A33,'Main File'!A:O,9,0),0)</f>
        <v>0</v>
      </c>
      <c r="F33" s="14">
        <f>IFERROR(+VLOOKUP("LDDAF1"&amp;A33,'Main File'!A:O,10,0),0)</f>
        <v>0</v>
      </c>
      <c r="G33" s="14">
        <f>IFERROR(+VLOOKUP("LDDAF1"&amp;A33,'Main File'!A:O,11,0),0)</f>
        <v>0</v>
      </c>
      <c r="H33" s="14">
        <f>IFERROR(+VLOOKUP("LDDAF1"&amp;A33,'Main File'!A:O,12,0),0)</f>
        <v>0</v>
      </c>
      <c r="I33" s="14">
        <f>IFERROR(+VLOOKUP("LDDAF1"&amp;A33,'Main File'!A:O,13,0),0)</f>
        <v>0</v>
      </c>
      <c r="J33" s="14">
        <f>IFERROR(+VLOOKUP("LDDAF1"&amp;A33,'Main File'!A:O,14,0),0)</f>
        <v>0</v>
      </c>
      <c r="K33" s="14">
        <f>IFERROR(+VLOOKUP("LDDAF1"&amp;A33,'Main File'!A:O,15,0),0)</f>
        <v>0</v>
      </c>
    </row>
    <row r="34" spans="1:11" x14ac:dyDescent="0.25">
      <c r="A34" s="9">
        <f t="shared" si="0"/>
        <v>43190</v>
      </c>
      <c r="B34" s="14">
        <f>IFERROR(+VLOOKUP("LDDAF1"&amp;A34,'Main File'!A:O,6,0),0)</f>
        <v>0</v>
      </c>
      <c r="C34" s="14">
        <f>IFERROR(+VLOOKUP("LDDAF1"&amp;A34,'Main File'!A:O,7,0),0)</f>
        <v>0</v>
      </c>
      <c r="D34" s="14">
        <f>IFERROR(+VLOOKUP("LDDAF1"&amp;A34,'Main File'!A:O,8,0),0)</f>
        <v>0</v>
      </c>
      <c r="E34" s="14">
        <f>IFERROR(+VLOOKUP("LDDAF1"&amp;A34,'Main File'!A:O,9,0),0)</f>
        <v>0</v>
      </c>
      <c r="F34" s="14">
        <f>IFERROR(+VLOOKUP("LDDAF1"&amp;A34,'Main File'!A:O,10,0),0)</f>
        <v>0</v>
      </c>
      <c r="G34" s="14">
        <f>IFERROR(+VLOOKUP("LDDAF1"&amp;A34,'Main File'!A:O,11,0),0)</f>
        <v>0</v>
      </c>
      <c r="H34" s="14">
        <f>IFERROR(+VLOOKUP("LDDAF1"&amp;A34,'Main File'!A:O,12,0),0)</f>
        <v>0</v>
      </c>
      <c r="I34" s="14">
        <f>IFERROR(+VLOOKUP("LDDAF1"&amp;A34,'Main File'!A:O,13,0),0)</f>
        <v>0</v>
      </c>
      <c r="J34" s="14">
        <f>IFERROR(+VLOOKUP("LDDAF1"&amp;A34,'Main File'!A:O,14,0),0)</f>
        <v>0</v>
      </c>
      <c r="K34" s="14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IFERROR(+VLOOKUP("LDDAF2"&amp;A4,'Main File'!A:O,6,0),0)</f>
        <v>2.2500912620136266</v>
      </c>
      <c r="C4" s="14">
        <f>IFERROR(+VLOOKUP("LDDAF2"&amp;A4,'Main File'!A:O,7,0),0)</f>
        <v>0</v>
      </c>
      <c r="D4" s="14">
        <f>IFERROR(+VLOOKUP("LDDAF2"&amp;A4,'Main File'!A:O,8,0),0)</f>
        <v>0</v>
      </c>
      <c r="E4" s="14">
        <f>IFERROR(+VLOOKUP("LDDAF2"&amp;A4,'Main File'!A:O,9,0),0)</f>
        <v>0.19801396035054597</v>
      </c>
      <c r="F4" s="14">
        <f>IFERROR(+VLOOKUP("LDDAF2"&amp;A4,'Main File'!A:O,10,0),0)</f>
        <v>2.4481052223641724</v>
      </c>
      <c r="G4" s="14">
        <f>IFERROR(+VLOOKUP("LDDAF2"&amp;A4,'Main File'!A:O,11,0),0)</f>
        <v>1.2200085924396571</v>
      </c>
      <c r="H4" s="14">
        <f>IFERROR(+VLOOKUP("LDDAF2"&amp;A4,'Main File'!A:O,12,0),0)</f>
        <v>0</v>
      </c>
      <c r="I4" s="14">
        <f>IFERROR(+VLOOKUP("LDDAF2"&amp;A4,'Main File'!A:O,13,0),0)</f>
        <v>0</v>
      </c>
      <c r="J4" s="14">
        <f>IFERROR(+VLOOKUP("LDDAF2"&amp;A4,'Main File'!A:O,14,0),0)</f>
        <v>0.19800859610820104</v>
      </c>
      <c r="K4" s="14">
        <f>IFERROR(+VLOOKUP("LDDAF2"&amp;A4,'Main File'!A:O,15,0),0)</f>
        <v>1.4180171885478581</v>
      </c>
    </row>
    <row r="5" spans="1:14" x14ac:dyDescent="0.25">
      <c r="A5" s="9">
        <v>43161</v>
      </c>
      <c r="B5" s="14">
        <f>IFERROR(+VLOOKUP("LDDAF2"&amp;A5,'Main File'!A:O,6,0),0)</f>
        <v>2.2500902509475411</v>
      </c>
      <c r="C5" s="14">
        <f>IFERROR(+VLOOKUP("LDDAF2"&amp;A5,'Main File'!A:O,7,0),0)</f>
        <v>0</v>
      </c>
      <c r="D5" s="14">
        <f>IFERROR(+VLOOKUP("LDDAF2"&amp;A5,'Main File'!A:O,8,0),0)</f>
        <v>0</v>
      </c>
      <c r="E5" s="14">
        <f>IFERROR(+VLOOKUP("LDDAF2"&amp;A5,'Main File'!A:O,9,0),0)</f>
        <v>0.19801173602760005</v>
      </c>
      <c r="F5" s="14">
        <f>IFERROR(+VLOOKUP("LDDAF2"&amp;A5,'Main File'!A:O,10,0),0)</f>
        <v>2.448101986975141</v>
      </c>
      <c r="G5" s="14">
        <f>IFERROR(+VLOOKUP("LDDAF2"&amp;A5,'Main File'!A:O,11,0),0)</f>
        <v>1.2200096809537997</v>
      </c>
      <c r="H5" s="14">
        <f>IFERROR(+VLOOKUP("LDDAF2"&amp;A5,'Main File'!A:O,12,0),0)</f>
        <v>0</v>
      </c>
      <c r="I5" s="14">
        <f>IFERROR(+VLOOKUP("LDDAF2"&amp;A5,'Main File'!A:O,13,0),0)</f>
        <v>0</v>
      </c>
      <c r="J5" s="14">
        <f>IFERROR(+VLOOKUP("LDDAF2"&amp;A5,'Main File'!A:O,14,0),0)</f>
        <v>0.19800933357751738</v>
      </c>
      <c r="K5" s="14">
        <f>IFERROR(+VLOOKUP("LDDAF2"&amp;A5,'Main File'!A:O,15,0),0)</f>
        <v>1.4180190145313172</v>
      </c>
    </row>
    <row r="6" spans="1:14" x14ac:dyDescent="0.25">
      <c r="A6" s="9">
        <f>+A5+1</f>
        <v>43162</v>
      </c>
      <c r="B6" s="14">
        <f>IFERROR(+VLOOKUP("LDDAF2"&amp;A6,'Main File'!A:O,6,0),0)</f>
        <v>2.2500928013591039</v>
      </c>
      <c r="C6" s="14">
        <f>IFERROR(+VLOOKUP("LDDAF2"&amp;A6,'Main File'!A:O,7,0),0)</f>
        <v>0</v>
      </c>
      <c r="D6" s="14">
        <f>IFERROR(+VLOOKUP("LDDAF2"&amp;A6,'Main File'!A:O,8,0),0)</f>
        <v>0</v>
      </c>
      <c r="E6" s="14">
        <f>IFERROR(+VLOOKUP("LDDAF2"&amp;A6,'Main File'!A:O,9,0),0)</f>
        <v>0.19801346479678422</v>
      </c>
      <c r="F6" s="14">
        <f>IFERROR(+VLOOKUP("LDDAF2"&amp;A6,'Main File'!A:O,10,0),0)</f>
        <v>2.4481062661558881</v>
      </c>
      <c r="G6" s="14">
        <f>IFERROR(+VLOOKUP("LDDAF2"&amp;A6,'Main File'!A:O,11,0),0)</f>
        <v>1.2200046047121393</v>
      </c>
      <c r="H6" s="14">
        <f>IFERROR(+VLOOKUP("LDDAF2"&amp;A6,'Main File'!A:O,12,0),0)</f>
        <v>0</v>
      </c>
      <c r="I6" s="14">
        <f>IFERROR(+VLOOKUP("LDDAF2"&amp;A6,'Main File'!A:O,13,0),0)</f>
        <v>0</v>
      </c>
      <c r="J6" s="14">
        <f>IFERROR(+VLOOKUP("LDDAF2"&amp;A6,'Main File'!A:O,14,0),0)</f>
        <v>0.1980108076045923</v>
      </c>
      <c r="K6" s="14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14">
        <f>IFERROR(+VLOOKUP("LDDAF2"&amp;A7,'Main File'!A:O,6,0),0)</f>
        <v>2.2500902443676991</v>
      </c>
      <c r="C7" s="14">
        <f>IFERROR(+VLOOKUP("LDDAF2"&amp;A7,'Main File'!A:O,7,0),0)</f>
        <v>0</v>
      </c>
      <c r="D7" s="14">
        <f>IFERROR(+VLOOKUP("LDDAF2"&amp;A7,'Main File'!A:O,8,0),0)</f>
        <v>0</v>
      </c>
      <c r="E7" s="14">
        <f>IFERROR(+VLOOKUP("LDDAF2"&amp;A7,'Main File'!A:O,9,0),0)</f>
        <v>0.19801181204939697</v>
      </c>
      <c r="F7" s="14">
        <f>IFERROR(+VLOOKUP("LDDAF2"&amp;A7,'Main File'!A:O,10,0),0)</f>
        <v>2.4481020564170959</v>
      </c>
      <c r="G7" s="14">
        <f>IFERROR(+VLOOKUP("LDDAF2"&amp;A7,'Main File'!A:O,11,0),0)</f>
        <v>1.2200127680328026</v>
      </c>
      <c r="H7" s="14">
        <f>IFERROR(+VLOOKUP("LDDAF2"&amp;A7,'Main File'!A:O,12,0),0)</f>
        <v>0</v>
      </c>
      <c r="I7" s="14">
        <f>IFERROR(+VLOOKUP("LDDAF2"&amp;A7,'Main File'!A:O,13,0),0)</f>
        <v>0</v>
      </c>
      <c r="J7" s="14">
        <f>IFERROR(+VLOOKUP("LDDAF2"&amp;A7,'Main File'!A:O,14,0),0)</f>
        <v>0.19801211390500728</v>
      </c>
      <c r="K7" s="14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14">
        <f>IFERROR(+VLOOKUP("LDDAF2"&amp;A8,'Main File'!A:O,6,0),0)</f>
        <v>2.2500874368106123</v>
      </c>
      <c r="C8" s="14">
        <f>IFERROR(+VLOOKUP("LDDAF2"&amp;A8,'Main File'!A:O,7,0),0)</f>
        <v>0</v>
      </c>
      <c r="D8" s="14">
        <f>IFERROR(+VLOOKUP("LDDAF2"&amp;A8,'Main File'!A:O,8,0),0)</f>
        <v>0</v>
      </c>
      <c r="E8" s="14">
        <f>IFERROR(+VLOOKUP("LDDAF2"&amp;A8,'Main File'!A:O,9,0),0)</f>
        <v>0.19801201636694665</v>
      </c>
      <c r="F8" s="14">
        <f>IFERROR(+VLOOKUP("LDDAF2"&amp;A8,'Main File'!A:O,10,0),0)</f>
        <v>2.4480994531775591</v>
      </c>
      <c r="G8" s="14">
        <f>IFERROR(+VLOOKUP("LDDAF2"&amp;A8,'Main File'!A:O,11,0),0)</f>
        <v>1.220013633668763</v>
      </c>
      <c r="H8" s="14">
        <f>IFERROR(+VLOOKUP("LDDAF2"&amp;A8,'Main File'!A:O,12,0),0)</f>
        <v>0</v>
      </c>
      <c r="I8" s="14">
        <f>IFERROR(+VLOOKUP("LDDAF2"&amp;A8,'Main File'!A:O,13,0),0)</f>
        <v>0</v>
      </c>
      <c r="J8" s="14">
        <f>IFERROR(+VLOOKUP("LDDAF2"&amp;A8,'Main File'!A:O,14,0),0)</f>
        <v>0.19801397699702408</v>
      </c>
      <c r="K8" s="14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14">
        <f>IFERROR(+VLOOKUP("LDDAF2"&amp;A9,'Main File'!A:O,6,0),0)</f>
        <v>0</v>
      </c>
      <c r="C9" s="14">
        <f>IFERROR(+VLOOKUP("LDDAF2"&amp;A9,'Main File'!A:O,7,0),0)</f>
        <v>0</v>
      </c>
      <c r="D9" s="14">
        <f>IFERROR(+VLOOKUP("LDDAF2"&amp;A9,'Main File'!A:O,8,0),0)</f>
        <v>0</v>
      </c>
      <c r="E9" s="14">
        <f>IFERROR(+VLOOKUP("LDDAF2"&amp;A9,'Main File'!A:O,9,0),0)</f>
        <v>0</v>
      </c>
      <c r="F9" s="14">
        <f>IFERROR(+VLOOKUP("LDDAF2"&amp;A9,'Main File'!A:O,10,0),0)</f>
        <v>0</v>
      </c>
      <c r="G9" s="14">
        <f>IFERROR(+VLOOKUP("LDDAF2"&amp;A9,'Main File'!A:O,11,0),0)</f>
        <v>0</v>
      </c>
      <c r="H9" s="14">
        <f>IFERROR(+VLOOKUP("LDDAF2"&amp;A9,'Main File'!A:O,12,0),0)</f>
        <v>0</v>
      </c>
      <c r="I9" s="14">
        <f>IFERROR(+VLOOKUP("LDDAF2"&amp;A9,'Main File'!A:O,13,0),0)</f>
        <v>0</v>
      </c>
      <c r="J9" s="14">
        <f>IFERROR(+VLOOKUP("LDDAF2"&amp;A9,'Main File'!A:O,14,0),0)</f>
        <v>0</v>
      </c>
      <c r="K9" s="14">
        <f>IFERROR(+VLOOKUP("LDDAF2"&amp;A9,'Main File'!A:O,15,0),0)</f>
        <v>0</v>
      </c>
    </row>
    <row r="10" spans="1:14" x14ac:dyDescent="0.25">
      <c r="A10" s="9">
        <f t="shared" si="0"/>
        <v>43166</v>
      </c>
      <c r="B10" s="14">
        <f>IFERROR(+VLOOKUP("LDDAF2"&amp;A10,'Main File'!A:O,6,0),0)</f>
        <v>0</v>
      </c>
      <c r="C10" s="14">
        <f>IFERROR(+VLOOKUP("LDDAF2"&amp;A10,'Main File'!A:O,7,0),0)</f>
        <v>0</v>
      </c>
      <c r="D10" s="14">
        <f>IFERROR(+VLOOKUP("LDDAF2"&amp;A10,'Main File'!A:O,8,0),0)</f>
        <v>0</v>
      </c>
      <c r="E10" s="14">
        <f>IFERROR(+VLOOKUP("LDDAF2"&amp;A10,'Main File'!A:O,9,0),0)</f>
        <v>0</v>
      </c>
      <c r="F10" s="14">
        <f>IFERROR(+VLOOKUP("LDDAF2"&amp;A10,'Main File'!A:O,10,0),0)</f>
        <v>0</v>
      </c>
      <c r="G10" s="14">
        <f>IFERROR(+VLOOKUP("LDDAF2"&amp;A10,'Main File'!A:O,11,0),0)</f>
        <v>0</v>
      </c>
      <c r="H10" s="14">
        <f>IFERROR(+VLOOKUP("LDDAF2"&amp;A10,'Main File'!A:O,12,0),0)</f>
        <v>0</v>
      </c>
      <c r="I10" s="14">
        <f>IFERROR(+VLOOKUP("LDDAF2"&amp;A10,'Main File'!A:O,13,0),0)</f>
        <v>0</v>
      </c>
      <c r="J10" s="14">
        <f>IFERROR(+VLOOKUP("LDDAF2"&amp;A10,'Main File'!A:O,14,0),0)</f>
        <v>0</v>
      </c>
      <c r="K10" s="14">
        <f>IFERROR(+VLOOKUP("LDDAF2"&amp;A10,'Main File'!A:O,15,0),0)</f>
        <v>0</v>
      </c>
    </row>
    <row r="11" spans="1:14" x14ac:dyDescent="0.25">
      <c r="A11" s="9">
        <f t="shared" si="0"/>
        <v>43167</v>
      </c>
      <c r="B11" s="14">
        <f>IFERROR(+VLOOKUP("LDDAF2"&amp;A11,'Main File'!A:O,6,0),0)</f>
        <v>0</v>
      </c>
      <c r="C11" s="14">
        <f>IFERROR(+VLOOKUP("LDDAF2"&amp;A11,'Main File'!A:O,7,0),0)</f>
        <v>0</v>
      </c>
      <c r="D11" s="14">
        <f>IFERROR(+VLOOKUP("LDDAF2"&amp;A11,'Main File'!A:O,8,0),0)</f>
        <v>0</v>
      </c>
      <c r="E11" s="14">
        <f>IFERROR(+VLOOKUP("LDDAF2"&amp;A11,'Main File'!A:O,9,0),0)</f>
        <v>0</v>
      </c>
      <c r="F11" s="14">
        <f>IFERROR(+VLOOKUP("LDDAF2"&amp;A11,'Main File'!A:O,10,0),0)</f>
        <v>0</v>
      </c>
      <c r="G11" s="14">
        <f>IFERROR(+VLOOKUP("LDDAF2"&amp;A11,'Main File'!A:O,11,0),0)</f>
        <v>0</v>
      </c>
      <c r="H11" s="14">
        <f>IFERROR(+VLOOKUP("LDDAF2"&amp;A11,'Main File'!A:O,12,0),0)</f>
        <v>0</v>
      </c>
      <c r="I11" s="14">
        <f>IFERROR(+VLOOKUP("LDDAF2"&amp;A11,'Main File'!A:O,13,0),0)</f>
        <v>0</v>
      </c>
      <c r="J11" s="14">
        <f>IFERROR(+VLOOKUP("LDDAF2"&amp;A11,'Main File'!A:O,14,0),0)</f>
        <v>0</v>
      </c>
      <c r="K11" s="14">
        <f>IFERROR(+VLOOKUP("LDDAF2"&amp;A11,'Main File'!A:O,15,0),0)</f>
        <v>0</v>
      </c>
    </row>
    <row r="12" spans="1:14" x14ac:dyDescent="0.25">
      <c r="A12" s="9">
        <f t="shared" si="0"/>
        <v>43168</v>
      </c>
      <c r="B12" s="14">
        <f>IFERROR(+VLOOKUP("LDDAF2"&amp;A12,'Main File'!A:O,6,0),0)</f>
        <v>0</v>
      </c>
      <c r="C12" s="14">
        <f>IFERROR(+VLOOKUP("LDDAF2"&amp;A12,'Main File'!A:O,7,0),0)</f>
        <v>0</v>
      </c>
      <c r="D12" s="14">
        <f>IFERROR(+VLOOKUP("LDDAF2"&amp;A12,'Main File'!A:O,8,0),0)</f>
        <v>0</v>
      </c>
      <c r="E12" s="14">
        <f>IFERROR(+VLOOKUP("LDDAF2"&amp;A12,'Main File'!A:O,9,0),0)</f>
        <v>0</v>
      </c>
      <c r="F12" s="14">
        <f>IFERROR(+VLOOKUP("LDDAF2"&amp;A12,'Main File'!A:O,10,0),0)</f>
        <v>0</v>
      </c>
      <c r="G12" s="14">
        <f>IFERROR(+VLOOKUP("LDDAF2"&amp;A12,'Main File'!A:O,11,0),0)</f>
        <v>0</v>
      </c>
      <c r="H12" s="14">
        <f>IFERROR(+VLOOKUP("LDDAF2"&amp;A12,'Main File'!A:O,12,0),0)</f>
        <v>0</v>
      </c>
      <c r="I12" s="14">
        <f>IFERROR(+VLOOKUP("LDDAF2"&amp;A12,'Main File'!A:O,13,0),0)</f>
        <v>0</v>
      </c>
      <c r="J12" s="14">
        <f>IFERROR(+VLOOKUP("LDDAF2"&amp;A12,'Main File'!A:O,14,0),0)</f>
        <v>0</v>
      </c>
      <c r="K12" s="14">
        <f>IFERROR(+VLOOKUP("LDDAF2"&amp;A12,'Main File'!A:O,15,0),0)</f>
        <v>0</v>
      </c>
    </row>
    <row r="13" spans="1:14" x14ac:dyDescent="0.25">
      <c r="A13" s="9">
        <f t="shared" si="0"/>
        <v>43169</v>
      </c>
      <c r="B13" s="14">
        <f>IFERROR(+VLOOKUP("LDDAF2"&amp;A13,'Main File'!A:O,6,0),0)</f>
        <v>0</v>
      </c>
      <c r="C13" s="14">
        <f>IFERROR(+VLOOKUP("LDDAF2"&amp;A13,'Main File'!A:O,7,0),0)</f>
        <v>0</v>
      </c>
      <c r="D13" s="14">
        <f>IFERROR(+VLOOKUP("LDDAF2"&amp;A13,'Main File'!A:O,8,0),0)</f>
        <v>0</v>
      </c>
      <c r="E13" s="14">
        <f>IFERROR(+VLOOKUP("LDDAF2"&amp;A13,'Main File'!A:O,9,0),0)</f>
        <v>0</v>
      </c>
      <c r="F13" s="14">
        <f>IFERROR(+VLOOKUP("LDDAF2"&amp;A13,'Main File'!A:O,10,0),0)</f>
        <v>0</v>
      </c>
      <c r="G13" s="14">
        <f>IFERROR(+VLOOKUP("LDDAF2"&amp;A13,'Main File'!A:O,11,0),0)</f>
        <v>0</v>
      </c>
      <c r="H13" s="14">
        <f>IFERROR(+VLOOKUP("LDDAF2"&amp;A13,'Main File'!A:O,12,0),0)</f>
        <v>0</v>
      </c>
      <c r="I13" s="14">
        <f>IFERROR(+VLOOKUP("LDDAF2"&amp;A13,'Main File'!A:O,13,0),0)</f>
        <v>0</v>
      </c>
      <c r="J13" s="14">
        <f>IFERROR(+VLOOKUP("LDDAF2"&amp;A13,'Main File'!A:O,14,0),0)</f>
        <v>0</v>
      </c>
      <c r="K13" s="14">
        <f>IFERROR(+VLOOKUP("LDDAF2"&amp;A13,'Main File'!A:O,15,0),0)</f>
        <v>0</v>
      </c>
    </row>
    <row r="14" spans="1:14" x14ac:dyDescent="0.25">
      <c r="A14" s="9">
        <f t="shared" si="0"/>
        <v>43170</v>
      </c>
      <c r="B14" s="14">
        <f>IFERROR(+VLOOKUP("LDDAF2"&amp;A14,'Main File'!A:O,6,0),0)</f>
        <v>0</v>
      </c>
      <c r="C14" s="14">
        <f>IFERROR(+VLOOKUP("LDDAF2"&amp;A14,'Main File'!A:O,7,0),0)</f>
        <v>0</v>
      </c>
      <c r="D14" s="14">
        <f>IFERROR(+VLOOKUP("LDDAF2"&amp;A14,'Main File'!A:O,8,0),0)</f>
        <v>0</v>
      </c>
      <c r="E14" s="14">
        <f>IFERROR(+VLOOKUP("LDDAF2"&amp;A14,'Main File'!A:O,9,0),0)</f>
        <v>0</v>
      </c>
      <c r="F14" s="14">
        <f>IFERROR(+VLOOKUP("LDDAF2"&amp;A14,'Main File'!A:O,10,0),0)</f>
        <v>0</v>
      </c>
      <c r="G14" s="14">
        <f>IFERROR(+VLOOKUP("LDDAF2"&amp;A14,'Main File'!A:O,11,0),0)</f>
        <v>0</v>
      </c>
      <c r="H14" s="14">
        <f>IFERROR(+VLOOKUP("LDDAF2"&amp;A14,'Main File'!A:O,12,0),0)</f>
        <v>0</v>
      </c>
      <c r="I14" s="14">
        <f>IFERROR(+VLOOKUP("LDDAF2"&amp;A14,'Main File'!A:O,13,0),0)</f>
        <v>0</v>
      </c>
      <c r="J14" s="14">
        <f>IFERROR(+VLOOKUP("LDDAF2"&amp;A14,'Main File'!A:O,14,0),0)</f>
        <v>0</v>
      </c>
      <c r="K14" s="14">
        <f>IFERROR(+VLOOKUP("LDDAF2"&amp;A14,'Main File'!A:O,15,0),0)</f>
        <v>0</v>
      </c>
    </row>
    <row r="15" spans="1:14" x14ac:dyDescent="0.25">
      <c r="A15" s="9">
        <f t="shared" si="0"/>
        <v>43171</v>
      </c>
      <c r="B15" s="14">
        <f>IFERROR(+VLOOKUP("LDDAF2"&amp;A15,'Main File'!A:O,6,0),0)</f>
        <v>0</v>
      </c>
      <c r="C15" s="14">
        <f>IFERROR(+VLOOKUP("LDDAF2"&amp;A15,'Main File'!A:O,7,0),0)</f>
        <v>0</v>
      </c>
      <c r="D15" s="14">
        <f>IFERROR(+VLOOKUP("LDDAF2"&amp;A15,'Main File'!A:O,8,0),0)</f>
        <v>0</v>
      </c>
      <c r="E15" s="14">
        <f>IFERROR(+VLOOKUP("LDDAF2"&amp;A15,'Main File'!A:O,9,0),0)</f>
        <v>0</v>
      </c>
      <c r="F15" s="14">
        <f>IFERROR(+VLOOKUP("LDDAF2"&amp;A15,'Main File'!A:O,10,0),0)</f>
        <v>0</v>
      </c>
      <c r="G15" s="14">
        <f>IFERROR(+VLOOKUP("LDDAF2"&amp;A15,'Main File'!A:O,11,0),0)</f>
        <v>0</v>
      </c>
      <c r="H15" s="14">
        <f>IFERROR(+VLOOKUP("LDDAF2"&amp;A15,'Main File'!A:O,12,0),0)</f>
        <v>0</v>
      </c>
      <c r="I15" s="14">
        <f>IFERROR(+VLOOKUP("LDDAF2"&amp;A15,'Main File'!A:O,13,0),0)</f>
        <v>0</v>
      </c>
      <c r="J15" s="14">
        <f>IFERROR(+VLOOKUP("LDDAF2"&amp;A15,'Main File'!A:O,14,0),0)</f>
        <v>0</v>
      </c>
      <c r="K15" s="14">
        <f>IFERROR(+VLOOKUP("LDDAF2"&amp;A15,'Main File'!A:O,15,0),0)</f>
        <v>0</v>
      </c>
    </row>
    <row r="16" spans="1:14" x14ac:dyDescent="0.25">
      <c r="A16" s="9">
        <f t="shared" si="0"/>
        <v>43172</v>
      </c>
      <c r="B16" s="14">
        <f>IFERROR(+VLOOKUP("LDDAF2"&amp;A16,'Main File'!A:O,6,0),0)</f>
        <v>0</v>
      </c>
      <c r="C16" s="14">
        <f>IFERROR(+VLOOKUP("LDDAF2"&amp;A16,'Main File'!A:O,7,0),0)</f>
        <v>0</v>
      </c>
      <c r="D16" s="14">
        <f>IFERROR(+VLOOKUP("LDDAF2"&amp;A16,'Main File'!A:O,8,0),0)</f>
        <v>0</v>
      </c>
      <c r="E16" s="14">
        <f>IFERROR(+VLOOKUP("LDDAF2"&amp;A16,'Main File'!A:O,9,0),0)</f>
        <v>0</v>
      </c>
      <c r="F16" s="14">
        <f>IFERROR(+VLOOKUP("LDDAF2"&amp;A16,'Main File'!A:O,10,0),0)</f>
        <v>0</v>
      </c>
      <c r="G16" s="14">
        <f>IFERROR(+VLOOKUP("LDDAF2"&amp;A16,'Main File'!A:O,11,0),0)</f>
        <v>0</v>
      </c>
      <c r="H16" s="14">
        <f>IFERROR(+VLOOKUP("LDDAF2"&amp;A16,'Main File'!A:O,12,0),0)</f>
        <v>0</v>
      </c>
      <c r="I16" s="14">
        <f>IFERROR(+VLOOKUP("LDDAF2"&amp;A16,'Main File'!A:O,13,0),0)</f>
        <v>0</v>
      </c>
      <c r="J16" s="14">
        <f>IFERROR(+VLOOKUP("LDDAF2"&amp;A16,'Main File'!A:O,14,0),0)</f>
        <v>0</v>
      </c>
      <c r="K16" s="14">
        <f>IFERROR(+VLOOKUP("LDDAF2"&amp;A16,'Main File'!A:O,15,0),0)</f>
        <v>0</v>
      </c>
    </row>
    <row r="17" spans="1:11" x14ac:dyDescent="0.25">
      <c r="A17" s="9">
        <f t="shared" si="0"/>
        <v>43173</v>
      </c>
      <c r="B17" s="14">
        <f>IFERROR(+VLOOKUP("LDDAF2"&amp;A17,'Main File'!A:O,6,0),0)</f>
        <v>0</v>
      </c>
      <c r="C17" s="14">
        <f>IFERROR(+VLOOKUP("LDDAF2"&amp;A17,'Main File'!A:O,7,0),0)</f>
        <v>0</v>
      </c>
      <c r="D17" s="14">
        <f>IFERROR(+VLOOKUP("LDDAF2"&amp;A17,'Main File'!A:O,8,0),0)</f>
        <v>0</v>
      </c>
      <c r="E17" s="14">
        <f>IFERROR(+VLOOKUP("LDDAF2"&amp;A17,'Main File'!A:O,9,0),0)</f>
        <v>0</v>
      </c>
      <c r="F17" s="14">
        <f>IFERROR(+VLOOKUP("LDDAF2"&amp;A17,'Main File'!A:O,10,0),0)</f>
        <v>0</v>
      </c>
      <c r="G17" s="14">
        <f>IFERROR(+VLOOKUP("LDDAF2"&amp;A17,'Main File'!A:O,11,0),0)</f>
        <v>0</v>
      </c>
      <c r="H17" s="14">
        <f>IFERROR(+VLOOKUP("LDDAF2"&amp;A17,'Main File'!A:O,12,0),0)</f>
        <v>0</v>
      </c>
      <c r="I17" s="14">
        <f>IFERROR(+VLOOKUP("LDDAF2"&amp;A17,'Main File'!A:O,13,0),0)</f>
        <v>0</v>
      </c>
      <c r="J17" s="14">
        <f>IFERROR(+VLOOKUP("LDDAF2"&amp;A17,'Main File'!A:O,14,0),0)</f>
        <v>0</v>
      </c>
      <c r="K17" s="14">
        <f>IFERROR(+VLOOKUP("LDDAF2"&amp;A17,'Main File'!A:O,15,0),0)</f>
        <v>0</v>
      </c>
    </row>
    <row r="18" spans="1:11" x14ac:dyDescent="0.25">
      <c r="A18" s="9">
        <f t="shared" si="0"/>
        <v>43174</v>
      </c>
      <c r="B18" s="14">
        <f>IFERROR(+VLOOKUP("LDDAF2"&amp;A18,'Main File'!A:O,6,0),0)</f>
        <v>0</v>
      </c>
      <c r="C18" s="14">
        <f>IFERROR(+VLOOKUP("LDDAF2"&amp;A18,'Main File'!A:O,7,0),0)</f>
        <v>0</v>
      </c>
      <c r="D18" s="14">
        <f>IFERROR(+VLOOKUP("LDDAF2"&amp;A18,'Main File'!A:O,8,0),0)</f>
        <v>0</v>
      </c>
      <c r="E18" s="14">
        <f>IFERROR(+VLOOKUP("LDDAF2"&amp;A18,'Main File'!A:O,9,0),0)</f>
        <v>0</v>
      </c>
      <c r="F18" s="14">
        <f>IFERROR(+VLOOKUP("LDDAF2"&amp;A18,'Main File'!A:O,10,0),0)</f>
        <v>0</v>
      </c>
      <c r="G18" s="14">
        <f>IFERROR(+VLOOKUP("LDDAF2"&amp;A18,'Main File'!A:O,11,0),0)</f>
        <v>0</v>
      </c>
      <c r="H18" s="14">
        <f>IFERROR(+VLOOKUP("LDDAF2"&amp;A18,'Main File'!A:O,12,0),0)</f>
        <v>0</v>
      </c>
      <c r="I18" s="14">
        <f>IFERROR(+VLOOKUP("LDDAF2"&amp;A18,'Main File'!A:O,13,0),0)</f>
        <v>0</v>
      </c>
      <c r="J18" s="14">
        <f>IFERROR(+VLOOKUP("LDDAF2"&amp;A18,'Main File'!A:O,14,0),0)</f>
        <v>0</v>
      </c>
      <c r="K18" s="14">
        <f>IFERROR(+VLOOKUP("LDDAF2"&amp;A18,'Main File'!A:O,15,0),0)</f>
        <v>0</v>
      </c>
    </row>
    <row r="19" spans="1:11" x14ac:dyDescent="0.25">
      <c r="A19" s="9">
        <f t="shared" si="0"/>
        <v>43175</v>
      </c>
      <c r="B19" s="14">
        <f>IFERROR(+VLOOKUP("LDDAF2"&amp;A19,'Main File'!A:O,6,0),0)</f>
        <v>0</v>
      </c>
      <c r="C19" s="14">
        <f>IFERROR(+VLOOKUP("LDDAF2"&amp;A19,'Main File'!A:O,7,0),0)</f>
        <v>0</v>
      </c>
      <c r="D19" s="14">
        <f>IFERROR(+VLOOKUP("LDDAF2"&amp;A19,'Main File'!A:O,8,0),0)</f>
        <v>0</v>
      </c>
      <c r="E19" s="14">
        <f>IFERROR(+VLOOKUP("LDDAF2"&amp;A19,'Main File'!A:O,9,0),0)</f>
        <v>0</v>
      </c>
      <c r="F19" s="14">
        <f>IFERROR(+VLOOKUP("LDDAF2"&amp;A19,'Main File'!A:O,10,0),0)</f>
        <v>0</v>
      </c>
      <c r="G19" s="14">
        <f>IFERROR(+VLOOKUP("LDDAF2"&amp;A19,'Main File'!A:O,11,0),0)</f>
        <v>0</v>
      </c>
      <c r="H19" s="14">
        <f>IFERROR(+VLOOKUP("LDDAF2"&amp;A19,'Main File'!A:O,12,0),0)</f>
        <v>0</v>
      </c>
      <c r="I19" s="14">
        <f>IFERROR(+VLOOKUP("LDDAF2"&amp;A19,'Main File'!A:O,13,0),0)</f>
        <v>0</v>
      </c>
      <c r="J19" s="14">
        <f>IFERROR(+VLOOKUP("LDDAF2"&amp;A19,'Main File'!A:O,14,0),0)</f>
        <v>0</v>
      </c>
      <c r="K19" s="14">
        <f>IFERROR(+VLOOKUP("LDDAF2"&amp;A19,'Main File'!A:O,15,0),0)</f>
        <v>0</v>
      </c>
    </row>
    <row r="20" spans="1:11" x14ac:dyDescent="0.25">
      <c r="A20" s="9">
        <f t="shared" si="0"/>
        <v>43176</v>
      </c>
      <c r="B20" s="14">
        <f>IFERROR(+VLOOKUP("LDDAF2"&amp;A20,'Main File'!A:O,6,0),0)</f>
        <v>0</v>
      </c>
      <c r="C20" s="14">
        <f>IFERROR(+VLOOKUP("LDDAF2"&amp;A20,'Main File'!A:O,7,0),0)</f>
        <v>0</v>
      </c>
      <c r="D20" s="14">
        <f>IFERROR(+VLOOKUP("LDDAF2"&amp;A20,'Main File'!A:O,8,0),0)</f>
        <v>0</v>
      </c>
      <c r="E20" s="14">
        <f>IFERROR(+VLOOKUP("LDDAF2"&amp;A20,'Main File'!A:O,9,0),0)</f>
        <v>0</v>
      </c>
      <c r="F20" s="14">
        <f>IFERROR(+VLOOKUP("LDDAF2"&amp;A20,'Main File'!A:O,10,0),0)</f>
        <v>0</v>
      </c>
      <c r="G20" s="14">
        <f>IFERROR(+VLOOKUP("LDDAF2"&amp;A20,'Main File'!A:O,11,0),0)</f>
        <v>0</v>
      </c>
      <c r="H20" s="14">
        <f>IFERROR(+VLOOKUP("LDDAF2"&amp;A20,'Main File'!A:O,12,0),0)</f>
        <v>0</v>
      </c>
      <c r="I20" s="14">
        <f>IFERROR(+VLOOKUP("LDDAF2"&amp;A20,'Main File'!A:O,13,0),0)</f>
        <v>0</v>
      </c>
      <c r="J20" s="14">
        <f>IFERROR(+VLOOKUP("LDDAF2"&amp;A20,'Main File'!A:O,14,0),0)</f>
        <v>0</v>
      </c>
      <c r="K20" s="14">
        <f>IFERROR(+VLOOKUP("LDDAF2"&amp;A20,'Main File'!A:O,15,0),0)</f>
        <v>0</v>
      </c>
    </row>
    <row r="21" spans="1:11" x14ac:dyDescent="0.25">
      <c r="A21" s="9">
        <f t="shared" si="0"/>
        <v>43177</v>
      </c>
      <c r="B21" s="14">
        <f>IFERROR(+VLOOKUP("LDDAF2"&amp;A21,'Main File'!A:O,6,0),0)</f>
        <v>0</v>
      </c>
      <c r="C21" s="14">
        <f>IFERROR(+VLOOKUP("LDDAF2"&amp;A21,'Main File'!A:O,7,0),0)</f>
        <v>0</v>
      </c>
      <c r="D21" s="14">
        <f>IFERROR(+VLOOKUP("LDDAF2"&amp;A21,'Main File'!A:O,8,0),0)</f>
        <v>0</v>
      </c>
      <c r="E21" s="14">
        <f>IFERROR(+VLOOKUP("LDDAF2"&amp;A21,'Main File'!A:O,9,0),0)</f>
        <v>0</v>
      </c>
      <c r="F21" s="14">
        <f>IFERROR(+VLOOKUP("LDDAF2"&amp;A21,'Main File'!A:O,10,0),0)</f>
        <v>0</v>
      </c>
      <c r="G21" s="14">
        <f>IFERROR(+VLOOKUP("LDDAF2"&amp;A21,'Main File'!A:O,11,0),0)</f>
        <v>0</v>
      </c>
      <c r="H21" s="14">
        <f>IFERROR(+VLOOKUP("LDDAF2"&amp;A21,'Main File'!A:O,12,0),0)</f>
        <v>0</v>
      </c>
      <c r="I21" s="14">
        <f>IFERROR(+VLOOKUP("LDDAF2"&amp;A21,'Main File'!A:O,13,0),0)</f>
        <v>0</v>
      </c>
      <c r="J21" s="14">
        <f>IFERROR(+VLOOKUP("LDDAF2"&amp;A21,'Main File'!A:O,14,0),0)</f>
        <v>0</v>
      </c>
      <c r="K21" s="14">
        <f>IFERROR(+VLOOKUP("LDDAF2"&amp;A21,'Main File'!A:O,15,0),0)</f>
        <v>0</v>
      </c>
    </row>
    <row r="22" spans="1:11" x14ac:dyDescent="0.25">
      <c r="A22" s="9">
        <f t="shared" si="0"/>
        <v>43178</v>
      </c>
      <c r="B22" s="14">
        <f>IFERROR(+VLOOKUP("LDDAF2"&amp;A22,'Main File'!A:O,6,0),0)</f>
        <v>0</v>
      </c>
      <c r="C22" s="14">
        <f>IFERROR(+VLOOKUP("LDDAF2"&amp;A22,'Main File'!A:O,7,0),0)</f>
        <v>0</v>
      </c>
      <c r="D22" s="14">
        <f>IFERROR(+VLOOKUP("LDDAF2"&amp;A22,'Main File'!A:O,8,0),0)</f>
        <v>0</v>
      </c>
      <c r="E22" s="14">
        <f>IFERROR(+VLOOKUP("LDDAF2"&amp;A22,'Main File'!A:O,9,0),0)</f>
        <v>0</v>
      </c>
      <c r="F22" s="14">
        <f>IFERROR(+VLOOKUP("LDDAF2"&amp;A22,'Main File'!A:O,10,0),0)</f>
        <v>0</v>
      </c>
      <c r="G22" s="14">
        <f>IFERROR(+VLOOKUP("LDDAF2"&amp;A22,'Main File'!A:O,11,0),0)</f>
        <v>0</v>
      </c>
      <c r="H22" s="14">
        <f>IFERROR(+VLOOKUP("LDDAF2"&amp;A22,'Main File'!A:O,12,0),0)</f>
        <v>0</v>
      </c>
      <c r="I22" s="14">
        <f>IFERROR(+VLOOKUP("LDDAF2"&amp;A22,'Main File'!A:O,13,0),0)</f>
        <v>0</v>
      </c>
      <c r="J22" s="14">
        <f>IFERROR(+VLOOKUP("LDDAF2"&amp;A22,'Main File'!A:O,14,0),0)</f>
        <v>0</v>
      </c>
      <c r="K22" s="14">
        <f>IFERROR(+VLOOKUP("LDDAF2"&amp;A22,'Main File'!A:O,15,0),0)</f>
        <v>0</v>
      </c>
    </row>
    <row r="23" spans="1:11" x14ac:dyDescent="0.25">
      <c r="A23" s="9">
        <f t="shared" si="0"/>
        <v>43179</v>
      </c>
      <c r="B23" s="14">
        <f>IFERROR(+VLOOKUP("LDDAF2"&amp;A23,'Main File'!A:O,6,0),0)</f>
        <v>0</v>
      </c>
      <c r="C23" s="14">
        <f>IFERROR(+VLOOKUP("LDDAF2"&amp;A23,'Main File'!A:O,7,0),0)</f>
        <v>0</v>
      </c>
      <c r="D23" s="14">
        <f>IFERROR(+VLOOKUP("LDDAF2"&amp;A23,'Main File'!A:O,8,0),0)</f>
        <v>0</v>
      </c>
      <c r="E23" s="14">
        <f>IFERROR(+VLOOKUP("LDDAF2"&amp;A23,'Main File'!A:O,9,0),0)</f>
        <v>0</v>
      </c>
      <c r="F23" s="14">
        <f>IFERROR(+VLOOKUP("LDDAF2"&amp;A23,'Main File'!A:O,10,0),0)</f>
        <v>0</v>
      </c>
      <c r="G23" s="14">
        <f>IFERROR(+VLOOKUP("LDDAF2"&amp;A23,'Main File'!A:O,11,0),0)</f>
        <v>0</v>
      </c>
      <c r="H23" s="14">
        <f>IFERROR(+VLOOKUP("LDDAF2"&amp;A23,'Main File'!A:O,12,0),0)</f>
        <v>0</v>
      </c>
      <c r="I23" s="14">
        <f>IFERROR(+VLOOKUP("LDDAF2"&amp;A23,'Main File'!A:O,13,0),0)</f>
        <v>0</v>
      </c>
      <c r="J23" s="14">
        <f>IFERROR(+VLOOKUP("LDDAF2"&amp;A23,'Main File'!A:O,14,0),0)</f>
        <v>0</v>
      </c>
      <c r="K23" s="14">
        <f>IFERROR(+VLOOKUP("LDDAF2"&amp;A23,'Main File'!A:O,15,0),0)</f>
        <v>0</v>
      </c>
    </row>
    <row r="24" spans="1:11" x14ac:dyDescent="0.25">
      <c r="A24" s="9">
        <f t="shared" si="0"/>
        <v>43180</v>
      </c>
      <c r="B24" s="14">
        <f>IFERROR(+VLOOKUP("LDDAF2"&amp;A24,'Main File'!A:O,6,0),0)</f>
        <v>0</v>
      </c>
      <c r="C24" s="14">
        <f>IFERROR(+VLOOKUP("LDDAF2"&amp;A24,'Main File'!A:O,7,0),0)</f>
        <v>0</v>
      </c>
      <c r="D24" s="14">
        <f>IFERROR(+VLOOKUP("LDDAF2"&amp;A24,'Main File'!A:O,8,0),0)</f>
        <v>0</v>
      </c>
      <c r="E24" s="14">
        <f>IFERROR(+VLOOKUP("LDDAF2"&amp;A24,'Main File'!A:O,9,0),0)</f>
        <v>0</v>
      </c>
      <c r="F24" s="14">
        <f>IFERROR(+VLOOKUP("LDDAF2"&amp;A24,'Main File'!A:O,10,0),0)</f>
        <v>0</v>
      </c>
      <c r="G24" s="14">
        <f>IFERROR(+VLOOKUP("LDDAF2"&amp;A24,'Main File'!A:O,11,0),0)</f>
        <v>0</v>
      </c>
      <c r="H24" s="14">
        <f>IFERROR(+VLOOKUP("LDDAF2"&amp;A24,'Main File'!A:O,12,0),0)</f>
        <v>0</v>
      </c>
      <c r="I24" s="14">
        <f>IFERROR(+VLOOKUP("LDDAF2"&amp;A24,'Main File'!A:O,13,0),0)</f>
        <v>0</v>
      </c>
      <c r="J24" s="14">
        <f>IFERROR(+VLOOKUP("LDDAF2"&amp;A24,'Main File'!A:O,14,0),0)</f>
        <v>0</v>
      </c>
      <c r="K24" s="14">
        <f>IFERROR(+VLOOKUP("LDDAF2"&amp;A24,'Main File'!A:O,15,0),0)</f>
        <v>0</v>
      </c>
    </row>
    <row r="25" spans="1:11" x14ac:dyDescent="0.25">
      <c r="A25" s="9">
        <f t="shared" si="0"/>
        <v>43181</v>
      </c>
      <c r="B25" s="14">
        <f>IFERROR(+VLOOKUP("LDDAF2"&amp;A25,'Main File'!A:O,6,0),0)</f>
        <v>0</v>
      </c>
      <c r="C25" s="14">
        <f>IFERROR(+VLOOKUP("LDDAF2"&amp;A25,'Main File'!A:O,7,0),0)</f>
        <v>0</v>
      </c>
      <c r="D25" s="14">
        <f>IFERROR(+VLOOKUP("LDDAF2"&amp;A25,'Main File'!A:O,8,0),0)</f>
        <v>0</v>
      </c>
      <c r="E25" s="14">
        <f>IFERROR(+VLOOKUP("LDDAF2"&amp;A25,'Main File'!A:O,9,0),0)</f>
        <v>0</v>
      </c>
      <c r="F25" s="14">
        <f>IFERROR(+VLOOKUP("LDDAF2"&amp;A25,'Main File'!A:O,10,0),0)</f>
        <v>0</v>
      </c>
      <c r="G25" s="14">
        <f>IFERROR(+VLOOKUP("LDDAF2"&amp;A25,'Main File'!A:O,11,0),0)</f>
        <v>0</v>
      </c>
      <c r="H25" s="14">
        <f>IFERROR(+VLOOKUP("LDDAF2"&amp;A25,'Main File'!A:O,12,0),0)</f>
        <v>0</v>
      </c>
      <c r="I25" s="14">
        <f>IFERROR(+VLOOKUP("LDDAF2"&amp;A25,'Main File'!A:O,13,0),0)</f>
        <v>0</v>
      </c>
      <c r="J25" s="14">
        <f>IFERROR(+VLOOKUP("LDDAF2"&amp;A25,'Main File'!A:O,14,0),0)</f>
        <v>0</v>
      </c>
      <c r="K25" s="14">
        <f>IFERROR(+VLOOKUP("LDDAF2"&amp;A25,'Main File'!A:O,15,0),0)</f>
        <v>0</v>
      </c>
    </row>
    <row r="26" spans="1:11" x14ac:dyDescent="0.25">
      <c r="A26" s="9">
        <f t="shared" si="0"/>
        <v>43182</v>
      </c>
      <c r="B26" s="14">
        <f>IFERROR(+VLOOKUP("LDDAF2"&amp;A26,'Main File'!A:O,6,0),0)</f>
        <v>0</v>
      </c>
      <c r="C26" s="14">
        <f>IFERROR(+VLOOKUP("LDDAF2"&amp;A26,'Main File'!A:O,7,0),0)</f>
        <v>0</v>
      </c>
      <c r="D26" s="14">
        <f>IFERROR(+VLOOKUP("LDDAF2"&amp;A26,'Main File'!A:O,8,0),0)</f>
        <v>0</v>
      </c>
      <c r="E26" s="14">
        <f>IFERROR(+VLOOKUP("LDDAF2"&amp;A26,'Main File'!A:O,9,0),0)</f>
        <v>0</v>
      </c>
      <c r="F26" s="14">
        <f>IFERROR(+VLOOKUP("LDDAF2"&amp;A26,'Main File'!A:O,10,0),0)</f>
        <v>0</v>
      </c>
      <c r="G26" s="14">
        <f>IFERROR(+VLOOKUP("LDDAF2"&amp;A26,'Main File'!A:O,11,0),0)</f>
        <v>0</v>
      </c>
      <c r="H26" s="14">
        <f>IFERROR(+VLOOKUP("LDDAF2"&amp;A26,'Main File'!A:O,12,0),0)</f>
        <v>0</v>
      </c>
      <c r="I26" s="14">
        <f>IFERROR(+VLOOKUP("LDDAF2"&amp;A26,'Main File'!A:O,13,0),0)</f>
        <v>0</v>
      </c>
      <c r="J26" s="14">
        <f>IFERROR(+VLOOKUP("LDDAF2"&amp;A26,'Main File'!A:O,14,0),0)</f>
        <v>0</v>
      </c>
      <c r="K26" s="14">
        <f>IFERROR(+VLOOKUP("LDDAF2"&amp;A26,'Main File'!A:O,15,0),0)</f>
        <v>0</v>
      </c>
    </row>
    <row r="27" spans="1:11" x14ac:dyDescent="0.25">
      <c r="A27" s="9">
        <f t="shared" si="0"/>
        <v>43183</v>
      </c>
      <c r="B27" s="14">
        <f>IFERROR(+VLOOKUP("LDDAF2"&amp;A27,'Main File'!A:O,6,0),0)</f>
        <v>0</v>
      </c>
      <c r="C27" s="14">
        <f>IFERROR(+VLOOKUP("LDDAF2"&amp;A27,'Main File'!A:O,7,0),0)</f>
        <v>0</v>
      </c>
      <c r="D27" s="14">
        <f>IFERROR(+VLOOKUP("LDDAF2"&amp;A27,'Main File'!A:O,8,0),0)</f>
        <v>0</v>
      </c>
      <c r="E27" s="14">
        <f>IFERROR(+VLOOKUP("LDDAF2"&amp;A27,'Main File'!A:O,9,0),0)</f>
        <v>0</v>
      </c>
      <c r="F27" s="14">
        <f>IFERROR(+VLOOKUP("LDDAF2"&amp;A27,'Main File'!A:O,10,0),0)</f>
        <v>0</v>
      </c>
      <c r="G27" s="14">
        <f>IFERROR(+VLOOKUP("LDDAF2"&amp;A27,'Main File'!A:O,11,0),0)</f>
        <v>0</v>
      </c>
      <c r="H27" s="14">
        <f>IFERROR(+VLOOKUP("LDDAF2"&amp;A27,'Main File'!A:O,12,0),0)</f>
        <v>0</v>
      </c>
      <c r="I27" s="14">
        <f>IFERROR(+VLOOKUP("LDDAF2"&amp;A27,'Main File'!A:O,13,0),0)</f>
        <v>0</v>
      </c>
      <c r="J27" s="14">
        <f>IFERROR(+VLOOKUP("LDDAF2"&amp;A27,'Main File'!A:O,14,0),0)</f>
        <v>0</v>
      </c>
      <c r="K27" s="14">
        <f>IFERROR(+VLOOKUP("LDDAF2"&amp;A27,'Main File'!A:O,15,0),0)</f>
        <v>0</v>
      </c>
    </row>
    <row r="28" spans="1:11" x14ac:dyDescent="0.25">
      <c r="A28" s="9">
        <f t="shared" si="0"/>
        <v>43184</v>
      </c>
      <c r="B28" s="14">
        <f>IFERROR(+VLOOKUP("LDDAF2"&amp;A28,'Main File'!A:O,6,0),0)</f>
        <v>0</v>
      </c>
      <c r="C28" s="14">
        <f>IFERROR(+VLOOKUP("LDDAF2"&amp;A28,'Main File'!A:O,7,0),0)</f>
        <v>0</v>
      </c>
      <c r="D28" s="14">
        <f>IFERROR(+VLOOKUP("LDDAF2"&amp;A28,'Main File'!A:O,8,0),0)</f>
        <v>0</v>
      </c>
      <c r="E28" s="14">
        <f>IFERROR(+VLOOKUP("LDDAF2"&amp;A28,'Main File'!A:O,9,0),0)</f>
        <v>0</v>
      </c>
      <c r="F28" s="14">
        <f>IFERROR(+VLOOKUP("LDDAF2"&amp;A28,'Main File'!A:O,10,0),0)</f>
        <v>0</v>
      </c>
      <c r="G28" s="14">
        <f>IFERROR(+VLOOKUP("LDDAF2"&amp;A28,'Main File'!A:O,11,0),0)</f>
        <v>0</v>
      </c>
      <c r="H28" s="14">
        <f>IFERROR(+VLOOKUP("LDDAF2"&amp;A28,'Main File'!A:O,12,0),0)</f>
        <v>0</v>
      </c>
      <c r="I28" s="14">
        <f>IFERROR(+VLOOKUP("LDDAF2"&amp;A28,'Main File'!A:O,13,0),0)</f>
        <v>0</v>
      </c>
      <c r="J28" s="14">
        <f>IFERROR(+VLOOKUP("LDDAF2"&amp;A28,'Main File'!A:O,14,0),0)</f>
        <v>0</v>
      </c>
      <c r="K28" s="14">
        <f>IFERROR(+VLOOKUP("LDDAF2"&amp;A28,'Main File'!A:O,15,0),0)</f>
        <v>0</v>
      </c>
    </row>
    <row r="29" spans="1:11" x14ac:dyDescent="0.25">
      <c r="A29" s="9">
        <f t="shared" si="0"/>
        <v>43185</v>
      </c>
      <c r="B29" s="14">
        <f>IFERROR(+VLOOKUP("LDDAF2"&amp;A29,'Main File'!A:O,6,0),0)</f>
        <v>0</v>
      </c>
      <c r="C29" s="14">
        <f>IFERROR(+VLOOKUP("LDDAF2"&amp;A29,'Main File'!A:O,7,0),0)</f>
        <v>0</v>
      </c>
      <c r="D29" s="14">
        <f>IFERROR(+VLOOKUP("LDDAF2"&amp;A29,'Main File'!A:O,8,0),0)</f>
        <v>0</v>
      </c>
      <c r="E29" s="14">
        <f>IFERROR(+VLOOKUP("LDDAF2"&amp;A29,'Main File'!A:O,9,0),0)</f>
        <v>0</v>
      </c>
      <c r="F29" s="14">
        <f>IFERROR(+VLOOKUP("LDDAF2"&amp;A29,'Main File'!A:O,10,0),0)</f>
        <v>0</v>
      </c>
      <c r="G29" s="14">
        <f>IFERROR(+VLOOKUP("LDDAF2"&amp;A29,'Main File'!A:O,11,0),0)</f>
        <v>0</v>
      </c>
      <c r="H29" s="14">
        <f>IFERROR(+VLOOKUP("LDDAF2"&amp;A29,'Main File'!A:O,12,0),0)</f>
        <v>0</v>
      </c>
      <c r="I29" s="14">
        <f>IFERROR(+VLOOKUP("LDDAF2"&amp;A29,'Main File'!A:O,13,0),0)</f>
        <v>0</v>
      </c>
      <c r="J29" s="14">
        <f>IFERROR(+VLOOKUP("LDDAF2"&amp;A29,'Main File'!A:O,14,0),0)</f>
        <v>0</v>
      </c>
      <c r="K29" s="14">
        <f>IFERROR(+VLOOKUP("LDDAF2"&amp;A29,'Main File'!A:O,15,0),0)</f>
        <v>0</v>
      </c>
    </row>
    <row r="30" spans="1:11" x14ac:dyDescent="0.25">
      <c r="A30" s="9">
        <f t="shared" si="0"/>
        <v>43186</v>
      </c>
      <c r="B30" s="14">
        <f>IFERROR(+VLOOKUP("LDDAF2"&amp;A30,'Main File'!A:O,6,0),0)</f>
        <v>0</v>
      </c>
      <c r="C30" s="14">
        <f>IFERROR(+VLOOKUP("LDDAF2"&amp;A30,'Main File'!A:O,7,0),0)</f>
        <v>0</v>
      </c>
      <c r="D30" s="14">
        <f>IFERROR(+VLOOKUP("LDDAF2"&amp;A30,'Main File'!A:O,8,0),0)</f>
        <v>0</v>
      </c>
      <c r="E30" s="14">
        <f>IFERROR(+VLOOKUP("LDDAF2"&amp;A30,'Main File'!A:O,9,0),0)</f>
        <v>0</v>
      </c>
      <c r="F30" s="14">
        <f>IFERROR(+VLOOKUP("LDDAF2"&amp;A30,'Main File'!A:O,10,0),0)</f>
        <v>0</v>
      </c>
      <c r="G30" s="14">
        <f>IFERROR(+VLOOKUP("LDDAF2"&amp;A30,'Main File'!A:O,11,0),0)</f>
        <v>0</v>
      </c>
      <c r="H30" s="14">
        <f>IFERROR(+VLOOKUP("LDDAF2"&amp;A30,'Main File'!A:O,12,0),0)</f>
        <v>0</v>
      </c>
      <c r="I30" s="14">
        <f>IFERROR(+VLOOKUP("LDDAF2"&amp;A30,'Main File'!A:O,13,0),0)</f>
        <v>0</v>
      </c>
      <c r="J30" s="14">
        <f>IFERROR(+VLOOKUP("LDDAF2"&amp;A30,'Main File'!A:O,14,0),0)</f>
        <v>0</v>
      </c>
      <c r="K30" s="14">
        <f>IFERROR(+VLOOKUP("LDDAF2"&amp;A30,'Main File'!A:O,15,0),0)</f>
        <v>0</v>
      </c>
    </row>
    <row r="31" spans="1:11" x14ac:dyDescent="0.25">
      <c r="A31" s="9">
        <f t="shared" si="0"/>
        <v>43187</v>
      </c>
      <c r="B31" s="14">
        <f>IFERROR(+VLOOKUP("LDDAF2"&amp;A31,'Main File'!A:O,6,0),0)</f>
        <v>0</v>
      </c>
      <c r="C31" s="14">
        <f>IFERROR(+VLOOKUP("LDDAF2"&amp;A31,'Main File'!A:O,7,0),0)</f>
        <v>0</v>
      </c>
      <c r="D31" s="14">
        <f>IFERROR(+VLOOKUP("LDDAF2"&amp;A31,'Main File'!A:O,8,0),0)</f>
        <v>0</v>
      </c>
      <c r="E31" s="14">
        <f>IFERROR(+VLOOKUP("LDDAF2"&amp;A31,'Main File'!A:O,9,0),0)</f>
        <v>0</v>
      </c>
      <c r="F31" s="14">
        <f>IFERROR(+VLOOKUP("LDDAF2"&amp;A31,'Main File'!A:O,10,0),0)</f>
        <v>0</v>
      </c>
      <c r="G31" s="14">
        <f>IFERROR(+VLOOKUP("LDDAF2"&amp;A31,'Main File'!A:O,11,0),0)</f>
        <v>0</v>
      </c>
      <c r="H31" s="14">
        <f>IFERROR(+VLOOKUP("LDDAF2"&amp;A31,'Main File'!A:O,12,0),0)</f>
        <v>0</v>
      </c>
      <c r="I31" s="14">
        <f>IFERROR(+VLOOKUP("LDDAF2"&amp;A31,'Main File'!A:O,13,0),0)</f>
        <v>0</v>
      </c>
      <c r="J31" s="14">
        <f>IFERROR(+VLOOKUP("LDDAF2"&amp;A31,'Main File'!A:O,14,0),0)</f>
        <v>0</v>
      </c>
      <c r="K31" s="14">
        <f>IFERROR(+VLOOKUP("LDDAF2"&amp;A31,'Main File'!A:O,15,0),0)</f>
        <v>0</v>
      </c>
    </row>
    <row r="32" spans="1:11" x14ac:dyDescent="0.25">
      <c r="A32" s="9">
        <f t="shared" si="0"/>
        <v>43188</v>
      </c>
      <c r="B32" s="14">
        <f>IFERROR(+VLOOKUP("LDDAF2"&amp;A32,'Main File'!A:O,6,0),0)</f>
        <v>0</v>
      </c>
      <c r="C32" s="14">
        <f>IFERROR(+VLOOKUP("LDDAF2"&amp;A32,'Main File'!A:O,7,0),0)</f>
        <v>0</v>
      </c>
      <c r="D32" s="14">
        <f>IFERROR(+VLOOKUP("LDDAF2"&amp;A32,'Main File'!A:O,8,0),0)</f>
        <v>0</v>
      </c>
      <c r="E32" s="14">
        <f>IFERROR(+VLOOKUP("LDDAF2"&amp;A32,'Main File'!A:O,9,0),0)</f>
        <v>0</v>
      </c>
      <c r="F32" s="14">
        <f>IFERROR(+VLOOKUP("LDDAF2"&amp;A32,'Main File'!A:O,10,0),0)</f>
        <v>0</v>
      </c>
      <c r="G32" s="14">
        <f>IFERROR(+VLOOKUP("LDDAF2"&amp;A32,'Main File'!A:O,11,0),0)</f>
        <v>0</v>
      </c>
      <c r="H32" s="14">
        <f>IFERROR(+VLOOKUP("LDDAF2"&amp;A32,'Main File'!A:O,12,0),0)</f>
        <v>0</v>
      </c>
      <c r="I32" s="14">
        <f>IFERROR(+VLOOKUP("LDDAF2"&amp;A32,'Main File'!A:O,13,0),0)</f>
        <v>0</v>
      </c>
      <c r="J32" s="14">
        <f>IFERROR(+VLOOKUP("LDDAF2"&amp;A32,'Main File'!A:O,14,0),0)</f>
        <v>0</v>
      </c>
      <c r="K32" s="14">
        <f>IFERROR(+VLOOKUP("LDDAF2"&amp;A32,'Main File'!A:O,15,0),0)</f>
        <v>0</v>
      </c>
    </row>
    <row r="33" spans="1:11" x14ac:dyDescent="0.25">
      <c r="A33" s="9">
        <f t="shared" si="0"/>
        <v>43189</v>
      </c>
      <c r="B33" s="14">
        <f>IFERROR(+VLOOKUP("LDDAF2"&amp;A33,'Main File'!A:O,6,0),0)</f>
        <v>0</v>
      </c>
      <c r="C33" s="14">
        <f>IFERROR(+VLOOKUP("LDDAF2"&amp;A33,'Main File'!A:O,7,0),0)</f>
        <v>0</v>
      </c>
      <c r="D33" s="14">
        <f>IFERROR(+VLOOKUP("LDDAF2"&amp;A33,'Main File'!A:O,8,0),0)</f>
        <v>0</v>
      </c>
      <c r="E33" s="14">
        <f>IFERROR(+VLOOKUP("LDDAF2"&amp;A33,'Main File'!A:O,9,0),0)</f>
        <v>0</v>
      </c>
      <c r="F33" s="14">
        <f>IFERROR(+VLOOKUP("LDDAF2"&amp;A33,'Main File'!A:O,10,0),0)</f>
        <v>0</v>
      </c>
      <c r="G33" s="14">
        <f>IFERROR(+VLOOKUP("LDDAF2"&amp;A33,'Main File'!A:O,11,0),0)</f>
        <v>0</v>
      </c>
      <c r="H33" s="14">
        <f>IFERROR(+VLOOKUP("LDDAF2"&amp;A33,'Main File'!A:O,12,0),0)</f>
        <v>0</v>
      </c>
      <c r="I33" s="14">
        <f>IFERROR(+VLOOKUP("LDDAF2"&amp;A33,'Main File'!A:O,13,0),0)</f>
        <v>0</v>
      </c>
      <c r="J33" s="14">
        <f>IFERROR(+VLOOKUP("LDDAF2"&amp;A33,'Main File'!A:O,14,0),0)</f>
        <v>0</v>
      </c>
      <c r="K33" s="14">
        <f>IFERROR(+VLOOKUP("LDDAF2"&amp;A33,'Main File'!A:O,15,0),0)</f>
        <v>0</v>
      </c>
    </row>
    <row r="34" spans="1:11" x14ac:dyDescent="0.25">
      <c r="A34" s="9">
        <f t="shared" si="0"/>
        <v>43190</v>
      </c>
      <c r="B34" s="14">
        <f>IFERROR(+VLOOKUP("LDDAF2"&amp;A34,'Main File'!A:O,6,0),0)</f>
        <v>0</v>
      </c>
      <c r="C34" s="14">
        <f>IFERROR(+VLOOKUP("LDDAF2"&amp;A34,'Main File'!A:O,7,0),0)</f>
        <v>0</v>
      </c>
      <c r="D34" s="14">
        <f>IFERROR(+VLOOKUP("LDDAF2"&amp;A34,'Main File'!A:O,8,0),0)</f>
        <v>0</v>
      </c>
      <c r="E34" s="14">
        <f>IFERROR(+VLOOKUP("LDDAF2"&amp;A34,'Main File'!A:O,9,0),0)</f>
        <v>0</v>
      </c>
      <c r="F34" s="14">
        <f>IFERROR(+VLOOKUP("LDDAF2"&amp;A34,'Main File'!A:O,10,0),0)</f>
        <v>0</v>
      </c>
      <c r="G34" s="14">
        <f>IFERROR(+VLOOKUP("LDDAF2"&amp;A34,'Main File'!A:O,11,0),0)</f>
        <v>0</v>
      </c>
      <c r="H34" s="14">
        <f>IFERROR(+VLOOKUP("LDDAF2"&amp;A34,'Main File'!A:O,12,0),0)</f>
        <v>0</v>
      </c>
      <c r="I34" s="14">
        <f>IFERROR(+VLOOKUP("LDDAF2"&amp;A34,'Main File'!A:O,13,0),0)</f>
        <v>0</v>
      </c>
      <c r="J34" s="14">
        <f>IFERROR(+VLOOKUP("LDDAF2"&amp;A34,'Main File'!A:O,14,0),0)</f>
        <v>0</v>
      </c>
      <c r="K34" s="14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IFERROR(+VLOOKUP("LDDAF3"&amp;A4,'Main File'!A:O,6,0),0)</f>
        <v>2.2500895872917552</v>
      </c>
      <c r="C4" s="14">
        <f>IFERROR(+VLOOKUP("LDDAF3"&amp;A4,'Main File'!A:O,7,0),0)</f>
        <v>0</v>
      </c>
      <c r="D4" s="14">
        <f>IFERROR(+VLOOKUP("LDDAF3"&amp;A4,'Main File'!A:O,8,0),0)</f>
        <v>0</v>
      </c>
      <c r="E4" s="14">
        <f>IFERROR(+VLOOKUP("LDDAF3"&amp;A4,'Main File'!A:O,9,0),0)</f>
        <v>0.19621224052384098</v>
      </c>
      <c r="F4" s="14">
        <f>IFERROR(+VLOOKUP("LDDAF3"&amp;A4,'Main File'!A:O,10,0),0)</f>
        <v>2.4463018278155961</v>
      </c>
      <c r="G4" s="14">
        <f>IFERROR(+VLOOKUP("LDDAF3"&amp;A4,'Main File'!A:O,11,0),0)</f>
        <v>1.2300149187793659</v>
      </c>
      <c r="H4" s="14">
        <f>IFERROR(+VLOOKUP("LDDAF3"&amp;A4,'Main File'!A:O,12,0),0)</f>
        <v>0</v>
      </c>
      <c r="I4" s="14">
        <f>IFERROR(+VLOOKUP("LDDAF3"&amp;A4,'Main File'!A:O,13,0),0)</f>
        <v>0</v>
      </c>
      <c r="J4" s="14">
        <f>IFERROR(+VLOOKUP("LDDAF3"&amp;A4,'Main File'!A:O,14,0),0)</f>
        <v>0.19620602220609393</v>
      </c>
      <c r="K4" s="14">
        <f>IFERROR(+VLOOKUP("LDDAF3"&amp;A4,'Main File'!A:O,15,0),0)</f>
        <v>1.4262209409854598</v>
      </c>
    </row>
    <row r="5" spans="1:14" x14ac:dyDescent="0.25">
      <c r="A5" s="9">
        <v>43161</v>
      </c>
      <c r="B5" s="14">
        <f>IFERROR(+VLOOKUP("LDDAF3"&amp;A5,'Main File'!A:O,6,0),0)</f>
        <v>2.2500877992197283</v>
      </c>
      <c r="C5" s="14">
        <f>IFERROR(+VLOOKUP("LDDAF3"&amp;A5,'Main File'!A:O,7,0),0)</f>
        <v>0</v>
      </c>
      <c r="D5" s="14">
        <f>IFERROR(+VLOOKUP("LDDAF3"&amp;A5,'Main File'!A:O,8,0),0)</f>
        <v>0</v>
      </c>
      <c r="E5" s="14">
        <f>IFERROR(+VLOOKUP("LDDAF3"&amp;A5,'Main File'!A:O,9,0),0)</f>
        <v>0.1962148269605116</v>
      </c>
      <c r="F5" s="14">
        <f>IFERROR(+VLOOKUP("LDDAF3"&amp;A5,'Main File'!A:O,10,0),0)</f>
        <v>2.4463026261802399</v>
      </c>
      <c r="G5" s="14">
        <f>IFERROR(+VLOOKUP("LDDAF3"&amp;A5,'Main File'!A:O,11,0),0)</f>
        <v>1.2300154210081546</v>
      </c>
      <c r="H5" s="14">
        <f>IFERROR(+VLOOKUP("LDDAF3"&amp;A5,'Main File'!A:O,12,0),0)</f>
        <v>0</v>
      </c>
      <c r="I5" s="14">
        <f>IFERROR(+VLOOKUP("LDDAF3"&amp;A5,'Main File'!A:O,13,0),0)</f>
        <v>0</v>
      </c>
      <c r="J5" s="14">
        <f>IFERROR(+VLOOKUP("LDDAF3"&amp;A5,'Main File'!A:O,14,0),0)</f>
        <v>0.19620615290696655</v>
      </c>
      <c r="K5" s="14">
        <f>IFERROR(+VLOOKUP("LDDAF3"&amp;A5,'Main File'!A:O,15,0),0)</f>
        <v>1.4262215739151212</v>
      </c>
    </row>
    <row r="6" spans="1:14" x14ac:dyDescent="0.25">
      <c r="A6" s="9">
        <f>+A5+1</f>
        <v>43162</v>
      </c>
      <c r="B6" s="14">
        <f>IFERROR(+VLOOKUP("LDDAF3"&amp;A6,'Main File'!A:O,6,0),0)</f>
        <v>2.2500861563717311</v>
      </c>
      <c r="C6" s="14">
        <f>IFERROR(+VLOOKUP("LDDAF3"&amp;A6,'Main File'!A:O,7,0),0)</f>
        <v>0</v>
      </c>
      <c r="D6" s="14">
        <f>IFERROR(+VLOOKUP("LDDAF3"&amp;A6,'Main File'!A:O,8,0),0)</f>
        <v>0</v>
      </c>
      <c r="E6" s="14">
        <f>IFERROR(+VLOOKUP("LDDAF3"&amp;A6,'Main File'!A:O,9,0),0)</f>
        <v>0.19621326744078846</v>
      </c>
      <c r="F6" s="14">
        <f>IFERROR(+VLOOKUP("LDDAF3"&amp;A6,'Main File'!A:O,10,0),0)</f>
        <v>2.4462994238125195</v>
      </c>
      <c r="G6" s="14">
        <f>IFERROR(+VLOOKUP("LDDAF3"&amp;A6,'Main File'!A:O,11,0),0)</f>
        <v>1.2300184880095304</v>
      </c>
      <c r="H6" s="14">
        <f>IFERROR(+VLOOKUP("LDDAF3"&amp;A6,'Main File'!A:O,12,0),0)</f>
        <v>0</v>
      </c>
      <c r="I6" s="14">
        <f>IFERROR(+VLOOKUP("LDDAF3"&amp;A6,'Main File'!A:O,13,0),0)</f>
        <v>0</v>
      </c>
      <c r="J6" s="14">
        <f>IFERROR(+VLOOKUP("LDDAF3"&amp;A6,'Main File'!A:O,14,0),0)</f>
        <v>0.19620669271961025</v>
      </c>
      <c r="K6" s="14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14">
        <f>IFERROR(+VLOOKUP("LDDAF3"&amp;A7,'Main File'!A:O,6,0),0)</f>
        <v>2.2500857851937979</v>
      </c>
      <c r="C7" s="14">
        <f>IFERROR(+VLOOKUP("LDDAF3"&amp;A7,'Main File'!A:O,7,0),0)</f>
        <v>0</v>
      </c>
      <c r="D7" s="14">
        <f>IFERROR(+VLOOKUP("LDDAF3"&amp;A7,'Main File'!A:O,8,0),0)</f>
        <v>0</v>
      </c>
      <c r="E7" s="14">
        <f>IFERROR(+VLOOKUP("LDDAF3"&amp;A7,'Main File'!A:O,9,0),0)</f>
        <v>0.19621162035050885</v>
      </c>
      <c r="F7" s="14">
        <f>IFERROR(+VLOOKUP("LDDAF3"&amp;A7,'Main File'!A:O,10,0),0)</f>
        <v>2.4462974055443065</v>
      </c>
      <c r="G7" s="14">
        <f>IFERROR(+VLOOKUP("LDDAF3"&amp;A7,'Main File'!A:O,11,0),0)</f>
        <v>1.2300209997537279</v>
      </c>
      <c r="H7" s="14">
        <f>IFERROR(+VLOOKUP("LDDAF3"&amp;A7,'Main File'!A:O,12,0),0)</f>
        <v>0</v>
      </c>
      <c r="I7" s="14">
        <f>IFERROR(+VLOOKUP("LDDAF3"&amp;A7,'Main File'!A:O,13,0),0)</f>
        <v>0</v>
      </c>
      <c r="J7" s="14">
        <f>IFERROR(+VLOOKUP("LDDAF3"&amp;A7,'Main File'!A:O,14,0),0)</f>
        <v>0.19620714395192246</v>
      </c>
      <c r="K7" s="14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14">
        <f>IFERROR(+VLOOKUP("LDDAF3"&amp;A8,'Main File'!A:O,6,0),0)</f>
        <v>2.2500887642988765</v>
      </c>
      <c r="C8" s="14">
        <f>IFERROR(+VLOOKUP("LDDAF3"&amp;A8,'Main File'!A:O,7,0),0)</f>
        <v>0</v>
      </c>
      <c r="D8" s="14">
        <f>IFERROR(+VLOOKUP("LDDAF3"&amp;A8,'Main File'!A:O,8,0),0)</f>
        <v>0</v>
      </c>
      <c r="E8" s="14">
        <f>IFERROR(+VLOOKUP("LDDAF3"&amp;A8,'Main File'!A:O,9,0),0)</f>
        <v>0.19621430388873595</v>
      </c>
      <c r="F8" s="14">
        <f>IFERROR(+VLOOKUP("LDDAF3"&amp;A8,'Main File'!A:O,10,0),0)</f>
        <v>2.4463030681876123</v>
      </c>
      <c r="G8" s="14">
        <f>IFERROR(+VLOOKUP("LDDAF3"&amp;A8,'Main File'!A:O,11,0),0)</f>
        <v>1.2300177792575731</v>
      </c>
      <c r="H8" s="14">
        <f>IFERROR(+VLOOKUP("LDDAF3"&amp;A8,'Main File'!A:O,12,0),0)</f>
        <v>0</v>
      </c>
      <c r="I8" s="14">
        <f>IFERROR(+VLOOKUP("LDDAF3"&amp;A8,'Main File'!A:O,13,0),0)</f>
        <v>0</v>
      </c>
      <c r="J8" s="14">
        <f>IFERROR(+VLOOKUP("LDDAF3"&amp;A8,'Main File'!A:O,14,0),0)</f>
        <v>0.19620177571666977</v>
      </c>
      <c r="K8" s="14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14">
        <f>IFERROR(+VLOOKUP("LDDAF3"&amp;A9,'Main File'!A:O,6,0),0)</f>
        <v>0</v>
      </c>
      <c r="C9" s="14">
        <f>IFERROR(+VLOOKUP("LDDAF3"&amp;A9,'Main File'!A:O,7,0),0)</f>
        <v>0</v>
      </c>
      <c r="D9" s="14">
        <f>IFERROR(+VLOOKUP("LDDAF3"&amp;A9,'Main File'!A:O,8,0),0)</f>
        <v>0</v>
      </c>
      <c r="E9" s="14">
        <f>IFERROR(+VLOOKUP("LDDAF3"&amp;A9,'Main File'!A:O,9,0),0)</f>
        <v>0</v>
      </c>
      <c r="F9" s="14">
        <f>IFERROR(+VLOOKUP("LDDAF3"&amp;A9,'Main File'!A:O,10,0),0)</f>
        <v>0</v>
      </c>
      <c r="G9" s="14">
        <f>IFERROR(+VLOOKUP("LDDAF3"&amp;A9,'Main File'!A:O,11,0),0)</f>
        <v>0</v>
      </c>
      <c r="H9" s="14">
        <f>IFERROR(+VLOOKUP("LDDAF3"&amp;A9,'Main File'!A:O,12,0),0)</f>
        <v>0</v>
      </c>
      <c r="I9" s="14">
        <f>IFERROR(+VLOOKUP("LDDAF3"&amp;A9,'Main File'!A:O,13,0),0)</f>
        <v>0</v>
      </c>
      <c r="J9" s="14">
        <f>IFERROR(+VLOOKUP("LDDAF3"&amp;A9,'Main File'!A:O,14,0),0)</f>
        <v>0</v>
      </c>
      <c r="K9" s="14">
        <f>IFERROR(+VLOOKUP("LDDAF3"&amp;A9,'Main File'!A:O,15,0),0)</f>
        <v>0</v>
      </c>
    </row>
    <row r="10" spans="1:14" x14ac:dyDescent="0.25">
      <c r="A10" s="9">
        <f t="shared" si="0"/>
        <v>43166</v>
      </c>
      <c r="B10" s="14">
        <f>IFERROR(+VLOOKUP("LDDAF3"&amp;A10,'Main File'!A:O,6,0),0)</f>
        <v>0</v>
      </c>
      <c r="C10" s="14">
        <f>IFERROR(+VLOOKUP("LDDAF3"&amp;A10,'Main File'!A:O,7,0),0)</f>
        <v>0</v>
      </c>
      <c r="D10" s="14">
        <f>IFERROR(+VLOOKUP("LDDAF3"&amp;A10,'Main File'!A:O,8,0),0)</f>
        <v>0</v>
      </c>
      <c r="E10" s="14">
        <f>IFERROR(+VLOOKUP("LDDAF3"&amp;A10,'Main File'!A:O,9,0),0)</f>
        <v>0</v>
      </c>
      <c r="F10" s="14">
        <f>IFERROR(+VLOOKUP("LDDAF3"&amp;A10,'Main File'!A:O,10,0),0)</f>
        <v>0</v>
      </c>
      <c r="G10" s="14">
        <f>IFERROR(+VLOOKUP("LDDAF3"&amp;A10,'Main File'!A:O,11,0),0)</f>
        <v>0</v>
      </c>
      <c r="H10" s="14">
        <f>IFERROR(+VLOOKUP("LDDAF3"&amp;A10,'Main File'!A:O,12,0),0)</f>
        <v>0</v>
      </c>
      <c r="I10" s="14">
        <f>IFERROR(+VLOOKUP("LDDAF3"&amp;A10,'Main File'!A:O,13,0),0)</f>
        <v>0</v>
      </c>
      <c r="J10" s="14">
        <f>IFERROR(+VLOOKUP("LDDAF3"&amp;A10,'Main File'!A:O,14,0),0)</f>
        <v>0</v>
      </c>
      <c r="K10" s="14">
        <f>IFERROR(+VLOOKUP("LDDAF3"&amp;A10,'Main File'!A:O,15,0),0)</f>
        <v>0</v>
      </c>
    </row>
    <row r="11" spans="1:14" x14ac:dyDescent="0.25">
      <c r="A11" s="9">
        <f t="shared" si="0"/>
        <v>43167</v>
      </c>
      <c r="B11" s="14">
        <f>IFERROR(+VLOOKUP("LDDAF3"&amp;A11,'Main File'!A:O,6,0),0)</f>
        <v>0</v>
      </c>
      <c r="C11" s="14">
        <f>IFERROR(+VLOOKUP("LDDAF3"&amp;A11,'Main File'!A:O,7,0),0)</f>
        <v>0</v>
      </c>
      <c r="D11" s="14">
        <f>IFERROR(+VLOOKUP("LDDAF3"&amp;A11,'Main File'!A:O,8,0),0)</f>
        <v>0</v>
      </c>
      <c r="E11" s="14">
        <f>IFERROR(+VLOOKUP("LDDAF3"&amp;A11,'Main File'!A:O,9,0),0)</f>
        <v>0</v>
      </c>
      <c r="F11" s="14">
        <f>IFERROR(+VLOOKUP("LDDAF3"&amp;A11,'Main File'!A:O,10,0),0)</f>
        <v>0</v>
      </c>
      <c r="G11" s="14">
        <f>IFERROR(+VLOOKUP("LDDAF3"&amp;A11,'Main File'!A:O,11,0),0)</f>
        <v>0</v>
      </c>
      <c r="H11" s="14">
        <f>IFERROR(+VLOOKUP("LDDAF3"&amp;A11,'Main File'!A:O,12,0),0)</f>
        <v>0</v>
      </c>
      <c r="I11" s="14">
        <f>IFERROR(+VLOOKUP("LDDAF3"&amp;A11,'Main File'!A:O,13,0),0)</f>
        <v>0</v>
      </c>
      <c r="J11" s="14">
        <f>IFERROR(+VLOOKUP("LDDAF3"&amp;A11,'Main File'!A:O,14,0),0)</f>
        <v>0</v>
      </c>
      <c r="K11" s="14">
        <f>IFERROR(+VLOOKUP("LDDAF3"&amp;A11,'Main File'!A:O,15,0),0)</f>
        <v>0</v>
      </c>
    </row>
    <row r="12" spans="1:14" x14ac:dyDescent="0.25">
      <c r="A12" s="9">
        <f t="shared" si="0"/>
        <v>43168</v>
      </c>
      <c r="B12" s="14">
        <f>IFERROR(+VLOOKUP("LDDAF3"&amp;A12,'Main File'!A:O,6,0),0)</f>
        <v>0</v>
      </c>
      <c r="C12" s="14">
        <f>IFERROR(+VLOOKUP("LDDAF3"&amp;A12,'Main File'!A:O,7,0),0)</f>
        <v>0</v>
      </c>
      <c r="D12" s="14">
        <f>IFERROR(+VLOOKUP("LDDAF3"&amp;A12,'Main File'!A:O,8,0),0)</f>
        <v>0</v>
      </c>
      <c r="E12" s="14">
        <f>IFERROR(+VLOOKUP("LDDAF3"&amp;A12,'Main File'!A:O,9,0),0)</f>
        <v>0</v>
      </c>
      <c r="F12" s="14">
        <f>IFERROR(+VLOOKUP("LDDAF3"&amp;A12,'Main File'!A:O,10,0),0)</f>
        <v>0</v>
      </c>
      <c r="G12" s="14">
        <f>IFERROR(+VLOOKUP("LDDAF3"&amp;A12,'Main File'!A:O,11,0),0)</f>
        <v>0</v>
      </c>
      <c r="H12" s="14">
        <f>IFERROR(+VLOOKUP("LDDAF3"&amp;A12,'Main File'!A:O,12,0),0)</f>
        <v>0</v>
      </c>
      <c r="I12" s="14">
        <f>IFERROR(+VLOOKUP("LDDAF3"&amp;A12,'Main File'!A:O,13,0),0)</f>
        <v>0</v>
      </c>
      <c r="J12" s="14">
        <f>IFERROR(+VLOOKUP("LDDAF3"&amp;A12,'Main File'!A:O,14,0),0)</f>
        <v>0</v>
      </c>
      <c r="K12" s="14">
        <f>IFERROR(+VLOOKUP("LDDAF3"&amp;A12,'Main File'!A:O,15,0),0)</f>
        <v>0</v>
      </c>
    </row>
    <row r="13" spans="1:14" x14ac:dyDescent="0.25">
      <c r="A13" s="9">
        <f t="shared" si="0"/>
        <v>43169</v>
      </c>
      <c r="B13" s="14">
        <f>IFERROR(+VLOOKUP("LDDAF3"&amp;A13,'Main File'!A:O,6,0),0)</f>
        <v>0</v>
      </c>
      <c r="C13" s="14">
        <f>IFERROR(+VLOOKUP("LDDAF3"&amp;A13,'Main File'!A:O,7,0),0)</f>
        <v>0</v>
      </c>
      <c r="D13" s="14">
        <f>IFERROR(+VLOOKUP("LDDAF3"&amp;A13,'Main File'!A:O,8,0),0)</f>
        <v>0</v>
      </c>
      <c r="E13" s="14">
        <f>IFERROR(+VLOOKUP("LDDAF3"&amp;A13,'Main File'!A:O,9,0),0)</f>
        <v>0</v>
      </c>
      <c r="F13" s="14">
        <f>IFERROR(+VLOOKUP("LDDAF3"&amp;A13,'Main File'!A:O,10,0),0)</f>
        <v>0</v>
      </c>
      <c r="G13" s="14">
        <f>IFERROR(+VLOOKUP("LDDAF3"&amp;A13,'Main File'!A:O,11,0),0)</f>
        <v>0</v>
      </c>
      <c r="H13" s="14">
        <f>IFERROR(+VLOOKUP("LDDAF3"&amp;A13,'Main File'!A:O,12,0),0)</f>
        <v>0</v>
      </c>
      <c r="I13" s="14">
        <f>IFERROR(+VLOOKUP("LDDAF3"&amp;A13,'Main File'!A:O,13,0),0)</f>
        <v>0</v>
      </c>
      <c r="J13" s="14">
        <f>IFERROR(+VLOOKUP("LDDAF3"&amp;A13,'Main File'!A:O,14,0),0)</f>
        <v>0</v>
      </c>
      <c r="K13" s="14">
        <f>IFERROR(+VLOOKUP("LDDAF3"&amp;A13,'Main File'!A:O,15,0),0)</f>
        <v>0</v>
      </c>
    </row>
    <row r="14" spans="1:14" x14ac:dyDescent="0.25">
      <c r="A14" s="9">
        <f t="shared" si="0"/>
        <v>43170</v>
      </c>
      <c r="B14" s="14">
        <f>IFERROR(+VLOOKUP("LDDAF3"&amp;A14,'Main File'!A:O,6,0),0)</f>
        <v>0</v>
      </c>
      <c r="C14" s="14">
        <f>IFERROR(+VLOOKUP("LDDAF3"&amp;A14,'Main File'!A:O,7,0),0)</f>
        <v>0</v>
      </c>
      <c r="D14" s="14">
        <f>IFERROR(+VLOOKUP("LDDAF3"&amp;A14,'Main File'!A:O,8,0),0)</f>
        <v>0</v>
      </c>
      <c r="E14" s="14">
        <f>IFERROR(+VLOOKUP("LDDAF3"&amp;A14,'Main File'!A:O,9,0),0)</f>
        <v>0</v>
      </c>
      <c r="F14" s="14">
        <f>IFERROR(+VLOOKUP("LDDAF3"&amp;A14,'Main File'!A:O,10,0),0)</f>
        <v>0</v>
      </c>
      <c r="G14" s="14">
        <f>IFERROR(+VLOOKUP("LDDAF3"&amp;A14,'Main File'!A:O,11,0),0)</f>
        <v>0</v>
      </c>
      <c r="H14" s="14">
        <f>IFERROR(+VLOOKUP("LDDAF3"&amp;A14,'Main File'!A:O,12,0),0)</f>
        <v>0</v>
      </c>
      <c r="I14" s="14">
        <f>IFERROR(+VLOOKUP("LDDAF3"&amp;A14,'Main File'!A:O,13,0),0)</f>
        <v>0</v>
      </c>
      <c r="J14" s="14">
        <f>IFERROR(+VLOOKUP("LDDAF3"&amp;A14,'Main File'!A:O,14,0),0)</f>
        <v>0</v>
      </c>
      <c r="K14" s="14">
        <f>IFERROR(+VLOOKUP("LDDAF3"&amp;A14,'Main File'!A:O,15,0),0)</f>
        <v>0</v>
      </c>
    </row>
    <row r="15" spans="1:14" x14ac:dyDescent="0.25">
      <c r="A15" s="9">
        <f t="shared" si="0"/>
        <v>43171</v>
      </c>
      <c r="B15" s="14">
        <f>IFERROR(+VLOOKUP("LDDAF3"&amp;A15,'Main File'!A:O,6,0),0)</f>
        <v>0</v>
      </c>
      <c r="C15" s="14">
        <f>IFERROR(+VLOOKUP("LDDAF3"&amp;A15,'Main File'!A:O,7,0),0)</f>
        <v>0</v>
      </c>
      <c r="D15" s="14">
        <f>IFERROR(+VLOOKUP("LDDAF3"&amp;A15,'Main File'!A:O,8,0),0)</f>
        <v>0</v>
      </c>
      <c r="E15" s="14">
        <f>IFERROR(+VLOOKUP("LDDAF3"&amp;A15,'Main File'!A:O,9,0),0)</f>
        <v>0</v>
      </c>
      <c r="F15" s="14">
        <f>IFERROR(+VLOOKUP("LDDAF3"&amp;A15,'Main File'!A:O,10,0),0)</f>
        <v>0</v>
      </c>
      <c r="G15" s="14">
        <f>IFERROR(+VLOOKUP("LDDAF3"&amp;A15,'Main File'!A:O,11,0),0)</f>
        <v>0</v>
      </c>
      <c r="H15" s="14">
        <f>IFERROR(+VLOOKUP("LDDAF3"&amp;A15,'Main File'!A:O,12,0),0)</f>
        <v>0</v>
      </c>
      <c r="I15" s="14">
        <f>IFERROR(+VLOOKUP("LDDAF3"&amp;A15,'Main File'!A:O,13,0),0)</f>
        <v>0</v>
      </c>
      <c r="J15" s="14">
        <f>IFERROR(+VLOOKUP("LDDAF3"&amp;A15,'Main File'!A:O,14,0),0)</f>
        <v>0</v>
      </c>
      <c r="K15" s="14">
        <f>IFERROR(+VLOOKUP("LDDAF3"&amp;A15,'Main File'!A:O,15,0),0)</f>
        <v>0</v>
      </c>
    </row>
    <row r="16" spans="1:14" x14ac:dyDescent="0.25">
      <c r="A16" s="9">
        <f t="shared" si="0"/>
        <v>43172</v>
      </c>
      <c r="B16" s="14">
        <f>IFERROR(+VLOOKUP("LDDAF3"&amp;A16,'Main File'!A:O,6,0),0)</f>
        <v>0</v>
      </c>
      <c r="C16" s="14">
        <f>IFERROR(+VLOOKUP("LDDAF3"&amp;A16,'Main File'!A:O,7,0),0)</f>
        <v>0</v>
      </c>
      <c r="D16" s="14">
        <f>IFERROR(+VLOOKUP("LDDAF3"&amp;A16,'Main File'!A:O,8,0),0)</f>
        <v>0</v>
      </c>
      <c r="E16" s="14">
        <f>IFERROR(+VLOOKUP("LDDAF3"&amp;A16,'Main File'!A:O,9,0),0)</f>
        <v>0</v>
      </c>
      <c r="F16" s="14">
        <f>IFERROR(+VLOOKUP("LDDAF3"&amp;A16,'Main File'!A:O,10,0),0)</f>
        <v>0</v>
      </c>
      <c r="G16" s="14">
        <f>IFERROR(+VLOOKUP("LDDAF3"&amp;A16,'Main File'!A:O,11,0),0)</f>
        <v>0</v>
      </c>
      <c r="H16" s="14">
        <f>IFERROR(+VLOOKUP("LDDAF3"&amp;A16,'Main File'!A:O,12,0),0)</f>
        <v>0</v>
      </c>
      <c r="I16" s="14">
        <f>IFERROR(+VLOOKUP("LDDAF3"&amp;A16,'Main File'!A:O,13,0),0)</f>
        <v>0</v>
      </c>
      <c r="J16" s="14">
        <f>IFERROR(+VLOOKUP("LDDAF3"&amp;A16,'Main File'!A:O,14,0),0)</f>
        <v>0</v>
      </c>
      <c r="K16" s="14">
        <f>IFERROR(+VLOOKUP("LDDAF3"&amp;A16,'Main File'!A:O,15,0),0)</f>
        <v>0</v>
      </c>
    </row>
    <row r="17" spans="1:11" x14ac:dyDescent="0.25">
      <c r="A17" s="9">
        <f t="shared" si="0"/>
        <v>43173</v>
      </c>
      <c r="B17" s="14">
        <f>IFERROR(+VLOOKUP("LDDAF3"&amp;A17,'Main File'!A:O,6,0),0)</f>
        <v>0</v>
      </c>
      <c r="C17" s="14">
        <f>IFERROR(+VLOOKUP("LDDAF3"&amp;A17,'Main File'!A:O,7,0),0)</f>
        <v>0</v>
      </c>
      <c r="D17" s="14">
        <f>IFERROR(+VLOOKUP("LDDAF3"&amp;A17,'Main File'!A:O,8,0),0)</f>
        <v>0</v>
      </c>
      <c r="E17" s="14">
        <f>IFERROR(+VLOOKUP("LDDAF3"&amp;A17,'Main File'!A:O,9,0),0)</f>
        <v>0</v>
      </c>
      <c r="F17" s="14">
        <f>IFERROR(+VLOOKUP("LDDAF3"&amp;A17,'Main File'!A:O,10,0),0)</f>
        <v>0</v>
      </c>
      <c r="G17" s="14">
        <f>IFERROR(+VLOOKUP("LDDAF3"&amp;A17,'Main File'!A:O,11,0),0)</f>
        <v>0</v>
      </c>
      <c r="H17" s="14">
        <f>IFERROR(+VLOOKUP("LDDAF3"&amp;A17,'Main File'!A:O,12,0),0)</f>
        <v>0</v>
      </c>
      <c r="I17" s="14">
        <f>IFERROR(+VLOOKUP("LDDAF3"&amp;A17,'Main File'!A:O,13,0),0)</f>
        <v>0</v>
      </c>
      <c r="J17" s="14">
        <f>IFERROR(+VLOOKUP("LDDAF3"&amp;A17,'Main File'!A:O,14,0),0)</f>
        <v>0</v>
      </c>
      <c r="K17" s="14">
        <f>IFERROR(+VLOOKUP("LDDAF3"&amp;A17,'Main File'!A:O,15,0),0)</f>
        <v>0</v>
      </c>
    </row>
    <row r="18" spans="1:11" x14ac:dyDescent="0.25">
      <c r="A18" s="9">
        <f t="shared" si="0"/>
        <v>43174</v>
      </c>
      <c r="B18" s="14">
        <f>IFERROR(+VLOOKUP("LDDAF3"&amp;A18,'Main File'!A:O,6,0),0)</f>
        <v>0</v>
      </c>
      <c r="C18" s="14">
        <f>IFERROR(+VLOOKUP("LDDAF3"&amp;A18,'Main File'!A:O,7,0),0)</f>
        <v>0</v>
      </c>
      <c r="D18" s="14">
        <f>IFERROR(+VLOOKUP("LDDAF3"&amp;A18,'Main File'!A:O,8,0),0)</f>
        <v>0</v>
      </c>
      <c r="E18" s="14">
        <f>IFERROR(+VLOOKUP("LDDAF3"&amp;A18,'Main File'!A:O,9,0),0)</f>
        <v>0</v>
      </c>
      <c r="F18" s="14">
        <f>IFERROR(+VLOOKUP("LDDAF3"&amp;A18,'Main File'!A:O,10,0),0)</f>
        <v>0</v>
      </c>
      <c r="G18" s="14">
        <f>IFERROR(+VLOOKUP("LDDAF3"&amp;A18,'Main File'!A:O,11,0),0)</f>
        <v>0</v>
      </c>
      <c r="H18" s="14">
        <f>IFERROR(+VLOOKUP("LDDAF3"&amp;A18,'Main File'!A:O,12,0),0)</f>
        <v>0</v>
      </c>
      <c r="I18" s="14">
        <f>IFERROR(+VLOOKUP("LDDAF3"&amp;A18,'Main File'!A:O,13,0),0)</f>
        <v>0</v>
      </c>
      <c r="J18" s="14">
        <f>IFERROR(+VLOOKUP("LDDAF3"&amp;A18,'Main File'!A:O,14,0),0)</f>
        <v>0</v>
      </c>
      <c r="K18" s="14">
        <f>IFERROR(+VLOOKUP("LDDAF3"&amp;A18,'Main File'!A:O,15,0),0)</f>
        <v>0</v>
      </c>
    </row>
    <row r="19" spans="1:11" x14ac:dyDescent="0.25">
      <c r="A19" s="9">
        <f t="shared" si="0"/>
        <v>43175</v>
      </c>
      <c r="B19" s="14">
        <f>IFERROR(+VLOOKUP("LDDAF3"&amp;A19,'Main File'!A:O,6,0),0)</f>
        <v>0</v>
      </c>
      <c r="C19" s="14">
        <f>IFERROR(+VLOOKUP("LDDAF3"&amp;A19,'Main File'!A:O,7,0),0)</f>
        <v>0</v>
      </c>
      <c r="D19" s="14">
        <f>IFERROR(+VLOOKUP("LDDAF3"&amp;A19,'Main File'!A:O,8,0),0)</f>
        <v>0</v>
      </c>
      <c r="E19" s="14">
        <f>IFERROR(+VLOOKUP("LDDAF3"&amp;A19,'Main File'!A:O,9,0),0)</f>
        <v>0</v>
      </c>
      <c r="F19" s="14">
        <f>IFERROR(+VLOOKUP("LDDAF3"&amp;A19,'Main File'!A:O,10,0),0)</f>
        <v>0</v>
      </c>
      <c r="G19" s="14">
        <f>IFERROR(+VLOOKUP("LDDAF3"&amp;A19,'Main File'!A:O,11,0),0)</f>
        <v>0</v>
      </c>
      <c r="H19" s="14">
        <f>IFERROR(+VLOOKUP("LDDAF3"&amp;A19,'Main File'!A:O,12,0),0)</f>
        <v>0</v>
      </c>
      <c r="I19" s="14">
        <f>IFERROR(+VLOOKUP("LDDAF3"&amp;A19,'Main File'!A:O,13,0),0)</f>
        <v>0</v>
      </c>
      <c r="J19" s="14">
        <f>IFERROR(+VLOOKUP("LDDAF3"&amp;A19,'Main File'!A:O,14,0),0)</f>
        <v>0</v>
      </c>
      <c r="K19" s="14">
        <f>IFERROR(+VLOOKUP("LDDAF3"&amp;A19,'Main File'!A:O,15,0),0)</f>
        <v>0</v>
      </c>
    </row>
    <row r="20" spans="1:11" x14ac:dyDescent="0.25">
      <c r="A20" s="9">
        <f t="shared" si="0"/>
        <v>43176</v>
      </c>
      <c r="B20" s="14">
        <f>IFERROR(+VLOOKUP("LDDAF3"&amp;A20,'Main File'!A:O,6,0),0)</f>
        <v>0</v>
      </c>
      <c r="C20" s="14">
        <f>IFERROR(+VLOOKUP("LDDAF3"&amp;A20,'Main File'!A:O,7,0),0)</f>
        <v>0</v>
      </c>
      <c r="D20" s="14">
        <f>IFERROR(+VLOOKUP("LDDAF3"&amp;A20,'Main File'!A:O,8,0),0)</f>
        <v>0</v>
      </c>
      <c r="E20" s="14">
        <f>IFERROR(+VLOOKUP("LDDAF3"&amp;A20,'Main File'!A:O,9,0),0)</f>
        <v>0</v>
      </c>
      <c r="F20" s="14">
        <f>IFERROR(+VLOOKUP("LDDAF3"&amp;A20,'Main File'!A:O,10,0),0)</f>
        <v>0</v>
      </c>
      <c r="G20" s="14">
        <f>IFERROR(+VLOOKUP("LDDAF3"&amp;A20,'Main File'!A:O,11,0),0)</f>
        <v>0</v>
      </c>
      <c r="H20" s="14">
        <f>IFERROR(+VLOOKUP("LDDAF3"&amp;A20,'Main File'!A:O,12,0),0)</f>
        <v>0</v>
      </c>
      <c r="I20" s="14">
        <f>IFERROR(+VLOOKUP("LDDAF3"&amp;A20,'Main File'!A:O,13,0),0)</f>
        <v>0</v>
      </c>
      <c r="J20" s="14">
        <f>IFERROR(+VLOOKUP("LDDAF3"&amp;A20,'Main File'!A:O,14,0),0)</f>
        <v>0</v>
      </c>
      <c r="K20" s="14">
        <f>IFERROR(+VLOOKUP("LDDAF3"&amp;A20,'Main File'!A:O,15,0),0)</f>
        <v>0</v>
      </c>
    </row>
    <row r="21" spans="1:11" x14ac:dyDescent="0.25">
      <c r="A21" s="9">
        <f t="shared" si="0"/>
        <v>43177</v>
      </c>
      <c r="B21" s="14">
        <f>IFERROR(+VLOOKUP("LDDAF3"&amp;A21,'Main File'!A:O,6,0),0)</f>
        <v>0</v>
      </c>
      <c r="C21" s="14">
        <f>IFERROR(+VLOOKUP("LDDAF3"&amp;A21,'Main File'!A:O,7,0),0)</f>
        <v>0</v>
      </c>
      <c r="D21" s="14">
        <f>IFERROR(+VLOOKUP("LDDAF3"&amp;A21,'Main File'!A:O,8,0),0)</f>
        <v>0</v>
      </c>
      <c r="E21" s="14">
        <f>IFERROR(+VLOOKUP("LDDAF3"&amp;A21,'Main File'!A:O,9,0),0)</f>
        <v>0</v>
      </c>
      <c r="F21" s="14">
        <f>IFERROR(+VLOOKUP("LDDAF3"&amp;A21,'Main File'!A:O,10,0),0)</f>
        <v>0</v>
      </c>
      <c r="G21" s="14">
        <f>IFERROR(+VLOOKUP("LDDAF3"&amp;A21,'Main File'!A:O,11,0),0)</f>
        <v>0</v>
      </c>
      <c r="H21" s="14">
        <f>IFERROR(+VLOOKUP("LDDAF3"&amp;A21,'Main File'!A:O,12,0),0)</f>
        <v>0</v>
      </c>
      <c r="I21" s="14">
        <f>IFERROR(+VLOOKUP("LDDAF3"&amp;A21,'Main File'!A:O,13,0),0)</f>
        <v>0</v>
      </c>
      <c r="J21" s="14">
        <f>IFERROR(+VLOOKUP("LDDAF3"&amp;A21,'Main File'!A:O,14,0),0)</f>
        <v>0</v>
      </c>
      <c r="K21" s="14">
        <f>IFERROR(+VLOOKUP("LDDAF3"&amp;A21,'Main File'!A:O,15,0),0)</f>
        <v>0</v>
      </c>
    </row>
    <row r="22" spans="1:11" x14ac:dyDescent="0.25">
      <c r="A22" s="9">
        <f t="shared" si="0"/>
        <v>43178</v>
      </c>
      <c r="B22" s="14">
        <f>IFERROR(+VLOOKUP("LDDAF3"&amp;A22,'Main File'!A:O,6,0),0)</f>
        <v>0</v>
      </c>
      <c r="C22" s="14">
        <f>IFERROR(+VLOOKUP("LDDAF3"&amp;A22,'Main File'!A:O,7,0),0)</f>
        <v>0</v>
      </c>
      <c r="D22" s="14">
        <f>IFERROR(+VLOOKUP("LDDAF3"&amp;A22,'Main File'!A:O,8,0),0)</f>
        <v>0</v>
      </c>
      <c r="E22" s="14">
        <f>IFERROR(+VLOOKUP("LDDAF3"&amp;A22,'Main File'!A:O,9,0),0)</f>
        <v>0</v>
      </c>
      <c r="F22" s="14">
        <f>IFERROR(+VLOOKUP("LDDAF3"&amp;A22,'Main File'!A:O,10,0),0)</f>
        <v>0</v>
      </c>
      <c r="G22" s="14">
        <f>IFERROR(+VLOOKUP("LDDAF3"&amp;A22,'Main File'!A:O,11,0),0)</f>
        <v>0</v>
      </c>
      <c r="H22" s="14">
        <f>IFERROR(+VLOOKUP("LDDAF3"&amp;A22,'Main File'!A:O,12,0),0)</f>
        <v>0</v>
      </c>
      <c r="I22" s="14">
        <f>IFERROR(+VLOOKUP("LDDAF3"&amp;A22,'Main File'!A:O,13,0),0)</f>
        <v>0</v>
      </c>
      <c r="J22" s="14">
        <f>IFERROR(+VLOOKUP("LDDAF3"&amp;A22,'Main File'!A:O,14,0),0)</f>
        <v>0</v>
      </c>
      <c r="K22" s="14">
        <f>IFERROR(+VLOOKUP("LDDAF3"&amp;A22,'Main File'!A:O,15,0),0)</f>
        <v>0</v>
      </c>
    </row>
    <row r="23" spans="1:11" x14ac:dyDescent="0.25">
      <c r="A23" s="9">
        <f t="shared" si="0"/>
        <v>43179</v>
      </c>
      <c r="B23" s="14">
        <f>IFERROR(+VLOOKUP("LDDAF3"&amp;A23,'Main File'!A:O,6,0),0)</f>
        <v>0</v>
      </c>
      <c r="C23" s="14">
        <f>IFERROR(+VLOOKUP("LDDAF3"&amp;A23,'Main File'!A:O,7,0),0)</f>
        <v>0</v>
      </c>
      <c r="D23" s="14">
        <f>IFERROR(+VLOOKUP("LDDAF3"&amp;A23,'Main File'!A:O,8,0),0)</f>
        <v>0</v>
      </c>
      <c r="E23" s="14">
        <f>IFERROR(+VLOOKUP("LDDAF3"&amp;A23,'Main File'!A:O,9,0),0)</f>
        <v>0</v>
      </c>
      <c r="F23" s="14">
        <f>IFERROR(+VLOOKUP("LDDAF3"&amp;A23,'Main File'!A:O,10,0),0)</f>
        <v>0</v>
      </c>
      <c r="G23" s="14">
        <f>IFERROR(+VLOOKUP("LDDAF3"&amp;A23,'Main File'!A:O,11,0),0)</f>
        <v>0</v>
      </c>
      <c r="H23" s="14">
        <f>IFERROR(+VLOOKUP("LDDAF3"&amp;A23,'Main File'!A:O,12,0),0)</f>
        <v>0</v>
      </c>
      <c r="I23" s="14">
        <f>IFERROR(+VLOOKUP("LDDAF3"&amp;A23,'Main File'!A:O,13,0),0)</f>
        <v>0</v>
      </c>
      <c r="J23" s="14">
        <f>IFERROR(+VLOOKUP("LDDAF3"&amp;A23,'Main File'!A:O,14,0),0)</f>
        <v>0</v>
      </c>
      <c r="K23" s="14">
        <f>IFERROR(+VLOOKUP("LDDAF3"&amp;A23,'Main File'!A:O,15,0),0)</f>
        <v>0</v>
      </c>
    </row>
    <row r="24" spans="1:11" x14ac:dyDescent="0.25">
      <c r="A24" s="9">
        <f t="shared" si="0"/>
        <v>43180</v>
      </c>
      <c r="B24" s="14">
        <f>IFERROR(+VLOOKUP("LDDAF3"&amp;A24,'Main File'!A:O,6,0),0)</f>
        <v>0</v>
      </c>
      <c r="C24" s="14">
        <f>IFERROR(+VLOOKUP("LDDAF3"&amp;A24,'Main File'!A:O,7,0),0)</f>
        <v>0</v>
      </c>
      <c r="D24" s="14">
        <f>IFERROR(+VLOOKUP("LDDAF3"&amp;A24,'Main File'!A:O,8,0),0)</f>
        <v>0</v>
      </c>
      <c r="E24" s="14">
        <f>IFERROR(+VLOOKUP("LDDAF3"&amp;A24,'Main File'!A:O,9,0),0)</f>
        <v>0</v>
      </c>
      <c r="F24" s="14">
        <f>IFERROR(+VLOOKUP("LDDAF3"&amp;A24,'Main File'!A:O,10,0),0)</f>
        <v>0</v>
      </c>
      <c r="G24" s="14">
        <f>IFERROR(+VLOOKUP("LDDAF3"&amp;A24,'Main File'!A:O,11,0),0)</f>
        <v>0</v>
      </c>
      <c r="H24" s="14">
        <f>IFERROR(+VLOOKUP("LDDAF3"&amp;A24,'Main File'!A:O,12,0),0)</f>
        <v>0</v>
      </c>
      <c r="I24" s="14">
        <f>IFERROR(+VLOOKUP("LDDAF3"&amp;A24,'Main File'!A:O,13,0),0)</f>
        <v>0</v>
      </c>
      <c r="J24" s="14">
        <f>IFERROR(+VLOOKUP("LDDAF3"&amp;A24,'Main File'!A:O,14,0),0)</f>
        <v>0</v>
      </c>
      <c r="K24" s="14">
        <f>IFERROR(+VLOOKUP("LDDAF3"&amp;A24,'Main File'!A:O,15,0),0)</f>
        <v>0</v>
      </c>
    </row>
    <row r="25" spans="1:11" x14ac:dyDescent="0.25">
      <c r="A25" s="9">
        <f t="shared" si="0"/>
        <v>43181</v>
      </c>
      <c r="B25" s="14">
        <f>IFERROR(+VLOOKUP("LDDAF3"&amp;A25,'Main File'!A:O,6,0),0)</f>
        <v>0</v>
      </c>
      <c r="C25" s="14">
        <f>IFERROR(+VLOOKUP("LDDAF3"&amp;A25,'Main File'!A:O,7,0),0)</f>
        <v>0</v>
      </c>
      <c r="D25" s="14">
        <f>IFERROR(+VLOOKUP("LDDAF3"&amp;A25,'Main File'!A:O,8,0),0)</f>
        <v>0</v>
      </c>
      <c r="E25" s="14">
        <f>IFERROR(+VLOOKUP("LDDAF3"&amp;A25,'Main File'!A:O,9,0),0)</f>
        <v>0</v>
      </c>
      <c r="F25" s="14">
        <f>IFERROR(+VLOOKUP("LDDAF3"&amp;A25,'Main File'!A:O,10,0),0)</f>
        <v>0</v>
      </c>
      <c r="G25" s="14">
        <f>IFERROR(+VLOOKUP("LDDAF3"&amp;A25,'Main File'!A:O,11,0),0)</f>
        <v>0</v>
      </c>
      <c r="H25" s="14">
        <f>IFERROR(+VLOOKUP("LDDAF3"&amp;A25,'Main File'!A:O,12,0),0)</f>
        <v>0</v>
      </c>
      <c r="I25" s="14">
        <f>IFERROR(+VLOOKUP("LDDAF3"&amp;A25,'Main File'!A:O,13,0),0)</f>
        <v>0</v>
      </c>
      <c r="J25" s="14">
        <f>IFERROR(+VLOOKUP("LDDAF3"&amp;A25,'Main File'!A:O,14,0),0)</f>
        <v>0</v>
      </c>
      <c r="K25" s="14">
        <f>IFERROR(+VLOOKUP("LDDAF3"&amp;A25,'Main File'!A:O,15,0),0)</f>
        <v>0</v>
      </c>
    </row>
    <row r="26" spans="1:11" x14ac:dyDescent="0.25">
      <c r="A26" s="9">
        <f t="shared" si="0"/>
        <v>43182</v>
      </c>
      <c r="B26" s="14">
        <f>IFERROR(+VLOOKUP("LDDAF3"&amp;A26,'Main File'!A:O,6,0),0)</f>
        <v>0</v>
      </c>
      <c r="C26" s="14">
        <f>IFERROR(+VLOOKUP("LDDAF3"&amp;A26,'Main File'!A:O,7,0),0)</f>
        <v>0</v>
      </c>
      <c r="D26" s="14">
        <f>IFERROR(+VLOOKUP("LDDAF3"&amp;A26,'Main File'!A:O,8,0),0)</f>
        <v>0</v>
      </c>
      <c r="E26" s="14">
        <f>IFERROR(+VLOOKUP("LDDAF3"&amp;A26,'Main File'!A:O,9,0),0)</f>
        <v>0</v>
      </c>
      <c r="F26" s="14">
        <f>IFERROR(+VLOOKUP("LDDAF3"&amp;A26,'Main File'!A:O,10,0),0)</f>
        <v>0</v>
      </c>
      <c r="G26" s="14">
        <f>IFERROR(+VLOOKUP("LDDAF3"&amp;A26,'Main File'!A:O,11,0),0)</f>
        <v>0</v>
      </c>
      <c r="H26" s="14">
        <f>IFERROR(+VLOOKUP("LDDAF3"&amp;A26,'Main File'!A:O,12,0),0)</f>
        <v>0</v>
      </c>
      <c r="I26" s="14">
        <f>IFERROR(+VLOOKUP("LDDAF3"&amp;A26,'Main File'!A:O,13,0),0)</f>
        <v>0</v>
      </c>
      <c r="J26" s="14">
        <f>IFERROR(+VLOOKUP("LDDAF3"&amp;A26,'Main File'!A:O,14,0),0)</f>
        <v>0</v>
      </c>
      <c r="K26" s="14">
        <f>IFERROR(+VLOOKUP("LDDAF3"&amp;A26,'Main File'!A:O,15,0),0)</f>
        <v>0</v>
      </c>
    </row>
    <row r="27" spans="1:11" x14ac:dyDescent="0.25">
      <c r="A27" s="9">
        <f t="shared" si="0"/>
        <v>43183</v>
      </c>
      <c r="B27" s="14">
        <f>IFERROR(+VLOOKUP("LDDAF3"&amp;A27,'Main File'!A:O,6,0),0)</f>
        <v>0</v>
      </c>
      <c r="C27" s="14">
        <f>IFERROR(+VLOOKUP("LDDAF3"&amp;A27,'Main File'!A:O,7,0),0)</f>
        <v>0</v>
      </c>
      <c r="D27" s="14">
        <f>IFERROR(+VLOOKUP("LDDAF3"&amp;A27,'Main File'!A:O,8,0),0)</f>
        <v>0</v>
      </c>
      <c r="E27" s="14">
        <f>IFERROR(+VLOOKUP("LDDAF3"&amp;A27,'Main File'!A:O,9,0),0)</f>
        <v>0</v>
      </c>
      <c r="F27" s="14">
        <f>IFERROR(+VLOOKUP("LDDAF3"&amp;A27,'Main File'!A:O,10,0),0)</f>
        <v>0</v>
      </c>
      <c r="G27" s="14">
        <f>IFERROR(+VLOOKUP("LDDAF3"&amp;A27,'Main File'!A:O,11,0),0)</f>
        <v>0</v>
      </c>
      <c r="H27" s="14">
        <f>IFERROR(+VLOOKUP("LDDAF3"&amp;A27,'Main File'!A:O,12,0),0)</f>
        <v>0</v>
      </c>
      <c r="I27" s="14">
        <f>IFERROR(+VLOOKUP("LDDAF3"&amp;A27,'Main File'!A:O,13,0),0)</f>
        <v>0</v>
      </c>
      <c r="J27" s="14">
        <f>IFERROR(+VLOOKUP("LDDAF3"&amp;A27,'Main File'!A:O,14,0),0)</f>
        <v>0</v>
      </c>
      <c r="K27" s="14">
        <f>IFERROR(+VLOOKUP("LDDAF3"&amp;A27,'Main File'!A:O,15,0),0)</f>
        <v>0</v>
      </c>
    </row>
    <row r="28" spans="1:11" x14ac:dyDescent="0.25">
      <c r="A28" s="9">
        <f t="shared" si="0"/>
        <v>43184</v>
      </c>
      <c r="B28" s="14">
        <f>IFERROR(+VLOOKUP("LDDAF3"&amp;A28,'Main File'!A:O,6,0),0)</f>
        <v>0</v>
      </c>
      <c r="C28" s="14">
        <f>IFERROR(+VLOOKUP("LDDAF3"&amp;A28,'Main File'!A:O,7,0),0)</f>
        <v>0</v>
      </c>
      <c r="D28" s="14">
        <f>IFERROR(+VLOOKUP("LDDAF3"&amp;A28,'Main File'!A:O,8,0),0)</f>
        <v>0</v>
      </c>
      <c r="E28" s="14">
        <f>IFERROR(+VLOOKUP("LDDAF3"&amp;A28,'Main File'!A:O,9,0),0)</f>
        <v>0</v>
      </c>
      <c r="F28" s="14">
        <f>IFERROR(+VLOOKUP("LDDAF3"&amp;A28,'Main File'!A:O,10,0),0)</f>
        <v>0</v>
      </c>
      <c r="G28" s="14">
        <f>IFERROR(+VLOOKUP("LDDAF3"&amp;A28,'Main File'!A:O,11,0),0)</f>
        <v>0</v>
      </c>
      <c r="H28" s="14">
        <f>IFERROR(+VLOOKUP("LDDAF3"&amp;A28,'Main File'!A:O,12,0),0)</f>
        <v>0</v>
      </c>
      <c r="I28" s="14">
        <f>IFERROR(+VLOOKUP("LDDAF3"&amp;A28,'Main File'!A:O,13,0),0)</f>
        <v>0</v>
      </c>
      <c r="J28" s="14">
        <f>IFERROR(+VLOOKUP("LDDAF3"&amp;A28,'Main File'!A:O,14,0),0)</f>
        <v>0</v>
      </c>
      <c r="K28" s="14">
        <f>IFERROR(+VLOOKUP("LDDAF3"&amp;A28,'Main File'!A:O,15,0),0)</f>
        <v>0</v>
      </c>
    </row>
    <row r="29" spans="1:11" x14ac:dyDescent="0.25">
      <c r="A29" s="9">
        <f t="shared" si="0"/>
        <v>43185</v>
      </c>
      <c r="B29" s="14">
        <f>IFERROR(+VLOOKUP("LDDAF3"&amp;A29,'Main File'!A:O,6,0),0)</f>
        <v>0</v>
      </c>
      <c r="C29" s="14">
        <f>IFERROR(+VLOOKUP("LDDAF3"&amp;A29,'Main File'!A:O,7,0),0)</f>
        <v>0</v>
      </c>
      <c r="D29" s="14">
        <f>IFERROR(+VLOOKUP("LDDAF3"&amp;A29,'Main File'!A:O,8,0),0)</f>
        <v>0</v>
      </c>
      <c r="E29" s="14">
        <f>IFERROR(+VLOOKUP("LDDAF3"&amp;A29,'Main File'!A:O,9,0),0)</f>
        <v>0</v>
      </c>
      <c r="F29" s="14">
        <f>IFERROR(+VLOOKUP("LDDAF3"&amp;A29,'Main File'!A:O,10,0),0)</f>
        <v>0</v>
      </c>
      <c r="G29" s="14">
        <f>IFERROR(+VLOOKUP("LDDAF3"&amp;A29,'Main File'!A:O,11,0),0)</f>
        <v>0</v>
      </c>
      <c r="H29" s="14">
        <f>IFERROR(+VLOOKUP("LDDAF3"&amp;A29,'Main File'!A:O,12,0),0)</f>
        <v>0</v>
      </c>
      <c r="I29" s="14">
        <f>IFERROR(+VLOOKUP("LDDAF3"&amp;A29,'Main File'!A:O,13,0),0)</f>
        <v>0</v>
      </c>
      <c r="J29" s="14">
        <f>IFERROR(+VLOOKUP("LDDAF3"&amp;A29,'Main File'!A:O,14,0),0)</f>
        <v>0</v>
      </c>
      <c r="K29" s="14">
        <f>IFERROR(+VLOOKUP("LDDAF3"&amp;A29,'Main File'!A:O,15,0),0)</f>
        <v>0</v>
      </c>
    </row>
    <row r="30" spans="1:11" x14ac:dyDescent="0.25">
      <c r="A30" s="9">
        <f t="shared" si="0"/>
        <v>43186</v>
      </c>
      <c r="B30" s="14">
        <f>IFERROR(+VLOOKUP("LDDAF3"&amp;A30,'Main File'!A:O,6,0),0)</f>
        <v>0</v>
      </c>
      <c r="C30" s="14">
        <f>IFERROR(+VLOOKUP("LDDAF3"&amp;A30,'Main File'!A:O,7,0),0)</f>
        <v>0</v>
      </c>
      <c r="D30" s="14">
        <f>IFERROR(+VLOOKUP("LDDAF3"&amp;A30,'Main File'!A:O,8,0),0)</f>
        <v>0</v>
      </c>
      <c r="E30" s="14">
        <f>IFERROR(+VLOOKUP("LDDAF3"&amp;A30,'Main File'!A:O,9,0),0)</f>
        <v>0</v>
      </c>
      <c r="F30" s="14">
        <f>IFERROR(+VLOOKUP("LDDAF3"&amp;A30,'Main File'!A:O,10,0),0)</f>
        <v>0</v>
      </c>
      <c r="G30" s="14">
        <f>IFERROR(+VLOOKUP("LDDAF3"&amp;A30,'Main File'!A:O,11,0),0)</f>
        <v>0</v>
      </c>
      <c r="H30" s="14">
        <f>IFERROR(+VLOOKUP("LDDAF3"&amp;A30,'Main File'!A:O,12,0),0)</f>
        <v>0</v>
      </c>
      <c r="I30" s="14">
        <f>IFERROR(+VLOOKUP("LDDAF3"&amp;A30,'Main File'!A:O,13,0),0)</f>
        <v>0</v>
      </c>
      <c r="J30" s="14">
        <f>IFERROR(+VLOOKUP("LDDAF3"&amp;A30,'Main File'!A:O,14,0),0)</f>
        <v>0</v>
      </c>
      <c r="K30" s="14">
        <f>IFERROR(+VLOOKUP("LDDAF3"&amp;A30,'Main File'!A:O,15,0),0)</f>
        <v>0</v>
      </c>
    </row>
    <row r="31" spans="1:11" x14ac:dyDescent="0.25">
      <c r="A31" s="9">
        <f t="shared" si="0"/>
        <v>43187</v>
      </c>
      <c r="B31" s="14">
        <f>IFERROR(+VLOOKUP("LDDAF3"&amp;A31,'Main File'!A:O,6,0),0)</f>
        <v>0</v>
      </c>
      <c r="C31" s="14">
        <f>IFERROR(+VLOOKUP("LDDAF3"&amp;A31,'Main File'!A:O,7,0),0)</f>
        <v>0</v>
      </c>
      <c r="D31" s="14">
        <f>IFERROR(+VLOOKUP("LDDAF3"&amp;A31,'Main File'!A:O,8,0),0)</f>
        <v>0</v>
      </c>
      <c r="E31" s="14">
        <f>IFERROR(+VLOOKUP("LDDAF3"&amp;A31,'Main File'!A:O,9,0),0)</f>
        <v>0</v>
      </c>
      <c r="F31" s="14">
        <f>IFERROR(+VLOOKUP("LDDAF3"&amp;A31,'Main File'!A:O,10,0),0)</f>
        <v>0</v>
      </c>
      <c r="G31" s="14">
        <f>IFERROR(+VLOOKUP("LDDAF3"&amp;A31,'Main File'!A:O,11,0),0)</f>
        <v>0</v>
      </c>
      <c r="H31" s="14">
        <f>IFERROR(+VLOOKUP("LDDAF3"&amp;A31,'Main File'!A:O,12,0),0)</f>
        <v>0</v>
      </c>
      <c r="I31" s="14">
        <f>IFERROR(+VLOOKUP("LDDAF3"&amp;A31,'Main File'!A:O,13,0),0)</f>
        <v>0</v>
      </c>
      <c r="J31" s="14">
        <f>IFERROR(+VLOOKUP("LDDAF3"&amp;A31,'Main File'!A:O,14,0),0)</f>
        <v>0</v>
      </c>
      <c r="K31" s="14">
        <f>IFERROR(+VLOOKUP("LDDAF3"&amp;A31,'Main File'!A:O,15,0),0)</f>
        <v>0</v>
      </c>
    </row>
    <row r="32" spans="1:11" x14ac:dyDescent="0.25">
      <c r="A32" s="9">
        <f t="shared" si="0"/>
        <v>43188</v>
      </c>
      <c r="B32" s="14">
        <f>IFERROR(+VLOOKUP("LDDAF3"&amp;A32,'Main File'!A:O,6,0),0)</f>
        <v>0</v>
      </c>
      <c r="C32" s="14">
        <f>IFERROR(+VLOOKUP("LDDAF3"&amp;A32,'Main File'!A:O,7,0),0)</f>
        <v>0</v>
      </c>
      <c r="D32" s="14">
        <f>IFERROR(+VLOOKUP("LDDAF3"&amp;A32,'Main File'!A:O,8,0),0)</f>
        <v>0</v>
      </c>
      <c r="E32" s="14">
        <f>IFERROR(+VLOOKUP("LDDAF3"&amp;A32,'Main File'!A:O,9,0),0)</f>
        <v>0</v>
      </c>
      <c r="F32" s="14">
        <f>IFERROR(+VLOOKUP("LDDAF3"&amp;A32,'Main File'!A:O,10,0),0)</f>
        <v>0</v>
      </c>
      <c r="G32" s="14">
        <f>IFERROR(+VLOOKUP("LDDAF3"&amp;A32,'Main File'!A:O,11,0),0)</f>
        <v>0</v>
      </c>
      <c r="H32" s="14">
        <f>IFERROR(+VLOOKUP("LDDAF3"&amp;A32,'Main File'!A:O,12,0),0)</f>
        <v>0</v>
      </c>
      <c r="I32" s="14">
        <f>IFERROR(+VLOOKUP("LDDAF3"&amp;A32,'Main File'!A:O,13,0),0)</f>
        <v>0</v>
      </c>
      <c r="J32" s="14">
        <f>IFERROR(+VLOOKUP("LDDAF3"&amp;A32,'Main File'!A:O,14,0),0)</f>
        <v>0</v>
      </c>
      <c r="K32" s="14">
        <f>IFERROR(+VLOOKUP("LDDAF3"&amp;A32,'Main File'!A:O,15,0),0)</f>
        <v>0</v>
      </c>
    </row>
    <row r="33" spans="1:11" x14ac:dyDescent="0.25">
      <c r="A33" s="9">
        <f t="shared" si="0"/>
        <v>43189</v>
      </c>
      <c r="B33" s="14">
        <f>IFERROR(+VLOOKUP("LDDAF3"&amp;A33,'Main File'!A:O,6,0),0)</f>
        <v>0</v>
      </c>
      <c r="C33" s="14">
        <f>IFERROR(+VLOOKUP("LDDAF3"&amp;A33,'Main File'!A:O,7,0),0)</f>
        <v>0</v>
      </c>
      <c r="D33" s="14">
        <f>IFERROR(+VLOOKUP("LDDAF3"&amp;A33,'Main File'!A:O,8,0),0)</f>
        <v>0</v>
      </c>
      <c r="E33" s="14">
        <f>IFERROR(+VLOOKUP("LDDAF3"&amp;A33,'Main File'!A:O,9,0),0)</f>
        <v>0</v>
      </c>
      <c r="F33" s="14">
        <f>IFERROR(+VLOOKUP("LDDAF3"&amp;A33,'Main File'!A:O,10,0),0)</f>
        <v>0</v>
      </c>
      <c r="G33" s="14">
        <f>IFERROR(+VLOOKUP("LDDAF3"&amp;A33,'Main File'!A:O,11,0),0)</f>
        <v>0</v>
      </c>
      <c r="H33" s="14">
        <f>IFERROR(+VLOOKUP("LDDAF3"&amp;A33,'Main File'!A:O,12,0),0)</f>
        <v>0</v>
      </c>
      <c r="I33" s="14">
        <f>IFERROR(+VLOOKUP("LDDAF3"&amp;A33,'Main File'!A:O,13,0),0)</f>
        <v>0</v>
      </c>
      <c r="J33" s="14">
        <f>IFERROR(+VLOOKUP("LDDAF3"&amp;A33,'Main File'!A:O,14,0),0)</f>
        <v>0</v>
      </c>
      <c r="K33" s="14">
        <f>IFERROR(+VLOOKUP("LDDAF3"&amp;A33,'Main File'!A:O,15,0),0)</f>
        <v>0</v>
      </c>
    </row>
    <row r="34" spans="1:11" x14ac:dyDescent="0.25">
      <c r="A34" s="9">
        <f t="shared" si="0"/>
        <v>43190</v>
      </c>
      <c r="B34" s="14">
        <f>IFERROR(+VLOOKUP("LDDAF3"&amp;A34,'Main File'!A:O,6,0),0)</f>
        <v>0</v>
      </c>
      <c r="C34" s="14">
        <f>IFERROR(+VLOOKUP("LDDAF3"&amp;A34,'Main File'!A:O,7,0),0)</f>
        <v>0</v>
      </c>
      <c r="D34" s="14">
        <f>IFERROR(+VLOOKUP("LDDAF3"&amp;A34,'Main File'!A:O,8,0),0)</f>
        <v>0</v>
      </c>
      <c r="E34" s="14">
        <f>IFERROR(+VLOOKUP("LDDAF3"&amp;A34,'Main File'!A:O,9,0),0)</f>
        <v>0</v>
      </c>
      <c r="F34" s="14">
        <f>IFERROR(+VLOOKUP("LDDAF3"&amp;A34,'Main File'!A:O,10,0),0)</f>
        <v>0</v>
      </c>
      <c r="G34" s="14">
        <f>IFERROR(+VLOOKUP("LDDAF3"&amp;A34,'Main File'!A:O,11,0),0)</f>
        <v>0</v>
      </c>
      <c r="H34" s="14">
        <f>IFERROR(+VLOOKUP("LDDAF3"&amp;A34,'Main File'!A:O,12,0),0)</f>
        <v>0</v>
      </c>
      <c r="I34" s="14">
        <f>IFERROR(+VLOOKUP("LDDAF3"&amp;A34,'Main File'!A:O,13,0),0)</f>
        <v>0</v>
      </c>
      <c r="J34" s="14">
        <f>IFERROR(+VLOOKUP("LDDAF3"&amp;A34,'Main File'!A:O,14,0),0)</f>
        <v>0</v>
      </c>
      <c r="K34" s="14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G-Sec Long Term Exchange Traded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IFERROR(+VLOOKUP("LDGETF"&amp;A4,'Main File'!A:O,6,0),0)</f>
        <v>0.25000133366954286</v>
      </c>
      <c r="C4" s="14">
        <f>IFERROR(+VLOOKUP("LDGETF"&amp;A4,'Main File'!A:O,7,0),0)</f>
        <v>0</v>
      </c>
      <c r="D4" s="14">
        <f>IFERROR(+VLOOKUP("LDGETF"&amp;A4,'Main File'!A:O,8,0),0)</f>
        <v>0</v>
      </c>
      <c r="E4" s="14">
        <f>IFERROR(+VLOOKUP("LDGETF"&amp;A4,'Main File'!A:O,9,0),0)</f>
        <v>2.7000545242483128E-2</v>
      </c>
      <c r="F4" s="14">
        <f>IFERROR(+VLOOKUP("LDGETF"&amp;A4,'Main File'!A:O,10,0),0)</f>
        <v>0.27700187891202599</v>
      </c>
      <c r="G4" s="14">
        <f>IFERROR(+VLOOKUP("LDGETF"&amp;A4,'Main File'!A:O,11,0),0)</f>
        <v>0</v>
      </c>
      <c r="H4" s="14">
        <f>IFERROR(+VLOOKUP("LDGETF"&amp;A4,'Main File'!A:O,12,0),0)</f>
        <v>0</v>
      </c>
      <c r="I4" s="14">
        <f>IFERROR(+VLOOKUP("LDGETF"&amp;A4,'Main File'!A:O,13,0),0)</f>
        <v>0</v>
      </c>
      <c r="J4" s="14">
        <f>IFERROR(+VLOOKUP("LDGETF"&amp;A4,'Main File'!A:O,14,0),0)</f>
        <v>0</v>
      </c>
      <c r="K4" s="14">
        <f>IFERROR(+VLOOKUP("LDGETF"&amp;A4,'Main File'!A:O,15,0),0)</f>
        <v>0</v>
      </c>
    </row>
    <row r="5" spans="1:14" x14ac:dyDescent="0.25">
      <c r="A5" s="9">
        <v>43161</v>
      </c>
      <c r="B5" s="14">
        <f>IFERROR(+VLOOKUP("LDGETF"&amp;A5,'Main File'!A:O,6,0),0)</f>
        <v>0.25000114048488287</v>
      </c>
      <c r="C5" s="14">
        <f>IFERROR(+VLOOKUP("LDGETF"&amp;A5,'Main File'!A:O,7,0),0)</f>
        <v>0</v>
      </c>
      <c r="D5" s="14">
        <f>IFERROR(+VLOOKUP("LDGETF"&amp;A5,'Main File'!A:O,8,0),0)</f>
        <v>0</v>
      </c>
      <c r="E5" s="14">
        <f>IFERROR(+VLOOKUP("LDGETF"&amp;A5,'Main File'!A:O,9,0),0)</f>
        <v>2.7000217677854495E-2</v>
      </c>
      <c r="F5" s="14">
        <f>IFERROR(+VLOOKUP("LDGETF"&amp;A5,'Main File'!A:O,10,0),0)</f>
        <v>0.27700135816273735</v>
      </c>
      <c r="G5" s="14">
        <f>IFERROR(+VLOOKUP("LDGETF"&amp;A5,'Main File'!A:O,11,0),0)</f>
        <v>0</v>
      </c>
      <c r="H5" s="14">
        <f>IFERROR(+VLOOKUP("LDGETF"&amp;A5,'Main File'!A:O,12,0),0)</f>
        <v>0</v>
      </c>
      <c r="I5" s="14">
        <f>IFERROR(+VLOOKUP("LDGETF"&amp;A5,'Main File'!A:O,13,0),0)</f>
        <v>0</v>
      </c>
      <c r="J5" s="14">
        <f>IFERROR(+VLOOKUP("LDGETF"&amp;A5,'Main File'!A:O,14,0),0)</f>
        <v>0</v>
      </c>
      <c r="K5" s="14">
        <f>IFERROR(+VLOOKUP("LDGETF"&amp;A5,'Main File'!A:O,15,0),0)</f>
        <v>0</v>
      </c>
    </row>
    <row r="6" spans="1:14" x14ac:dyDescent="0.25">
      <c r="A6" s="9">
        <f>+A5+1</f>
        <v>43162</v>
      </c>
      <c r="B6" s="14">
        <f>IFERROR(+VLOOKUP("LDGETF"&amp;A6,'Main File'!A:O,6,0),0)</f>
        <v>0.2500013041967038</v>
      </c>
      <c r="C6" s="14">
        <f>IFERROR(+VLOOKUP("LDGETF"&amp;A6,'Main File'!A:O,7,0),0)</f>
        <v>0</v>
      </c>
      <c r="D6" s="14">
        <f>IFERROR(+VLOOKUP("LDGETF"&amp;A6,'Main File'!A:O,8,0),0)</f>
        <v>0</v>
      </c>
      <c r="E6" s="14">
        <f>IFERROR(+VLOOKUP("LDGETF"&amp;A6,'Main File'!A:O,9,0),0)</f>
        <v>2.6999872093338272E-2</v>
      </c>
      <c r="F6" s="14">
        <f>IFERROR(+VLOOKUP("LDGETF"&amp;A6,'Main File'!A:O,10,0),0)</f>
        <v>0.27700117629004206</v>
      </c>
      <c r="G6" s="14">
        <f>IFERROR(+VLOOKUP("LDGETF"&amp;A6,'Main File'!A:O,11,0),0)</f>
        <v>0</v>
      </c>
      <c r="H6" s="14">
        <f>IFERROR(+VLOOKUP("LDGETF"&amp;A6,'Main File'!A:O,12,0),0)</f>
        <v>0</v>
      </c>
      <c r="I6" s="14">
        <f>IFERROR(+VLOOKUP("LDGETF"&amp;A6,'Main File'!A:O,13,0),0)</f>
        <v>0</v>
      </c>
      <c r="J6" s="14">
        <f>IFERROR(+VLOOKUP("LDGETF"&amp;A6,'Main File'!A:O,14,0),0)</f>
        <v>0</v>
      </c>
      <c r="K6" s="14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14">
        <f>IFERROR(+VLOOKUP("LDGETF"&amp;A7,'Main File'!A:O,6,0),0)</f>
        <v>0.25000162408858551</v>
      </c>
      <c r="C7" s="14">
        <f>IFERROR(+VLOOKUP("LDGETF"&amp;A7,'Main File'!A:O,7,0),0)</f>
        <v>0</v>
      </c>
      <c r="D7" s="14">
        <f>IFERROR(+VLOOKUP("LDGETF"&amp;A7,'Main File'!A:O,8,0),0)</f>
        <v>0</v>
      </c>
      <c r="E7" s="14">
        <f>IFERROR(+VLOOKUP("LDGETF"&amp;A7,'Main File'!A:O,9,0),0)</f>
        <v>2.7000593152930737E-2</v>
      </c>
      <c r="F7" s="14">
        <f>IFERROR(+VLOOKUP("LDGETF"&amp;A7,'Main File'!A:O,10,0),0)</f>
        <v>0.27700221724151625</v>
      </c>
      <c r="G7" s="14">
        <f>IFERROR(+VLOOKUP("LDGETF"&amp;A7,'Main File'!A:O,11,0),0)</f>
        <v>0</v>
      </c>
      <c r="H7" s="14">
        <f>IFERROR(+VLOOKUP("LDGETF"&amp;A7,'Main File'!A:O,12,0),0)</f>
        <v>0</v>
      </c>
      <c r="I7" s="14">
        <f>IFERROR(+VLOOKUP("LDGETF"&amp;A7,'Main File'!A:O,13,0),0)</f>
        <v>0</v>
      </c>
      <c r="J7" s="14">
        <f>IFERROR(+VLOOKUP("LDGETF"&amp;A7,'Main File'!A:O,14,0),0)</f>
        <v>0</v>
      </c>
      <c r="K7" s="14">
        <f>IFERROR(+VLOOKUP("LDGETF"&amp;A7,'Main File'!A:O,15,0),0)</f>
        <v>0</v>
      </c>
    </row>
    <row r="8" spans="1:14" x14ac:dyDescent="0.25">
      <c r="A8" s="9">
        <f t="shared" si="0"/>
        <v>43164</v>
      </c>
      <c r="B8" s="14">
        <f>IFERROR(+VLOOKUP("LDGETF"&amp;A8,'Main File'!A:O,6,0),0)</f>
        <v>0.25000035533859832</v>
      </c>
      <c r="C8" s="14">
        <f>IFERROR(+VLOOKUP("LDGETF"&amp;A8,'Main File'!A:O,7,0),0)</f>
        <v>0</v>
      </c>
      <c r="D8" s="14">
        <f>IFERROR(+VLOOKUP("LDGETF"&amp;A8,'Main File'!A:O,8,0),0)</f>
        <v>0</v>
      </c>
      <c r="E8" s="14">
        <f>IFERROR(+VLOOKUP("LDGETF"&amp;A8,'Main File'!A:O,9,0),0)</f>
        <v>2.7000547364491676E-2</v>
      </c>
      <c r="F8" s="14">
        <f>IFERROR(+VLOOKUP("LDGETF"&amp;A8,'Main File'!A:O,10,0),0)</f>
        <v>0.27700090270309002</v>
      </c>
      <c r="G8" s="14">
        <f>IFERROR(+VLOOKUP("LDGETF"&amp;A8,'Main File'!A:O,11,0),0)</f>
        <v>0</v>
      </c>
      <c r="H8" s="14">
        <f>IFERROR(+VLOOKUP("LDGETF"&amp;A8,'Main File'!A:O,12,0),0)</f>
        <v>0</v>
      </c>
      <c r="I8" s="14">
        <f>IFERROR(+VLOOKUP("LDGETF"&amp;A8,'Main File'!A:O,13,0),0)</f>
        <v>0</v>
      </c>
      <c r="J8" s="14">
        <f>IFERROR(+VLOOKUP("LDGETF"&amp;A8,'Main File'!A:O,14,0),0)</f>
        <v>0</v>
      </c>
      <c r="K8" s="14">
        <f>IFERROR(+VLOOKUP("LDGETF"&amp;A8,'Main File'!A:O,15,0),0)</f>
        <v>0</v>
      </c>
    </row>
    <row r="9" spans="1:14" x14ac:dyDescent="0.25">
      <c r="A9" s="9">
        <f t="shared" si="0"/>
        <v>43165</v>
      </c>
      <c r="B9" s="14">
        <f>IFERROR(+VLOOKUP("LDGETF"&amp;A9,'Main File'!A:O,6,0),0)</f>
        <v>0</v>
      </c>
      <c r="C9" s="14">
        <f>IFERROR(+VLOOKUP("LDGETF"&amp;A9,'Main File'!A:O,7,0),0)</f>
        <v>0</v>
      </c>
      <c r="D9" s="14">
        <f>IFERROR(+VLOOKUP("LDGETF"&amp;A9,'Main File'!A:O,8,0),0)</f>
        <v>0</v>
      </c>
      <c r="E9" s="14">
        <f>IFERROR(+VLOOKUP("LDGETF"&amp;A9,'Main File'!A:O,9,0),0)</f>
        <v>0</v>
      </c>
      <c r="F9" s="14">
        <f>IFERROR(+VLOOKUP("LDGETF"&amp;A9,'Main File'!A:O,10,0),0)</f>
        <v>0</v>
      </c>
      <c r="G9" s="14">
        <f>IFERROR(+VLOOKUP("LDGETF"&amp;A9,'Main File'!A:O,11,0),0)</f>
        <v>0</v>
      </c>
      <c r="H9" s="14">
        <f>IFERROR(+VLOOKUP("LDGETF"&amp;A9,'Main File'!A:O,12,0),0)</f>
        <v>0</v>
      </c>
      <c r="I9" s="14">
        <f>IFERROR(+VLOOKUP("LDGETF"&amp;A9,'Main File'!A:O,13,0),0)</f>
        <v>0</v>
      </c>
      <c r="J9" s="14">
        <f>IFERROR(+VLOOKUP("LDGETF"&amp;A9,'Main File'!A:O,14,0),0)</f>
        <v>0</v>
      </c>
      <c r="K9" s="14">
        <f>IFERROR(+VLOOKUP("LDGETF"&amp;A9,'Main File'!A:O,15,0),0)</f>
        <v>0</v>
      </c>
    </row>
    <row r="10" spans="1:14" x14ac:dyDescent="0.25">
      <c r="A10" s="9">
        <f t="shared" si="0"/>
        <v>43166</v>
      </c>
      <c r="B10" s="14">
        <f>IFERROR(+VLOOKUP("LDGETF"&amp;A10,'Main File'!A:O,6,0),0)</f>
        <v>0</v>
      </c>
      <c r="C10" s="14">
        <f>IFERROR(+VLOOKUP("LDGETF"&amp;A10,'Main File'!A:O,7,0),0)</f>
        <v>0</v>
      </c>
      <c r="D10" s="14">
        <f>IFERROR(+VLOOKUP("LDGETF"&amp;A10,'Main File'!A:O,8,0),0)</f>
        <v>0</v>
      </c>
      <c r="E10" s="14">
        <f>IFERROR(+VLOOKUP("LDGETF"&amp;A10,'Main File'!A:O,9,0),0)</f>
        <v>0</v>
      </c>
      <c r="F10" s="14">
        <f>IFERROR(+VLOOKUP("LDGETF"&amp;A10,'Main File'!A:O,10,0),0)</f>
        <v>0</v>
      </c>
      <c r="G10" s="14">
        <f>IFERROR(+VLOOKUP("LDGETF"&amp;A10,'Main File'!A:O,11,0),0)</f>
        <v>0</v>
      </c>
      <c r="H10" s="14">
        <f>IFERROR(+VLOOKUP("LDGETF"&amp;A10,'Main File'!A:O,12,0),0)</f>
        <v>0</v>
      </c>
      <c r="I10" s="14">
        <f>IFERROR(+VLOOKUP("LDGETF"&amp;A10,'Main File'!A:O,13,0),0)</f>
        <v>0</v>
      </c>
      <c r="J10" s="14">
        <f>IFERROR(+VLOOKUP("LDGETF"&amp;A10,'Main File'!A:O,14,0),0)</f>
        <v>0</v>
      </c>
      <c r="K10" s="14">
        <f>IFERROR(+VLOOKUP("LDGETF"&amp;A10,'Main File'!A:O,15,0),0)</f>
        <v>0</v>
      </c>
    </row>
    <row r="11" spans="1:14" x14ac:dyDescent="0.25">
      <c r="A11" s="9">
        <f t="shared" si="0"/>
        <v>43167</v>
      </c>
      <c r="B11" s="14">
        <f>IFERROR(+VLOOKUP("LDGETF"&amp;A11,'Main File'!A:O,6,0),0)</f>
        <v>0</v>
      </c>
      <c r="C11" s="14">
        <f>IFERROR(+VLOOKUP("LDGETF"&amp;A11,'Main File'!A:O,7,0),0)</f>
        <v>0</v>
      </c>
      <c r="D11" s="14">
        <f>IFERROR(+VLOOKUP("LDGETF"&amp;A11,'Main File'!A:O,8,0),0)</f>
        <v>0</v>
      </c>
      <c r="E11" s="14">
        <f>IFERROR(+VLOOKUP("LDGETF"&amp;A11,'Main File'!A:O,9,0),0)</f>
        <v>0</v>
      </c>
      <c r="F11" s="14">
        <f>IFERROR(+VLOOKUP("LDGETF"&amp;A11,'Main File'!A:O,10,0),0)</f>
        <v>0</v>
      </c>
      <c r="G11" s="14">
        <f>IFERROR(+VLOOKUP("LDGETF"&amp;A11,'Main File'!A:O,11,0),0)</f>
        <v>0</v>
      </c>
      <c r="H11" s="14">
        <f>IFERROR(+VLOOKUP("LDGETF"&amp;A11,'Main File'!A:O,12,0),0)</f>
        <v>0</v>
      </c>
      <c r="I11" s="14">
        <f>IFERROR(+VLOOKUP("LDGETF"&amp;A11,'Main File'!A:O,13,0),0)</f>
        <v>0</v>
      </c>
      <c r="J11" s="14">
        <f>IFERROR(+VLOOKUP("LDGETF"&amp;A11,'Main File'!A:O,14,0),0)</f>
        <v>0</v>
      </c>
      <c r="K11" s="14">
        <f>IFERROR(+VLOOKUP("LDGETF"&amp;A11,'Main File'!A:O,15,0),0)</f>
        <v>0</v>
      </c>
    </row>
    <row r="12" spans="1:14" x14ac:dyDescent="0.25">
      <c r="A12" s="9">
        <f t="shared" si="0"/>
        <v>43168</v>
      </c>
      <c r="B12" s="14">
        <f>IFERROR(+VLOOKUP("LDGETF"&amp;A12,'Main File'!A:O,6,0),0)</f>
        <v>0</v>
      </c>
      <c r="C12" s="14">
        <f>IFERROR(+VLOOKUP("LDGETF"&amp;A12,'Main File'!A:O,7,0),0)</f>
        <v>0</v>
      </c>
      <c r="D12" s="14">
        <f>IFERROR(+VLOOKUP("LDGETF"&amp;A12,'Main File'!A:O,8,0),0)</f>
        <v>0</v>
      </c>
      <c r="E12" s="14">
        <f>IFERROR(+VLOOKUP("LDGETF"&amp;A12,'Main File'!A:O,9,0),0)</f>
        <v>0</v>
      </c>
      <c r="F12" s="14">
        <f>IFERROR(+VLOOKUP("LDGETF"&amp;A12,'Main File'!A:O,10,0),0)</f>
        <v>0</v>
      </c>
      <c r="G12" s="14">
        <f>IFERROR(+VLOOKUP("LDGETF"&amp;A12,'Main File'!A:O,11,0),0)</f>
        <v>0</v>
      </c>
      <c r="H12" s="14">
        <f>IFERROR(+VLOOKUP("LDGETF"&amp;A12,'Main File'!A:O,12,0),0)</f>
        <v>0</v>
      </c>
      <c r="I12" s="14">
        <f>IFERROR(+VLOOKUP("LDGETF"&amp;A12,'Main File'!A:O,13,0),0)</f>
        <v>0</v>
      </c>
      <c r="J12" s="14">
        <f>IFERROR(+VLOOKUP("LDGETF"&amp;A12,'Main File'!A:O,14,0),0)</f>
        <v>0</v>
      </c>
      <c r="K12" s="14">
        <f>IFERROR(+VLOOKUP("LDGETF"&amp;A12,'Main File'!A:O,15,0),0)</f>
        <v>0</v>
      </c>
    </row>
    <row r="13" spans="1:14" x14ac:dyDescent="0.25">
      <c r="A13" s="9">
        <f t="shared" si="0"/>
        <v>43169</v>
      </c>
      <c r="B13" s="14">
        <f>IFERROR(+VLOOKUP("LDGETF"&amp;A13,'Main File'!A:O,6,0),0)</f>
        <v>0</v>
      </c>
      <c r="C13" s="14">
        <f>IFERROR(+VLOOKUP("LDGETF"&amp;A13,'Main File'!A:O,7,0),0)</f>
        <v>0</v>
      </c>
      <c r="D13" s="14">
        <f>IFERROR(+VLOOKUP("LDGETF"&amp;A13,'Main File'!A:O,8,0),0)</f>
        <v>0</v>
      </c>
      <c r="E13" s="14">
        <f>IFERROR(+VLOOKUP("LDGETF"&amp;A13,'Main File'!A:O,9,0),0)</f>
        <v>0</v>
      </c>
      <c r="F13" s="14">
        <f>IFERROR(+VLOOKUP("LDGETF"&amp;A13,'Main File'!A:O,10,0),0)</f>
        <v>0</v>
      </c>
      <c r="G13" s="14">
        <f>IFERROR(+VLOOKUP("LDGETF"&amp;A13,'Main File'!A:O,11,0),0)</f>
        <v>0</v>
      </c>
      <c r="H13" s="14">
        <f>IFERROR(+VLOOKUP("LDGETF"&amp;A13,'Main File'!A:O,12,0),0)</f>
        <v>0</v>
      </c>
      <c r="I13" s="14">
        <f>IFERROR(+VLOOKUP("LDGETF"&amp;A13,'Main File'!A:O,13,0),0)</f>
        <v>0</v>
      </c>
      <c r="J13" s="14">
        <f>IFERROR(+VLOOKUP("LDGETF"&amp;A13,'Main File'!A:O,14,0),0)</f>
        <v>0</v>
      </c>
      <c r="K13" s="14">
        <f>IFERROR(+VLOOKUP("LDGETF"&amp;A13,'Main File'!A:O,15,0),0)</f>
        <v>0</v>
      </c>
    </row>
    <row r="14" spans="1:14" x14ac:dyDescent="0.25">
      <c r="A14" s="9">
        <f t="shared" si="0"/>
        <v>43170</v>
      </c>
      <c r="B14" s="14">
        <f>IFERROR(+VLOOKUP("LDGETF"&amp;A14,'Main File'!A:O,6,0),0)</f>
        <v>0</v>
      </c>
      <c r="C14" s="14">
        <f>IFERROR(+VLOOKUP("LDGETF"&amp;A14,'Main File'!A:O,7,0),0)</f>
        <v>0</v>
      </c>
      <c r="D14" s="14">
        <f>IFERROR(+VLOOKUP("LDGETF"&amp;A14,'Main File'!A:O,8,0),0)</f>
        <v>0</v>
      </c>
      <c r="E14" s="14">
        <f>IFERROR(+VLOOKUP("LDGETF"&amp;A14,'Main File'!A:O,9,0),0)</f>
        <v>0</v>
      </c>
      <c r="F14" s="14">
        <f>IFERROR(+VLOOKUP("LDGETF"&amp;A14,'Main File'!A:O,10,0),0)</f>
        <v>0</v>
      </c>
      <c r="G14" s="14">
        <f>IFERROR(+VLOOKUP("LDGETF"&amp;A14,'Main File'!A:O,11,0),0)</f>
        <v>0</v>
      </c>
      <c r="H14" s="14">
        <f>IFERROR(+VLOOKUP("LDGETF"&amp;A14,'Main File'!A:O,12,0),0)</f>
        <v>0</v>
      </c>
      <c r="I14" s="14">
        <f>IFERROR(+VLOOKUP("LDGETF"&amp;A14,'Main File'!A:O,13,0),0)</f>
        <v>0</v>
      </c>
      <c r="J14" s="14">
        <f>IFERROR(+VLOOKUP("LDGETF"&amp;A14,'Main File'!A:O,14,0),0)</f>
        <v>0</v>
      </c>
      <c r="K14" s="14">
        <f>IFERROR(+VLOOKUP("LDGETF"&amp;A14,'Main File'!A:O,15,0),0)</f>
        <v>0</v>
      </c>
    </row>
    <row r="15" spans="1:14" x14ac:dyDescent="0.25">
      <c r="A15" s="9">
        <f t="shared" si="0"/>
        <v>43171</v>
      </c>
      <c r="B15" s="14">
        <f>IFERROR(+VLOOKUP("LDGETF"&amp;A15,'Main File'!A:O,6,0),0)</f>
        <v>0</v>
      </c>
      <c r="C15" s="14">
        <f>IFERROR(+VLOOKUP("LDGETF"&amp;A15,'Main File'!A:O,7,0),0)</f>
        <v>0</v>
      </c>
      <c r="D15" s="14">
        <f>IFERROR(+VLOOKUP("LDGETF"&amp;A15,'Main File'!A:O,8,0),0)</f>
        <v>0</v>
      </c>
      <c r="E15" s="14">
        <f>IFERROR(+VLOOKUP("LDGETF"&amp;A15,'Main File'!A:O,9,0),0)</f>
        <v>0</v>
      </c>
      <c r="F15" s="14">
        <f>IFERROR(+VLOOKUP("LDGETF"&amp;A15,'Main File'!A:O,10,0),0)</f>
        <v>0</v>
      </c>
      <c r="G15" s="14">
        <f>IFERROR(+VLOOKUP("LDGETF"&amp;A15,'Main File'!A:O,11,0),0)</f>
        <v>0</v>
      </c>
      <c r="H15" s="14">
        <f>IFERROR(+VLOOKUP("LDGETF"&amp;A15,'Main File'!A:O,12,0),0)</f>
        <v>0</v>
      </c>
      <c r="I15" s="14">
        <f>IFERROR(+VLOOKUP("LDGETF"&amp;A15,'Main File'!A:O,13,0),0)</f>
        <v>0</v>
      </c>
      <c r="J15" s="14">
        <f>IFERROR(+VLOOKUP("LDGETF"&amp;A15,'Main File'!A:O,14,0),0)</f>
        <v>0</v>
      </c>
      <c r="K15" s="14">
        <f>IFERROR(+VLOOKUP("LDGETF"&amp;A15,'Main File'!A:O,15,0),0)</f>
        <v>0</v>
      </c>
    </row>
    <row r="16" spans="1:14" x14ac:dyDescent="0.25">
      <c r="A16" s="9">
        <f t="shared" si="0"/>
        <v>43172</v>
      </c>
      <c r="B16" s="14">
        <f>IFERROR(+VLOOKUP("LDGETF"&amp;A16,'Main File'!A:O,6,0),0)</f>
        <v>0</v>
      </c>
      <c r="C16" s="14">
        <f>IFERROR(+VLOOKUP("LDGETF"&amp;A16,'Main File'!A:O,7,0),0)</f>
        <v>0</v>
      </c>
      <c r="D16" s="14">
        <f>IFERROR(+VLOOKUP("LDGETF"&amp;A16,'Main File'!A:O,8,0),0)</f>
        <v>0</v>
      </c>
      <c r="E16" s="14">
        <f>IFERROR(+VLOOKUP("LDGETF"&amp;A16,'Main File'!A:O,9,0),0)</f>
        <v>0</v>
      </c>
      <c r="F16" s="14">
        <f>IFERROR(+VLOOKUP("LDGETF"&amp;A16,'Main File'!A:O,10,0),0)</f>
        <v>0</v>
      </c>
      <c r="G16" s="14">
        <f>IFERROR(+VLOOKUP("LDGETF"&amp;A16,'Main File'!A:O,11,0),0)</f>
        <v>0</v>
      </c>
      <c r="H16" s="14">
        <f>IFERROR(+VLOOKUP("LDGETF"&amp;A16,'Main File'!A:O,12,0),0)</f>
        <v>0</v>
      </c>
      <c r="I16" s="14">
        <f>IFERROR(+VLOOKUP("LDGETF"&amp;A16,'Main File'!A:O,13,0),0)</f>
        <v>0</v>
      </c>
      <c r="J16" s="14">
        <f>IFERROR(+VLOOKUP("LDGETF"&amp;A16,'Main File'!A:O,14,0),0)</f>
        <v>0</v>
      </c>
      <c r="K16" s="14">
        <f>IFERROR(+VLOOKUP("LDGETF"&amp;A16,'Main File'!A:O,15,0),0)</f>
        <v>0</v>
      </c>
    </row>
    <row r="17" spans="1:11" x14ac:dyDescent="0.25">
      <c r="A17" s="9">
        <f t="shared" si="0"/>
        <v>43173</v>
      </c>
      <c r="B17" s="14">
        <f>IFERROR(+VLOOKUP("LDGETF"&amp;A17,'Main File'!A:O,6,0),0)</f>
        <v>0</v>
      </c>
      <c r="C17" s="14">
        <f>IFERROR(+VLOOKUP("LDGETF"&amp;A17,'Main File'!A:O,7,0),0)</f>
        <v>0</v>
      </c>
      <c r="D17" s="14">
        <f>IFERROR(+VLOOKUP("LDGETF"&amp;A17,'Main File'!A:O,8,0),0)</f>
        <v>0</v>
      </c>
      <c r="E17" s="14">
        <f>IFERROR(+VLOOKUP("LDGETF"&amp;A17,'Main File'!A:O,9,0),0)</f>
        <v>0</v>
      </c>
      <c r="F17" s="14">
        <f>IFERROR(+VLOOKUP("LDGETF"&amp;A17,'Main File'!A:O,10,0),0)</f>
        <v>0</v>
      </c>
      <c r="G17" s="14">
        <f>IFERROR(+VLOOKUP("LDGETF"&amp;A17,'Main File'!A:O,11,0),0)</f>
        <v>0</v>
      </c>
      <c r="H17" s="14">
        <f>IFERROR(+VLOOKUP("LDGETF"&amp;A17,'Main File'!A:O,12,0),0)</f>
        <v>0</v>
      </c>
      <c r="I17" s="14">
        <f>IFERROR(+VLOOKUP("LDGETF"&amp;A17,'Main File'!A:O,13,0),0)</f>
        <v>0</v>
      </c>
      <c r="J17" s="14">
        <f>IFERROR(+VLOOKUP("LDGETF"&amp;A17,'Main File'!A:O,14,0),0)</f>
        <v>0</v>
      </c>
      <c r="K17" s="14">
        <f>IFERROR(+VLOOKUP("LDGETF"&amp;A17,'Main File'!A:O,15,0),0)</f>
        <v>0</v>
      </c>
    </row>
    <row r="18" spans="1:11" x14ac:dyDescent="0.25">
      <c r="A18" s="9">
        <f t="shared" si="0"/>
        <v>43174</v>
      </c>
      <c r="B18" s="14">
        <f>IFERROR(+VLOOKUP("LDGETF"&amp;A18,'Main File'!A:O,6,0),0)</f>
        <v>0</v>
      </c>
      <c r="C18" s="14">
        <f>IFERROR(+VLOOKUP("LDGETF"&amp;A18,'Main File'!A:O,7,0),0)</f>
        <v>0</v>
      </c>
      <c r="D18" s="14">
        <f>IFERROR(+VLOOKUP("LDGETF"&amp;A18,'Main File'!A:O,8,0),0)</f>
        <v>0</v>
      </c>
      <c r="E18" s="14">
        <f>IFERROR(+VLOOKUP("LDGETF"&amp;A18,'Main File'!A:O,9,0),0)</f>
        <v>0</v>
      </c>
      <c r="F18" s="14">
        <f>IFERROR(+VLOOKUP("LDGETF"&amp;A18,'Main File'!A:O,10,0),0)</f>
        <v>0</v>
      </c>
      <c r="G18" s="14">
        <f>IFERROR(+VLOOKUP("LDGETF"&amp;A18,'Main File'!A:O,11,0),0)</f>
        <v>0</v>
      </c>
      <c r="H18" s="14">
        <f>IFERROR(+VLOOKUP("LDGETF"&amp;A18,'Main File'!A:O,12,0),0)</f>
        <v>0</v>
      </c>
      <c r="I18" s="14">
        <f>IFERROR(+VLOOKUP("LDGETF"&amp;A18,'Main File'!A:O,13,0),0)</f>
        <v>0</v>
      </c>
      <c r="J18" s="14">
        <f>IFERROR(+VLOOKUP("LDGETF"&amp;A18,'Main File'!A:O,14,0),0)</f>
        <v>0</v>
      </c>
      <c r="K18" s="14">
        <f>IFERROR(+VLOOKUP("LDGETF"&amp;A18,'Main File'!A:O,15,0),0)</f>
        <v>0</v>
      </c>
    </row>
    <row r="19" spans="1:11" x14ac:dyDescent="0.25">
      <c r="A19" s="9">
        <f t="shared" si="0"/>
        <v>43175</v>
      </c>
      <c r="B19" s="14">
        <f>IFERROR(+VLOOKUP("LDGETF"&amp;A19,'Main File'!A:O,6,0),0)</f>
        <v>0</v>
      </c>
      <c r="C19" s="14">
        <f>IFERROR(+VLOOKUP("LDGETF"&amp;A19,'Main File'!A:O,7,0),0)</f>
        <v>0</v>
      </c>
      <c r="D19" s="14">
        <f>IFERROR(+VLOOKUP("LDGETF"&amp;A19,'Main File'!A:O,8,0),0)</f>
        <v>0</v>
      </c>
      <c r="E19" s="14">
        <f>IFERROR(+VLOOKUP("LDGETF"&amp;A19,'Main File'!A:O,9,0),0)</f>
        <v>0</v>
      </c>
      <c r="F19" s="14">
        <f>IFERROR(+VLOOKUP("LDGETF"&amp;A19,'Main File'!A:O,10,0),0)</f>
        <v>0</v>
      </c>
      <c r="G19" s="14">
        <f>IFERROR(+VLOOKUP("LDGETF"&amp;A19,'Main File'!A:O,11,0),0)</f>
        <v>0</v>
      </c>
      <c r="H19" s="14">
        <f>IFERROR(+VLOOKUP("LDGETF"&amp;A19,'Main File'!A:O,12,0),0)</f>
        <v>0</v>
      </c>
      <c r="I19" s="14">
        <f>IFERROR(+VLOOKUP("LDGETF"&amp;A19,'Main File'!A:O,13,0),0)</f>
        <v>0</v>
      </c>
      <c r="J19" s="14">
        <f>IFERROR(+VLOOKUP("LDGETF"&amp;A19,'Main File'!A:O,14,0),0)</f>
        <v>0</v>
      </c>
      <c r="K19" s="14">
        <f>IFERROR(+VLOOKUP("LDGETF"&amp;A19,'Main File'!A:O,15,0),0)</f>
        <v>0</v>
      </c>
    </row>
    <row r="20" spans="1:11" x14ac:dyDescent="0.25">
      <c r="A20" s="9">
        <f t="shared" si="0"/>
        <v>43176</v>
      </c>
      <c r="B20" s="14">
        <f>IFERROR(+VLOOKUP("LDGETF"&amp;A20,'Main File'!A:O,6,0),0)</f>
        <v>0</v>
      </c>
      <c r="C20" s="14">
        <f>IFERROR(+VLOOKUP("LDGETF"&amp;A20,'Main File'!A:O,7,0),0)</f>
        <v>0</v>
      </c>
      <c r="D20" s="14">
        <f>IFERROR(+VLOOKUP("LDGETF"&amp;A20,'Main File'!A:O,8,0),0)</f>
        <v>0</v>
      </c>
      <c r="E20" s="14">
        <f>IFERROR(+VLOOKUP("LDGETF"&amp;A20,'Main File'!A:O,9,0),0)</f>
        <v>0</v>
      </c>
      <c r="F20" s="14">
        <f>IFERROR(+VLOOKUP("LDGETF"&amp;A20,'Main File'!A:O,10,0),0)</f>
        <v>0</v>
      </c>
      <c r="G20" s="14">
        <f>IFERROR(+VLOOKUP("LDGETF"&amp;A20,'Main File'!A:O,11,0),0)</f>
        <v>0</v>
      </c>
      <c r="H20" s="14">
        <f>IFERROR(+VLOOKUP("LDGETF"&amp;A20,'Main File'!A:O,12,0),0)</f>
        <v>0</v>
      </c>
      <c r="I20" s="14">
        <f>IFERROR(+VLOOKUP("LDGETF"&amp;A20,'Main File'!A:O,13,0),0)</f>
        <v>0</v>
      </c>
      <c r="J20" s="14">
        <f>IFERROR(+VLOOKUP("LDGETF"&amp;A20,'Main File'!A:O,14,0),0)</f>
        <v>0</v>
      </c>
      <c r="K20" s="14">
        <f>IFERROR(+VLOOKUP("LDGETF"&amp;A20,'Main File'!A:O,15,0),0)</f>
        <v>0</v>
      </c>
    </row>
    <row r="21" spans="1:11" x14ac:dyDescent="0.25">
      <c r="A21" s="9">
        <f t="shared" si="0"/>
        <v>43177</v>
      </c>
      <c r="B21" s="14">
        <f>IFERROR(+VLOOKUP("LDGETF"&amp;A21,'Main File'!A:O,6,0),0)</f>
        <v>0</v>
      </c>
      <c r="C21" s="14">
        <f>IFERROR(+VLOOKUP("LDGETF"&amp;A21,'Main File'!A:O,7,0),0)</f>
        <v>0</v>
      </c>
      <c r="D21" s="14">
        <f>IFERROR(+VLOOKUP("LDGETF"&amp;A21,'Main File'!A:O,8,0),0)</f>
        <v>0</v>
      </c>
      <c r="E21" s="14">
        <f>IFERROR(+VLOOKUP("LDGETF"&amp;A21,'Main File'!A:O,9,0),0)</f>
        <v>0</v>
      </c>
      <c r="F21" s="14">
        <f>IFERROR(+VLOOKUP("LDGETF"&amp;A21,'Main File'!A:O,10,0),0)</f>
        <v>0</v>
      </c>
      <c r="G21" s="14">
        <f>IFERROR(+VLOOKUP("LDGETF"&amp;A21,'Main File'!A:O,11,0),0)</f>
        <v>0</v>
      </c>
      <c r="H21" s="14">
        <f>IFERROR(+VLOOKUP("LDGETF"&amp;A21,'Main File'!A:O,12,0),0)</f>
        <v>0</v>
      </c>
      <c r="I21" s="14">
        <f>IFERROR(+VLOOKUP("LDGETF"&amp;A21,'Main File'!A:O,13,0),0)</f>
        <v>0</v>
      </c>
      <c r="J21" s="14">
        <f>IFERROR(+VLOOKUP("LDGETF"&amp;A21,'Main File'!A:O,14,0),0)</f>
        <v>0</v>
      </c>
      <c r="K21" s="14">
        <f>IFERROR(+VLOOKUP("LDGETF"&amp;A21,'Main File'!A:O,15,0),0)</f>
        <v>0</v>
      </c>
    </row>
    <row r="22" spans="1:11" x14ac:dyDescent="0.25">
      <c r="A22" s="9">
        <f t="shared" si="0"/>
        <v>43178</v>
      </c>
      <c r="B22" s="14">
        <f>IFERROR(+VLOOKUP("LDGETF"&amp;A22,'Main File'!A:O,6,0),0)</f>
        <v>0</v>
      </c>
      <c r="C22" s="14">
        <f>IFERROR(+VLOOKUP("LDGETF"&amp;A22,'Main File'!A:O,7,0),0)</f>
        <v>0</v>
      </c>
      <c r="D22" s="14">
        <f>IFERROR(+VLOOKUP("LDGETF"&amp;A22,'Main File'!A:O,8,0),0)</f>
        <v>0</v>
      </c>
      <c r="E22" s="14">
        <f>IFERROR(+VLOOKUP("LDGETF"&amp;A22,'Main File'!A:O,9,0),0)</f>
        <v>0</v>
      </c>
      <c r="F22" s="14">
        <f>IFERROR(+VLOOKUP("LDGETF"&amp;A22,'Main File'!A:O,10,0),0)</f>
        <v>0</v>
      </c>
      <c r="G22" s="14">
        <f>IFERROR(+VLOOKUP("LDGETF"&amp;A22,'Main File'!A:O,11,0),0)</f>
        <v>0</v>
      </c>
      <c r="H22" s="14">
        <f>IFERROR(+VLOOKUP("LDGETF"&amp;A22,'Main File'!A:O,12,0),0)</f>
        <v>0</v>
      </c>
      <c r="I22" s="14">
        <f>IFERROR(+VLOOKUP("LDGETF"&amp;A22,'Main File'!A:O,13,0),0)</f>
        <v>0</v>
      </c>
      <c r="J22" s="14">
        <f>IFERROR(+VLOOKUP("LDGETF"&amp;A22,'Main File'!A:O,14,0),0)</f>
        <v>0</v>
      </c>
      <c r="K22" s="14">
        <f>IFERROR(+VLOOKUP("LDGETF"&amp;A22,'Main File'!A:O,15,0),0)</f>
        <v>0</v>
      </c>
    </row>
    <row r="23" spans="1:11" x14ac:dyDescent="0.25">
      <c r="A23" s="9">
        <f t="shared" si="0"/>
        <v>43179</v>
      </c>
      <c r="B23" s="14">
        <f>IFERROR(+VLOOKUP("LDGETF"&amp;A23,'Main File'!A:O,6,0),0)</f>
        <v>0</v>
      </c>
      <c r="C23" s="14">
        <f>IFERROR(+VLOOKUP("LDGETF"&amp;A23,'Main File'!A:O,7,0),0)</f>
        <v>0</v>
      </c>
      <c r="D23" s="14">
        <f>IFERROR(+VLOOKUP("LDGETF"&amp;A23,'Main File'!A:O,8,0),0)</f>
        <v>0</v>
      </c>
      <c r="E23" s="14">
        <f>IFERROR(+VLOOKUP("LDGETF"&amp;A23,'Main File'!A:O,9,0),0)</f>
        <v>0</v>
      </c>
      <c r="F23" s="14">
        <f>IFERROR(+VLOOKUP("LDGETF"&amp;A23,'Main File'!A:O,10,0),0)</f>
        <v>0</v>
      </c>
      <c r="G23" s="14">
        <f>IFERROR(+VLOOKUP("LDGETF"&amp;A23,'Main File'!A:O,11,0),0)</f>
        <v>0</v>
      </c>
      <c r="H23" s="14">
        <f>IFERROR(+VLOOKUP("LDGETF"&amp;A23,'Main File'!A:O,12,0),0)</f>
        <v>0</v>
      </c>
      <c r="I23" s="14">
        <f>IFERROR(+VLOOKUP("LDGETF"&amp;A23,'Main File'!A:O,13,0),0)</f>
        <v>0</v>
      </c>
      <c r="J23" s="14">
        <f>IFERROR(+VLOOKUP("LDGETF"&amp;A23,'Main File'!A:O,14,0),0)</f>
        <v>0</v>
      </c>
      <c r="K23" s="14">
        <f>IFERROR(+VLOOKUP("LDGETF"&amp;A23,'Main File'!A:O,15,0),0)</f>
        <v>0</v>
      </c>
    </row>
    <row r="24" spans="1:11" x14ac:dyDescent="0.25">
      <c r="A24" s="9">
        <f t="shared" si="0"/>
        <v>43180</v>
      </c>
      <c r="B24" s="14">
        <f>IFERROR(+VLOOKUP("LDGETF"&amp;A24,'Main File'!A:O,6,0),0)</f>
        <v>0</v>
      </c>
      <c r="C24" s="14">
        <f>IFERROR(+VLOOKUP("LDGETF"&amp;A24,'Main File'!A:O,7,0),0)</f>
        <v>0</v>
      </c>
      <c r="D24" s="14">
        <f>IFERROR(+VLOOKUP("LDGETF"&amp;A24,'Main File'!A:O,8,0),0)</f>
        <v>0</v>
      </c>
      <c r="E24" s="14">
        <f>IFERROR(+VLOOKUP("LDGETF"&amp;A24,'Main File'!A:O,9,0),0)</f>
        <v>0</v>
      </c>
      <c r="F24" s="14">
        <f>IFERROR(+VLOOKUP("LDGETF"&amp;A24,'Main File'!A:O,10,0),0)</f>
        <v>0</v>
      </c>
      <c r="G24" s="14">
        <f>IFERROR(+VLOOKUP("LDGETF"&amp;A24,'Main File'!A:O,11,0),0)</f>
        <v>0</v>
      </c>
      <c r="H24" s="14">
        <f>IFERROR(+VLOOKUP("LDGETF"&amp;A24,'Main File'!A:O,12,0),0)</f>
        <v>0</v>
      </c>
      <c r="I24" s="14">
        <f>IFERROR(+VLOOKUP("LDGETF"&amp;A24,'Main File'!A:O,13,0),0)</f>
        <v>0</v>
      </c>
      <c r="J24" s="14">
        <f>IFERROR(+VLOOKUP("LDGETF"&amp;A24,'Main File'!A:O,14,0),0)</f>
        <v>0</v>
      </c>
      <c r="K24" s="14">
        <f>IFERROR(+VLOOKUP("LDGETF"&amp;A24,'Main File'!A:O,15,0),0)</f>
        <v>0</v>
      </c>
    </row>
    <row r="25" spans="1:11" x14ac:dyDescent="0.25">
      <c r="A25" s="9">
        <f t="shared" si="0"/>
        <v>43181</v>
      </c>
      <c r="B25" s="14">
        <f>IFERROR(+VLOOKUP("LDGETF"&amp;A25,'Main File'!A:O,6,0),0)</f>
        <v>0</v>
      </c>
      <c r="C25" s="14">
        <f>IFERROR(+VLOOKUP("LDGETF"&amp;A25,'Main File'!A:O,7,0),0)</f>
        <v>0</v>
      </c>
      <c r="D25" s="14">
        <f>IFERROR(+VLOOKUP("LDGETF"&amp;A25,'Main File'!A:O,8,0),0)</f>
        <v>0</v>
      </c>
      <c r="E25" s="14">
        <f>IFERROR(+VLOOKUP("LDGETF"&amp;A25,'Main File'!A:O,9,0),0)</f>
        <v>0</v>
      </c>
      <c r="F25" s="14">
        <f>IFERROR(+VLOOKUP("LDGETF"&amp;A25,'Main File'!A:O,10,0),0)</f>
        <v>0</v>
      </c>
      <c r="G25" s="14">
        <f>IFERROR(+VLOOKUP("LDGETF"&amp;A25,'Main File'!A:O,11,0),0)</f>
        <v>0</v>
      </c>
      <c r="H25" s="14">
        <f>IFERROR(+VLOOKUP("LDGETF"&amp;A25,'Main File'!A:O,12,0),0)</f>
        <v>0</v>
      </c>
      <c r="I25" s="14">
        <f>IFERROR(+VLOOKUP("LDGETF"&amp;A25,'Main File'!A:O,13,0),0)</f>
        <v>0</v>
      </c>
      <c r="J25" s="14">
        <f>IFERROR(+VLOOKUP("LDGETF"&amp;A25,'Main File'!A:O,14,0),0)</f>
        <v>0</v>
      </c>
      <c r="K25" s="14">
        <f>IFERROR(+VLOOKUP("LDGETF"&amp;A25,'Main File'!A:O,15,0),0)</f>
        <v>0</v>
      </c>
    </row>
    <row r="26" spans="1:11" x14ac:dyDescent="0.25">
      <c r="A26" s="9">
        <f t="shared" si="0"/>
        <v>43182</v>
      </c>
      <c r="B26" s="14">
        <f>IFERROR(+VLOOKUP("LDGETF"&amp;A26,'Main File'!A:O,6,0),0)</f>
        <v>0</v>
      </c>
      <c r="C26" s="14">
        <f>IFERROR(+VLOOKUP("LDGETF"&amp;A26,'Main File'!A:O,7,0),0)</f>
        <v>0</v>
      </c>
      <c r="D26" s="14">
        <f>IFERROR(+VLOOKUP("LDGETF"&amp;A26,'Main File'!A:O,8,0),0)</f>
        <v>0</v>
      </c>
      <c r="E26" s="14">
        <f>IFERROR(+VLOOKUP("LDGETF"&amp;A26,'Main File'!A:O,9,0),0)</f>
        <v>0</v>
      </c>
      <c r="F26" s="14">
        <f>IFERROR(+VLOOKUP("LDGETF"&amp;A26,'Main File'!A:O,10,0),0)</f>
        <v>0</v>
      </c>
      <c r="G26" s="14">
        <f>IFERROR(+VLOOKUP("LDGETF"&amp;A26,'Main File'!A:O,11,0),0)</f>
        <v>0</v>
      </c>
      <c r="H26" s="14">
        <f>IFERROR(+VLOOKUP("LDGETF"&amp;A26,'Main File'!A:O,12,0),0)</f>
        <v>0</v>
      </c>
      <c r="I26" s="14">
        <f>IFERROR(+VLOOKUP("LDGETF"&amp;A26,'Main File'!A:O,13,0),0)</f>
        <v>0</v>
      </c>
      <c r="J26" s="14">
        <f>IFERROR(+VLOOKUP("LDGETF"&amp;A26,'Main File'!A:O,14,0),0)</f>
        <v>0</v>
      </c>
      <c r="K26" s="14">
        <f>IFERROR(+VLOOKUP("LDGETF"&amp;A26,'Main File'!A:O,15,0),0)</f>
        <v>0</v>
      </c>
    </row>
    <row r="27" spans="1:11" x14ac:dyDescent="0.25">
      <c r="A27" s="9">
        <f t="shared" si="0"/>
        <v>43183</v>
      </c>
      <c r="B27" s="14">
        <f>IFERROR(+VLOOKUP("LDGETF"&amp;A27,'Main File'!A:O,6,0),0)</f>
        <v>0</v>
      </c>
      <c r="C27" s="14">
        <f>IFERROR(+VLOOKUP("LDGETF"&amp;A27,'Main File'!A:O,7,0),0)</f>
        <v>0</v>
      </c>
      <c r="D27" s="14">
        <f>IFERROR(+VLOOKUP("LDGETF"&amp;A27,'Main File'!A:O,8,0),0)</f>
        <v>0</v>
      </c>
      <c r="E27" s="14">
        <f>IFERROR(+VLOOKUP("LDGETF"&amp;A27,'Main File'!A:O,9,0),0)</f>
        <v>0</v>
      </c>
      <c r="F27" s="14">
        <f>IFERROR(+VLOOKUP("LDGETF"&amp;A27,'Main File'!A:O,10,0),0)</f>
        <v>0</v>
      </c>
      <c r="G27" s="14">
        <f>IFERROR(+VLOOKUP("LDGETF"&amp;A27,'Main File'!A:O,11,0),0)</f>
        <v>0</v>
      </c>
      <c r="H27" s="14">
        <f>IFERROR(+VLOOKUP("LDGETF"&amp;A27,'Main File'!A:O,12,0),0)</f>
        <v>0</v>
      </c>
      <c r="I27" s="14">
        <f>IFERROR(+VLOOKUP("LDGETF"&amp;A27,'Main File'!A:O,13,0),0)</f>
        <v>0</v>
      </c>
      <c r="J27" s="14">
        <f>IFERROR(+VLOOKUP("LDGETF"&amp;A27,'Main File'!A:O,14,0),0)</f>
        <v>0</v>
      </c>
      <c r="K27" s="14">
        <f>IFERROR(+VLOOKUP("LDGETF"&amp;A27,'Main File'!A:O,15,0),0)</f>
        <v>0</v>
      </c>
    </row>
    <row r="28" spans="1:11" x14ac:dyDescent="0.25">
      <c r="A28" s="9">
        <f t="shared" si="0"/>
        <v>43184</v>
      </c>
      <c r="B28" s="14">
        <f>IFERROR(+VLOOKUP("LDGETF"&amp;A28,'Main File'!A:O,6,0),0)</f>
        <v>0</v>
      </c>
      <c r="C28" s="14">
        <f>IFERROR(+VLOOKUP("LDGETF"&amp;A28,'Main File'!A:O,7,0),0)</f>
        <v>0</v>
      </c>
      <c r="D28" s="14">
        <f>IFERROR(+VLOOKUP("LDGETF"&amp;A28,'Main File'!A:O,8,0),0)</f>
        <v>0</v>
      </c>
      <c r="E28" s="14">
        <f>IFERROR(+VLOOKUP("LDGETF"&amp;A28,'Main File'!A:O,9,0),0)</f>
        <v>0</v>
      </c>
      <c r="F28" s="14">
        <f>IFERROR(+VLOOKUP("LDGETF"&amp;A28,'Main File'!A:O,10,0),0)</f>
        <v>0</v>
      </c>
      <c r="G28" s="14">
        <f>IFERROR(+VLOOKUP("LDGETF"&amp;A28,'Main File'!A:O,11,0),0)</f>
        <v>0</v>
      </c>
      <c r="H28" s="14">
        <f>IFERROR(+VLOOKUP("LDGETF"&amp;A28,'Main File'!A:O,12,0),0)</f>
        <v>0</v>
      </c>
      <c r="I28" s="14">
        <f>IFERROR(+VLOOKUP("LDGETF"&amp;A28,'Main File'!A:O,13,0),0)</f>
        <v>0</v>
      </c>
      <c r="J28" s="14">
        <f>IFERROR(+VLOOKUP("LDGETF"&amp;A28,'Main File'!A:O,14,0),0)</f>
        <v>0</v>
      </c>
      <c r="K28" s="14">
        <f>IFERROR(+VLOOKUP("LDGETF"&amp;A28,'Main File'!A:O,15,0),0)</f>
        <v>0</v>
      </c>
    </row>
    <row r="29" spans="1:11" x14ac:dyDescent="0.25">
      <c r="A29" s="9">
        <f t="shared" si="0"/>
        <v>43185</v>
      </c>
      <c r="B29" s="14">
        <f>IFERROR(+VLOOKUP("LDGETF"&amp;A29,'Main File'!A:O,6,0),0)</f>
        <v>0</v>
      </c>
      <c r="C29" s="14">
        <f>IFERROR(+VLOOKUP("LDGETF"&amp;A29,'Main File'!A:O,7,0),0)</f>
        <v>0</v>
      </c>
      <c r="D29" s="14">
        <f>IFERROR(+VLOOKUP("LDGETF"&amp;A29,'Main File'!A:O,8,0),0)</f>
        <v>0</v>
      </c>
      <c r="E29" s="14">
        <f>IFERROR(+VLOOKUP("LDGETF"&amp;A29,'Main File'!A:O,9,0),0)</f>
        <v>0</v>
      </c>
      <c r="F29" s="14">
        <f>IFERROR(+VLOOKUP("LDGETF"&amp;A29,'Main File'!A:O,10,0),0)</f>
        <v>0</v>
      </c>
      <c r="G29" s="14">
        <f>IFERROR(+VLOOKUP("LDGETF"&amp;A29,'Main File'!A:O,11,0),0)</f>
        <v>0</v>
      </c>
      <c r="H29" s="14">
        <f>IFERROR(+VLOOKUP("LDGETF"&amp;A29,'Main File'!A:O,12,0),0)</f>
        <v>0</v>
      </c>
      <c r="I29" s="14">
        <f>IFERROR(+VLOOKUP("LDGETF"&amp;A29,'Main File'!A:O,13,0),0)</f>
        <v>0</v>
      </c>
      <c r="J29" s="14">
        <f>IFERROR(+VLOOKUP("LDGETF"&amp;A29,'Main File'!A:O,14,0),0)</f>
        <v>0</v>
      </c>
      <c r="K29" s="14">
        <f>IFERROR(+VLOOKUP("LDGETF"&amp;A29,'Main File'!A:O,15,0),0)</f>
        <v>0</v>
      </c>
    </row>
    <row r="30" spans="1:11" x14ac:dyDescent="0.25">
      <c r="A30" s="9">
        <f t="shared" si="0"/>
        <v>43186</v>
      </c>
      <c r="B30" s="14">
        <f>IFERROR(+VLOOKUP("LDGETF"&amp;A30,'Main File'!A:O,6,0),0)</f>
        <v>0</v>
      </c>
      <c r="C30" s="14">
        <f>IFERROR(+VLOOKUP("LDGETF"&amp;A30,'Main File'!A:O,7,0),0)</f>
        <v>0</v>
      </c>
      <c r="D30" s="14">
        <f>IFERROR(+VLOOKUP("LDGETF"&amp;A30,'Main File'!A:O,8,0),0)</f>
        <v>0</v>
      </c>
      <c r="E30" s="14">
        <f>IFERROR(+VLOOKUP("LDGETF"&amp;A30,'Main File'!A:O,9,0),0)</f>
        <v>0</v>
      </c>
      <c r="F30" s="14">
        <f>IFERROR(+VLOOKUP("LDGETF"&amp;A30,'Main File'!A:O,10,0),0)</f>
        <v>0</v>
      </c>
      <c r="G30" s="14">
        <f>IFERROR(+VLOOKUP("LDGETF"&amp;A30,'Main File'!A:O,11,0),0)</f>
        <v>0</v>
      </c>
      <c r="H30" s="14">
        <f>IFERROR(+VLOOKUP("LDGETF"&amp;A30,'Main File'!A:O,12,0),0)</f>
        <v>0</v>
      </c>
      <c r="I30" s="14">
        <f>IFERROR(+VLOOKUP("LDGETF"&amp;A30,'Main File'!A:O,13,0),0)</f>
        <v>0</v>
      </c>
      <c r="J30" s="14">
        <f>IFERROR(+VLOOKUP("LDGETF"&amp;A30,'Main File'!A:O,14,0),0)</f>
        <v>0</v>
      </c>
      <c r="K30" s="14">
        <f>IFERROR(+VLOOKUP("LDGETF"&amp;A30,'Main File'!A:O,15,0),0)</f>
        <v>0</v>
      </c>
    </row>
    <row r="31" spans="1:11" x14ac:dyDescent="0.25">
      <c r="A31" s="9">
        <f t="shared" si="0"/>
        <v>43187</v>
      </c>
      <c r="B31" s="14">
        <f>IFERROR(+VLOOKUP("LDGETF"&amp;A31,'Main File'!A:O,6,0),0)</f>
        <v>0</v>
      </c>
      <c r="C31" s="14">
        <f>IFERROR(+VLOOKUP("LDGETF"&amp;A31,'Main File'!A:O,7,0),0)</f>
        <v>0</v>
      </c>
      <c r="D31" s="14">
        <f>IFERROR(+VLOOKUP("LDGETF"&amp;A31,'Main File'!A:O,8,0),0)</f>
        <v>0</v>
      </c>
      <c r="E31" s="14">
        <f>IFERROR(+VLOOKUP("LDGETF"&amp;A31,'Main File'!A:O,9,0),0)</f>
        <v>0</v>
      </c>
      <c r="F31" s="14">
        <f>IFERROR(+VLOOKUP("LDGETF"&amp;A31,'Main File'!A:O,10,0),0)</f>
        <v>0</v>
      </c>
      <c r="G31" s="14">
        <f>IFERROR(+VLOOKUP("LDGETF"&amp;A31,'Main File'!A:O,11,0),0)</f>
        <v>0</v>
      </c>
      <c r="H31" s="14">
        <f>IFERROR(+VLOOKUP("LDGETF"&amp;A31,'Main File'!A:O,12,0),0)</f>
        <v>0</v>
      </c>
      <c r="I31" s="14">
        <f>IFERROR(+VLOOKUP("LDGETF"&amp;A31,'Main File'!A:O,13,0),0)</f>
        <v>0</v>
      </c>
      <c r="J31" s="14">
        <f>IFERROR(+VLOOKUP("LDGETF"&amp;A31,'Main File'!A:O,14,0),0)</f>
        <v>0</v>
      </c>
      <c r="K31" s="14">
        <f>IFERROR(+VLOOKUP("LDGETF"&amp;A31,'Main File'!A:O,15,0),0)</f>
        <v>0</v>
      </c>
    </row>
    <row r="32" spans="1:11" x14ac:dyDescent="0.25">
      <c r="A32" s="9">
        <f t="shared" si="0"/>
        <v>43188</v>
      </c>
      <c r="B32" s="14">
        <f>IFERROR(+VLOOKUP("LDGETF"&amp;A32,'Main File'!A:O,6,0),0)</f>
        <v>0</v>
      </c>
      <c r="C32" s="14">
        <f>IFERROR(+VLOOKUP("LDGETF"&amp;A32,'Main File'!A:O,7,0),0)</f>
        <v>0</v>
      </c>
      <c r="D32" s="14">
        <f>IFERROR(+VLOOKUP("LDGETF"&amp;A32,'Main File'!A:O,8,0),0)</f>
        <v>0</v>
      </c>
      <c r="E32" s="14">
        <f>IFERROR(+VLOOKUP("LDGETF"&amp;A32,'Main File'!A:O,9,0),0)</f>
        <v>0</v>
      </c>
      <c r="F32" s="14">
        <f>IFERROR(+VLOOKUP("LDGETF"&amp;A32,'Main File'!A:O,10,0),0)</f>
        <v>0</v>
      </c>
      <c r="G32" s="14">
        <f>IFERROR(+VLOOKUP("LDGETF"&amp;A32,'Main File'!A:O,11,0),0)</f>
        <v>0</v>
      </c>
      <c r="H32" s="14">
        <f>IFERROR(+VLOOKUP("LDGETF"&amp;A32,'Main File'!A:O,12,0),0)</f>
        <v>0</v>
      </c>
      <c r="I32" s="14">
        <f>IFERROR(+VLOOKUP("LDGETF"&amp;A32,'Main File'!A:O,13,0),0)</f>
        <v>0</v>
      </c>
      <c r="J32" s="14">
        <f>IFERROR(+VLOOKUP("LDGETF"&amp;A32,'Main File'!A:O,14,0),0)</f>
        <v>0</v>
      </c>
      <c r="K32" s="14">
        <f>IFERROR(+VLOOKUP("LDGETF"&amp;A32,'Main File'!A:O,15,0),0)</f>
        <v>0</v>
      </c>
    </row>
    <row r="33" spans="1:11" x14ac:dyDescent="0.25">
      <c r="A33" s="9">
        <f t="shared" si="0"/>
        <v>43189</v>
      </c>
      <c r="B33" s="14">
        <f>IFERROR(+VLOOKUP("LDGETF"&amp;A33,'Main File'!A:O,6,0),0)</f>
        <v>0</v>
      </c>
      <c r="C33" s="14">
        <f>IFERROR(+VLOOKUP("LDGETF"&amp;A33,'Main File'!A:O,7,0),0)</f>
        <v>0</v>
      </c>
      <c r="D33" s="14">
        <f>IFERROR(+VLOOKUP("LDGETF"&amp;A33,'Main File'!A:O,8,0),0)</f>
        <v>0</v>
      </c>
      <c r="E33" s="14">
        <f>IFERROR(+VLOOKUP("LDGETF"&amp;A33,'Main File'!A:O,9,0),0)</f>
        <v>0</v>
      </c>
      <c r="F33" s="14">
        <f>IFERROR(+VLOOKUP("LDGETF"&amp;A33,'Main File'!A:O,10,0),0)</f>
        <v>0</v>
      </c>
      <c r="G33" s="14">
        <f>IFERROR(+VLOOKUP("LDGETF"&amp;A33,'Main File'!A:O,11,0),0)</f>
        <v>0</v>
      </c>
      <c r="H33" s="14">
        <f>IFERROR(+VLOOKUP("LDGETF"&amp;A33,'Main File'!A:O,12,0),0)</f>
        <v>0</v>
      </c>
      <c r="I33" s="14">
        <f>IFERROR(+VLOOKUP("LDGETF"&amp;A33,'Main File'!A:O,13,0),0)</f>
        <v>0</v>
      </c>
      <c r="J33" s="14">
        <f>IFERROR(+VLOOKUP("LDGETF"&amp;A33,'Main File'!A:O,14,0),0)</f>
        <v>0</v>
      </c>
      <c r="K33" s="14">
        <f>IFERROR(+VLOOKUP("LDGETF"&amp;A33,'Main File'!A:O,15,0),0)</f>
        <v>0</v>
      </c>
    </row>
    <row r="34" spans="1:11" x14ac:dyDescent="0.25">
      <c r="A34" s="9">
        <f t="shared" si="0"/>
        <v>43190</v>
      </c>
      <c r="B34" s="14">
        <f>IFERROR(+VLOOKUP("LDGETF"&amp;A34,'Main File'!A:O,6,0),0)</f>
        <v>0</v>
      </c>
      <c r="C34" s="14">
        <f>IFERROR(+VLOOKUP("LDGETF"&amp;A34,'Main File'!A:O,7,0),0)</f>
        <v>0</v>
      </c>
      <c r="D34" s="14">
        <f>IFERROR(+VLOOKUP("LDGETF"&amp;A34,'Main File'!A:O,8,0),0)</f>
        <v>0</v>
      </c>
      <c r="E34" s="14">
        <f>IFERROR(+VLOOKUP("LDGETF"&amp;A34,'Main File'!A:O,9,0),0)</f>
        <v>0</v>
      </c>
      <c r="F34" s="14">
        <f>IFERROR(+VLOOKUP("LDGETF"&amp;A34,'Main File'!A:O,10,0),0)</f>
        <v>0</v>
      </c>
      <c r="G34" s="14">
        <f>IFERROR(+VLOOKUP("LDGETF"&amp;A34,'Main File'!A:O,11,0),0)</f>
        <v>0</v>
      </c>
      <c r="H34" s="14">
        <f>IFERROR(+VLOOKUP("LDGETF"&amp;A34,'Main File'!A:O,12,0),0)</f>
        <v>0</v>
      </c>
      <c r="I34" s="14">
        <f>IFERROR(+VLOOKUP("LDGETF"&amp;A34,'Main File'!A:O,13,0),0)</f>
        <v>0</v>
      </c>
      <c r="J34" s="14">
        <f>IFERROR(+VLOOKUP("LDGETF"&amp;A34,'Main File'!A:O,14,0),0)</f>
        <v>0</v>
      </c>
      <c r="K34" s="14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Govt. Securities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IFERROR(+VLOOKUP("LDGSEC"&amp;A4,'Main File'!A:O,6,0),0)</f>
        <v>2.2500987153428658</v>
      </c>
      <c r="C4" s="14">
        <f>IFERROR(+VLOOKUP("LDGSEC"&amp;A4,'Main File'!A:O,7,0),0)</f>
        <v>0</v>
      </c>
      <c r="D4" s="14">
        <f>IFERROR(+VLOOKUP("LDGSEC"&amp;A4,'Main File'!A:O,8,0),0)</f>
        <v>0.2</v>
      </c>
      <c r="E4" s="14">
        <f>IFERROR(+VLOOKUP("LDGSEC"&amp;A4,'Main File'!A:O,9,0),0)</f>
        <v>0.27541831241126669</v>
      </c>
      <c r="F4" s="14">
        <f>IFERROR(+VLOOKUP("LDGSEC"&amp;A4,'Main File'!A:O,10,0),0)</f>
        <v>2.7255170277541327</v>
      </c>
      <c r="G4" s="14">
        <f>IFERROR(+VLOOKUP("LDGSEC"&amp;A4,'Main File'!A:O,11,0),0)</f>
        <v>1.3471293112569798</v>
      </c>
      <c r="H4" s="14">
        <f>IFERROR(+VLOOKUP("LDGSEC"&amp;A4,'Main File'!A:O,12,0),0)</f>
        <v>0</v>
      </c>
      <c r="I4" s="14">
        <f>IFERROR(+VLOOKUP("LDGSEC"&amp;A4,'Main File'!A:O,13,0),0)</f>
        <v>0.2</v>
      </c>
      <c r="J4" s="14">
        <f>IFERROR(+VLOOKUP("LDGSEC"&amp;A4,'Main File'!A:O,14,0),0)</f>
        <v>0.27129246591575873</v>
      </c>
      <c r="K4" s="14">
        <f>IFERROR(+VLOOKUP("LDGSEC"&amp;A4,'Main File'!A:O,15,0),0)</f>
        <v>1.8184217771727385</v>
      </c>
    </row>
    <row r="5" spans="1:14" x14ac:dyDescent="0.25">
      <c r="A5" s="9">
        <v>43161</v>
      </c>
      <c r="B5" s="14">
        <f>IFERROR(+VLOOKUP("LDGSEC"&amp;A5,'Main File'!A:O,6,0),0)</f>
        <v>2.2500980066133733</v>
      </c>
      <c r="C5" s="14">
        <f>IFERROR(+VLOOKUP("LDGSEC"&amp;A5,'Main File'!A:O,7,0),0)</f>
        <v>0</v>
      </c>
      <c r="D5" s="14">
        <f>IFERROR(+VLOOKUP("LDGSEC"&amp;A5,'Main File'!A:O,8,0),0)</f>
        <v>0.2</v>
      </c>
      <c r="E5" s="14">
        <f>IFERROR(+VLOOKUP("LDGSEC"&amp;A5,'Main File'!A:O,9,0),0)</f>
        <v>0.27541814977568135</v>
      </c>
      <c r="F5" s="14">
        <f>IFERROR(+VLOOKUP("LDGSEC"&amp;A5,'Main File'!A:O,10,0),0)</f>
        <v>2.7255161563890549</v>
      </c>
      <c r="G5" s="14">
        <f>IFERROR(+VLOOKUP("LDGSEC"&amp;A5,'Main File'!A:O,11,0),0)</f>
        <v>1.3471391577861065</v>
      </c>
      <c r="H5" s="14">
        <f>IFERROR(+VLOOKUP("LDGSEC"&amp;A5,'Main File'!A:O,12,0),0)</f>
        <v>0</v>
      </c>
      <c r="I5" s="14">
        <f>IFERROR(+VLOOKUP("LDGSEC"&amp;A5,'Main File'!A:O,13,0),0)</f>
        <v>0.2</v>
      </c>
      <c r="J5" s="14">
        <f>IFERROR(+VLOOKUP("LDGSEC"&amp;A5,'Main File'!A:O,14,0),0)</f>
        <v>0.2712954172450045</v>
      </c>
      <c r="K5" s="14">
        <f>IFERROR(+VLOOKUP("LDGSEC"&amp;A5,'Main File'!A:O,15,0),0)</f>
        <v>1.8184345750311111</v>
      </c>
    </row>
    <row r="6" spans="1:14" x14ac:dyDescent="0.25">
      <c r="A6" s="9">
        <f>+A5+1</f>
        <v>43162</v>
      </c>
      <c r="B6" s="14">
        <f>IFERROR(+VLOOKUP("LDGSEC"&amp;A6,'Main File'!A:O,6,0),0)</f>
        <v>2.2500977750530859</v>
      </c>
      <c r="C6" s="14">
        <f>IFERROR(+VLOOKUP("LDGSEC"&amp;A6,'Main File'!A:O,7,0),0)</f>
        <v>0</v>
      </c>
      <c r="D6" s="14">
        <f>IFERROR(+VLOOKUP("LDGSEC"&amp;A6,'Main File'!A:O,8,0),0)</f>
        <v>0.2</v>
      </c>
      <c r="E6" s="14">
        <f>IFERROR(+VLOOKUP("LDGSEC"&amp;A6,'Main File'!A:O,9,0),0)</f>
        <v>0.2754188877557236</v>
      </c>
      <c r="F6" s="14">
        <f>IFERROR(+VLOOKUP("LDGSEC"&amp;A6,'Main File'!A:O,10,0),0)</f>
        <v>2.7255166628088099</v>
      </c>
      <c r="G6" s="14">
        <f>IFERROR(+VLOOKUP("LDGSEC"&amp;A6,'Main File'!A:O,11,0),0)</f>
        <v>1.3471436380384378</v>
      </c>
      <c r="H6" s="14">
        <f>IFERROR(+VLOOKUP("LDGSEC"&amp;A6,'Main File'!A:O,12,0),0)</f>
        <v>0</v>
      </c>
      <c r="I6" s="14">
        <f>IFERROR(+VLOOKUP("LDGSEC"&amp;A6,'Main File'!A:O,13,0),0)</f>
        <v>0.2</v>
      </c>
      <c r="J6" s="14">
        <f>IFERROR(+VLOOKUP("LDGSEC"&amp;A6,'Main File'!A:O,14,0),0)</f>
        <v>0.27129431785571478</v>
      </c>
      <c r="K6" s="14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14">
        <f>IFERROR(+VLOOKUP("LDGSEC"&amp;A7,'Main File'!A:O,6,0),0)</f>
        <v>2.2500981439372159</v>
      </c>
      <c r="C7" s="14">
        <f>IFERROR(+VLOOKUP("LDGSEC"&amp;A7,'Main File'!A:O,7,0),0)</f>
        <v>0</v>
      </c>
      <c r="D7" s="14">
        <f>IFERROR(+VLOOKUP("LDGSEC"&amp;A7,'Main File'!A:O,8,0),0)</f>
        <v>0.2</v>
      </c>
      <c r="E7" s="14">
        <f>IFERROR(+VLOOKUP("LDGSEC"&amp;A7,'Main File'!A:O,9,0),0)</f>
        <v>0.2754197837609737</v>
      </c>
      <c r="F7" s="14">
        <f>IFERROR(+VLOOKUP("LDGSEC"&amp;A7,'Main File'!A:O,10,0),0)</f>
        <v>2.7255179276981898</v>
      </c>
      <c r="G7" s="14">
        <f>IFERROR(+VLOOKUP("LDGSEC"&amp;A7,'Main File'!A:O,11,0),0)</f>
        <v>1.347146778943358</v>
      </c>
      <c r="H7" s="14">
        <f>IFERROR(+VLOOKUP("LDGSEC"&amp;A7,'Main File'!A:O,12,0),0)</f>
        <v>0</v>
      </c>
      <c r="I7" s="14">
        <f>IFERROR(+VLOOKUP("LDGSEC"&amp;A7,'Main File'!A:O,13,0),0)</f>
        <v>0.2</v>
      </c>
      <c r="J7" s="14">
        <f>IFERROR(+VLOOKUP("LDGSEC"&amp;A7,'Main File'!A:O,14,0),0)</f>
        <v>0.27129558896618766</v>
      </c>
      <c r="K7" s="14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14">
        <f>IFERROR(+VLOOKUP("LDGSEC"&amp;A8,'Main File'!A:O,6,0),0)</f>
        <v>2.2500976270236612</v>
      </c>
      <c r="C8" s="14">
        <f>IFERROR(+VLOOKUP("LDGSEC"&amp;A8,'Main File'!A:O,7,0),0)</f>
        <v>0</v>
      </c>
      <c r="D8" s="14">
        <f>IFERROR(+VLOOKUP("LDGSEC"&amp;A8,'Main File'!A:O,8,0),0)</f>
        <v>0.2</v>
      </c>
      <c r="E8" s="14">
        <f>IFERROR(+VLOOKUP("LDGSEC"&amp;A8,'Main File'!A:O,9,0),0)</f>
        <v>0.27541857720206653</v>
      </c>
      <c r="F8" s="14">
        <f>IFERROR(+VLOOKUP("LDGSEC"&amp;A8,'Main File'!A:O,10,0),0)</f>
        <v>2.7255162042257277</v>
      </c>
      <c r="G8" s="14">
        <f>IFERROR(+VLOOKUP("LDGSEC"&amp;A8,'Main File'!A:O,11,0),0)</f>
        <v>1.3471151634067113</v>
      </c>
      <c r="H8" s="14">
        <f>IFERROR(+VLOOKUP("LDGSEC"&amp;A8,'Main File'!A:O,12,0),0)</f>
        <v>0</v>
      </c>
      <c r="I8" s="14">
        <f>IFERROR(+VLOOKUP("LDGSEC"&amp;A8,'Main File'!A:O,13,0),0)</f>
        <v>0.2</v>
      </c>
      <c r="J8" s="14">
        <f>IFERROR(+VLOOKUP("LDGSEC"&amp;A8,'Main File'!A:O,14,0),0)</f>
        <v>0.27128993824295033</v>
      </c>
      <c r="K8" s="14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14">
        <f>IFERROR(+VLOOKUP("LDGSEC"&amp;A9,'Main File'!A:O,6,0),0)</f>
        <v>0</v>
      </c>
      <c r="C9" s="14">
        <f>IFERROR(+VLOOKUP("LDGSEC"&amp;A9,'Main File'!A:O,7,0),0)</f>
        <v>0</v>
      </c>
      <c r="D9" s="14">
        <f>IFERROR(+VLOOKUP("LDGSEC"&amp;A9,'Main File'!A:O,8,0),0)</f>
        <v>0</v>
      </c>
      <c r="E9" s="14">
        <f>IFERROR(+VLOOKUP("LDGSEC"&amp;A9,'Main File'!A:O,9,0),0)</f>
        <v>0</v>
      </c>
      <c r="F9" s="14">
        <f>IFERROR(+VLOOKUP("LDGSEC"&amp;A9,'Main File'!A:O,10,0),0)</f>
        <v>0</v>
      </c>
      <c r="G9" s="14">
        <f>IFERROR(+VLOOKUP("LDGSEC"&amp;A9,'Main File'!A:O,11,0),0)</f>
        <v>0</v>
      </c>
      <c r="H9" s="14">
        <f>IFERROR(+VLOOKUP("LDGSEC"&amp;A9,'Main File'!A:O,12,0),0)</f>
        <v>0</v>
      </c>
      <c r="I9" s="14">
        <f>IFERROR(+VLOOKUP("LDGSEC"&amp;A9,'Main File'!A:O,13,0),0)</f>
        <v>0</v>
      </c>
      <c r="J9" s="14">
        <f>IFERROR(+VLOOKUP("LDGSEC"&amp;A9,'Main File'!A:O,14,0),0)</f>
        <v>0</v>
      </c>
      <c r="K9" s="14">
        <f>IFERROR(+VLOOKUP("LDGSEC"&amp;A9,'Main File'!A:O,15,0),0)</f>
        <v>0</v>
      </c>
    </row>
    <row r="10" spans="1:14" x14ac:dyDescent="0.25">
      <c r="A10" s="9">
        <f t="shared" si="0"/>
        <v>43166</v>
      </c>
      <c r="B10" s="14">
        <f>IFERROR(+VLOOKUP("LDGSEC"&amp;A10,'Main File'!A:O,6,0),0)</f>
        <v>0</v>
      </c>
      <c r="C10" s="14">
        <f>IFERROR(+VLOOKUP("LDGSEC"&amp;A10,'Main File'!A:O,7,0),0)</f>
        <v>0</v>
      </c>
      <c r="D10" s="14">
        <f>IFERROR(+VLOOKUP("LDGSEC"&amp;A10,'Main File'!A:O,8,0),0)</f>
        <v>0</v>
      </c>
      <c r="E10" s="14">
        <f>IFERROR(+VLOOKUP("LDGSEC"&amp;A10,'Main File'!A:O,9,0),0)</f>
        <v>0</v>
      </c>
      <c r="F10" s="14">
        <f>IFERROR(+VLOOKUP("LDGSEC"&amp;A10,'Main File'!A:O,10,0),0)</f>
        <v>0</v>
      </c>
      <c r="G10" s="14">
        <f>IFERROR(+VLOOKUP("LDGSEC"&amp;A10,'Main File'!A:O,11,0),0)</f>
        <v>0</v>
      </c>
      <c r="H10" s="14">
        <f>IFERROR(+VLOOKUP("LDGSEC"&amp;A10,'Main File'!A:O,12,0),0)</f>
        <v>0</v>
      </c>
      <c r="I10" s="14">
        <f>IFERROR(+VLOOKUP("LDGSEC"&amp;A10,'Main File'!A:O,13,0),0)</f>
        <v>0</v>
      </c>
      <c r="J10" s="14">
        <f>IFERROR(+VLOOKUP("LDGSEC"&amp;A10,'Main File'!A:O,14,0),0)</f>
        <v>0</v>
      </c>
      <c r="K10" s="14">
        <f>IFERROR(+VLOOKUP("LDGSEC"&amp;A10,'Main File'!A:O,15,0),0)</f>
        <v>0</v>
      </c>
    </row>
    <row r="11" spans="1:14" x14ac:dyDescent="0.25">
      <c r="A11" s="9">
        <f t="shared" si="0"/>
        <v>43167</v>
      </c>
      <c r="B11" s="14">
        <f>IFERROR(+VLOOKUP("LDGSEC"&amp;A11,'Main File'!A:O,6,0),0)</f>
        <v>0</v>
      </c>
      <c r="C11" s="14">
        <f>IFERROR(+VLOOKUP("LDGSEC"&amp;A11,'Main File'!A:O,7,0),0)</f>
        <v>0</v>
      </c>
      <c r="D11" s="14">
        <f>IFERROR(+VLOOKUP("LDGSEC"&amp;A11,'Main File'!A:O,8,0),0)</f>
        <v>0</v>
      </c>
      <c r="E11" s="14">
        <f>IFERROR(+VLOOKUP("LDGSEC"&amp;A11,'Main File'!A:O,9,0),0)</f>
        <v>0</v>
      </c>
      <c r="F11" s="14">
        <f>IFERROR(+VLOOKUP("LDGSEC"&amp;A11,'Main File'!A:O,10,0),0)</f>
        <v>0</v>
      </c>
      <c r="G11" s="14">
        <f>IFERROR(+VLOOKUP("LDGSEC"&amp;A11,'Main File'!A:O,11,0),0)</f>
        <v>0</v>
      </c>
      <c r="H11" s="14">
        <f>IFERROR(+VLOOKUP("LDGSEC"&amp;A11,'Main File'!A:O,12,0),0)</f>
        <v>0</v>
      </c>
      <c r="I11" s="14">
        <f>IFERROR(+VLOOKUP("LDGSEC"&amp;A11,'Main File'!A:O,13,0),0)</f>
        <v>0</v>
      </c>
      <c r="J11" s="14">
        <f>IFERROR(+VLOOKUP("LDGSEC"&amp;A11,'Main File'!A:O,14,0),0)</f>
        <v>0</v>
      </c>
      <c r="K11" s="14">
        <f>IFERROR(+VLOOKUP("LDGSEC"&amp;A11,'Main File'!A:O,15,0),0)</f>
        <v>0</v>
      </c>
    </row>
    <row r="12" spans="1:14" x14ac:dyDescent="0.25">
      <c r="A12" s="9">
        <f t="shared" si="0"/>
        <v>43168</v>
      </c>
      <c r="B12" s="14">
        <f>IFERROR(+VLOOKUP("LDGSEC"&amp;A12,'Main File'!A:O,6,0),0)</f>
        <v>0</v>
      </c>
      <c r="C12" s="14">
        <f>IFERROR(+VLOOKUP("LDGSEC"&amp;A12,'Main File'!A:O,7,0),0)</f>
        <v>0</v>
      </c>
      <c r="D12" s="14">
        <f>IFERROR(+VLOOKUP("LDGSEC"&amp;A12,'Main File'!A:O,8,0),0)</f>
        <v>0</v>
      </c>
      <c r="E12" s="14">
        <f>IFERROR(+VLOOKUP("LDGSEC"&amp;A12,'Main File'!A:O,9,0),0)</f>
        <v>0</v>
      </c>
      <c r="F12" s="14">
        <f>IFERROR(+VLOOKUP("LDGSEC"&amp;A12,'Main File'!A:O,10,0),0)</f>
        <v>0</v>
      </c>
      <c r="G12" s="14">
        <f>IFERROR(+VLOOKUP("LDGSEC"&amp;A12,'Main File'!A:O,11,0),0)</f>
        <v>0</v>
      </c>
      <c r="H12" s="14">
        <f>IFERROR(+VLOOKUP("LDGSEC"&amp;A12,'Main File'!A:O,12,0),0)</f>
        <v>0</v>
      </c>
      <c r="I12" s="14">
        <f>IFERROR(+VLOOKUP("LDGSEC"&amp;A12,'Main File'!A:O,13,0),0)</f>
        <v>0</v>
      </c>
      <c r="J12" s="14">
        <f>IFERROR(+VLOOKUP("LDGSEC"&amp;A12,'Main File'!A:O,14,0),0)</f>
        <v>0</v>
      </c>
      <c r="K12" s="14">
        <f>IFERROR(+VLOOKUP("LDGSEC"&amp;A12,'Main File'!A:O,15,0),0)</f>
        <v>0</v>
      </c>
    </row>
    <row r="13" spans="1:14" x14ac:dyDescent="0.25">
      <c r="A13" s="9">
        <f t="shared" si="0"/>
        <v>43169</v>
      </c>
      <c r="B13" s="14">
        <f>IFERROR(+VLOOKUP("LDGSEC"&amp;A13,'Main File'!A:O,6,0),0)</f>
        <v>0</v>
      </c>
      <c r="C13" s="14">
        <f>IFERROR(+VLOOKUP("LDGSEC"&amp;A13,'Main File'!A:O,7,0),0)</f>
        <v>0</v>
      </c>
      <c r="D13" s="14">
        <f>IFERROR(+VLOOKUP("LDGSEC"&amp;A13,'Main File'!A:O,8,0),0)</f>
        <v>0</v>
      </c>
      <c r="E13" s="14">
        <f>IFERROR(+VLOOKUP("LDGSEC"&amp;A13,'Main File'!A:O,9,0),0)</f>
        <v>0</v>
      </c>
      <c r="F13" s="14">
        <f>IFERROR(+VLOOKUP("LDGSEC"&amp;A13,'Main File'!A:O,10,0),0)</f>
        <v>0</v>
      </c>
      <c r="G13" s="14">
        <f>IFERROR(+VLOOKUP("LDGSEC"&amp;A13,'Main File'!A:O,11,0),0)</f>
        <v>0</v>
      </c>
      <c r="H13" s="14">
        <f>IFERROR(+VLOOKUP("LDGSEC"&amp;A13,'Main File'!A:O,12,0),0)</f>
        <v>0</v>
      </c>
      <c r="I13" s="14">
        <f>IFERROR(+VLOOKUP("LDGSEC"&amp;A13,'Main File'!A:O,13,0),0)</f>
        <v>0</v>
      </c>
      <c r="J13" s="14">
        <f>IFERROR(+VLOOKUP("LDGSEC"&amp;A13,'Main File'!A:O,14,0),0)</f>
        <v>0</v>
      </c>
      <c r="K13" s="14">
        <f>IFERROR(+VLOOKUP("LDGSEC"&amp;A13,'Main File'!A:O,15,0),0)</f>
        <v>0</v>
      </c>
    </row>
    <row r="14" spans="1:14" x14ac:dyDescent="0.25">
      <c r="A14" s="9">
        <f t="shared" si="0"/>
        <v>43170</v>
      </c>
      <c r="B14" s="14">
        <f>IFERROR(+VLOOKUP("LDGSEC"&amp;A14,'Main File'!A:O,6,0),0)</f>
        <v>0</v>
      </c>
      <c r="C14" s="14">
        <f>IFERROR(+VLOOKUP("LDGSEC"&amp;A14,'Main File'!A:O,7,0),0)</f>
        <v>0</v>
      </c>
      <c r="D14" s="14">
        <f>IFERROR(+VLOOKUP("LDGSEC"&amp;A14,'Main File'!A:O,8,0),0)</f>
        <v>0</v>
      </c>
      <c r="E14" s="14">
        <f>IFERROR(+VLOOKUP("LDGSEC"&amp;A14,'Main File'!A:O,9,0),0)</f>
        <v>0</v>
      </c>
      <c r="F14" s="14">
        <f>IFERROR(+VLOOKUP("LDGSEC"&amp;A14,'Main File'!A:O,10,0),0)</f>
        <v>0</v>
      </c>
      <c r="G14" s="14">
        <f>IFERROR(+VLOOKUP("LDGSEC"&amp;A14,'Main File'!A:O,11,0),0)</f>
        <v>0</v>
      </c>
      <c r="H14" s="14">
        <f>IFERROR(+VLOOKUP("LDGSEC"&amp;A14,'Main File'!A:O,12,0),0)</f>
        <v>0</v>
      </c>
      <c r="I14" s="14">
        <f>IFERROR(+VLOOKUP("LDGSEC"&amp;A14,'Main File'!A:O,13,0),0)</f>
        <v>0</v>
      </c>
      <c r="J14" s="14">
        <f>IFERROR(+VLOOKUP("LDGSEC"&amp;A14,'Main File'!A:O,14,0),0)</f>
        <v>0</v>
      </c>
      <c r="K14" s="14">
        <f>IFERROR(+VLOOKUP("LDGSEC"&amp;A14,'Main File'!A:O,15,0),0)</f>
        <v>0</v>
      </c>
    </row>
    <row r="15" spans="1:14" x14ac:dyDescent="0.25">
      <c r="A15" s="9">
        <f t="shared" si="0"/>
        <v>43171</v>
      </c>
      <c r="B15" s="14">
        <f>IFERROR(+VLOOKUP("LDGSEC"&amp;A15,'Main File'!A:O,6,0),0)</f>
        <v>0</v>
      </c>
      <c r="C15" s="14">
        <f>IFERROR(+VLOOKUP("LDGSEC"&amp;A15,'Main File'!A:O,7,0),0)</f>
        <v>0</v>
      </c>
      <c r="D15" s="14">
        <f>IFERROR(+VLOOKUP("LDGSEC"&amp;A15,'Main File'!A:O,8,0),0)</f>
        <v>0</v>
      </c>
      <c r="E15" s="14">
        <f>IFERROR(+VLOOKUP("LDGSEC"&amp;A15,'Main File'!A:O,9,0),0)</f>
        <v>0</v>
      </c>
      <c r="F15" s="14">
        <f>IFERROR(+VLOOKUP("LDGSEC"&amp;A15,'Main File'!A:O,10,0),0)</f>
        <v>0</v>
      </c>
      <c r="G15" s="14">
        <f>IFERROR(+VLOOKUP("LDGSEC"&amp;A15,'Main File'!A:O,11,0),0)</f>
        <v>0</v>
      </c>
      <c r="H15" s="14">
        <f>IFERROR(+VLOOKUP("LDGSEC"&amp;A15,'Main File'!A:O,12,0),0)</f>
        <v>0</v>
      </c>
      <c r="I15" s="14">
        <f>IFERROR(+VLOOKUP("LDGSEC"&amp;A15,'Main File'!A:O,13,0),0)</f>
        <v>0</v>
      </c>
      <c r="J15" s="14">
        <f>IFERROR(+VLOOKUP("LDGSEC"&amp;A15,'Main File'!A:O,14,0),0)</f>
        <v>0</v>
      </c>
      <c r="K15" s="14">
        <f>IFERROR(+VLOOKUP("LDGSEC"&amp;A15,'Main File'!A:O,15,0),0)</f>
        <v>0</v>
      </c>
    </row>
    <row r="16" spans="1:14" x14ac:dyDescent="0.25">
      <c r="A16" s="9">
        <f t="shared" si="0"/>
        <v>43172</v>
      </c>
      <c r="B16" s="14">
        <f>IFERROR(+VLOOKUP("LDGSEC"&amp;A16,'Main File'!A:O,6,0),0)</f>
        <v>0</v>
      </c>
      <c r="C16" s="14">
        <f>IFERROR(+VLOOKUP("LDGSEC"&amp;A16,'Main File'!A:O,7,0),0)</f>
        <v>0</v>
      </c>
      <c r="D16" s="14">
        <f>IFERROR(+VLOOKUP("LDGSEC"&amp;A16,'Main File'!A:O,8,0),0)</f>
        <v>0</v>
      </c>
      <c r="E16" s="14">
        <f>IFERROR(+VLOOKUP("LDGSEC"&amp;A16,'Main File'!A:O,9,0),0)</f>
        <v>0</v>
      </c>
      <c r="F16" s="14">
        <f>IFERROR(+VLOOKUP("LDGSEC"&amp;A16,'Main File'!A:O,10,0),0)</f>
        <v>0</v>
      </c>
      <c r="G16" s="14">
        <f>IFERROR(+VLOOKUP("LDGSEC"&amp;A16,'Main File'!A:O,11,0),0)</f>
        <v>0</v>
      </c>
      <c r="H16" s="14">
        <f>IFERROR(+VLOOKUP("LDGSEC"&amp;A16,'Main File'!A:O,12,0),0)</f>
        <v>0</v>
      </c>
      <c r="I16" s="14">
        <f>IFERROR(+VLOOKUP("LDGSEC"&amp;A16,'Main File'!A:O,13,0),0)</f>
        <v>0</v>
      </c>
      <c r="J16" s="14">
        <f>IFERROR(+VLOOKUP("LDGSEC"&amp;A16,'Main File'!A:O,14,0),0)</f>
        <v>0</v>
      </c>
      <c r="K16" s="14">
        <f>IFERROR(+VLOOKUP("LDGSEC"&amp;A16,'Main File'!A:O,15,0),0)</f>
        <v>0</v>
      </c>
    </row>
    <row r="17" spans="1:11" x14ac:dyDescent="0.25">
      <c r="A17" s="9">
        <f t="shared" si="0"/>
        <v>43173</v>
      </c>
      <c r="B17" s="14">
        <f>IFERROR(+VLOOKUP("LDGSEC"&amp;A17,'Main File'!A:O,6,0),0)</f>
        <v>0</v>
      </c>
      <c r="C17" s="14">
        <f>IFERROR(+VLOOKUP("LDGSEC"&amp;A17,'Main File'!A:O,7,0),0)</f>
        <v>0</v>
      </c>
      <c r="D17" s="14">
        <f>IFERROR(+VLOOKUP("LDGSEC"&amp;A17,'Main File'!A:O,8,0),0)</f>
        <v>0</v>
      </c>
      <c r="E17" s="14">
        <f>IFERROR(+VLOOKUP("LDGSEC"&amp;A17,'Main File'!A:O,9,0),0)</f>
        <v>0</v>
      </c>
      <c r="F17" s="14">
        <f>IFERROR(+VLOOKUP("LDGSEC"&amp;A17,'Main File'!A:O,10,0),0)</f>
        <v>0</v>
      </c>
      <c r="G17" s="14">
        <f>IFERROR(+VLOOKUP("LDGSEC"&amp;A17,'Main File'!A:O,11,0),0)</f>
        <v>0</v>
      </c>
      <c r="H17" s="14">
        <f>IFERROR(+VLOOKUP("LDGSEC"&amp;A17,'Main File'!A:O,12,0),0)</f>
        <v>0</v>
      </c>
      <c r="I17" s="14">
        <f>IFERROR(+VLOOKUP("LDGSEC"&amp;A17,'Main File'!A:O,13,0),0)</f>
        <v>0</v>
      </c>
      <c r="J17" s="14">
        <f>IFERROR(+VLOOKUP("LDGSEC"&amp;A17,'Main File'!A:O,14,0),0)</f>
        <v>0</v>
      </c>
      <c r="K17" s="14">
        <f>IFERROR(+VLOOKUP("LDGSEC"&amp;A17,'Main File'!A:O,15,0),0)</f>
        <v>0</v>
      </c>
    </row>
    <row r="18" spans="1:11" x14ac:dyDescent="0.25">
      <c r="A18" s="9">
        <f t="shared" si="0"/>
        <v>43174</v>
      </c>
      <c r="B18" s="14">
        <f>IFERROR(+VLOOKUP("LDGSEC"&amp;A18,'Main File'!A:O,6,0),0)</f>
        <v>0</v>
      </c>
      <c r="C18" s="14">
        <f>IFERROR(+VLOOKUP("LDGSEC"&amp;A18,'Main File'!A:O,7,0),0)</f>
        <v>0</v>
      </c>
      <c r="D18" s="14">
        <f>IFERROR(+VLOOKUP("LDGSEC"&amp;A18,'Main File'!A:O,8,0),0)</f>
        <v>0</v>
      </c>
      <c r="E18" s="14">
        <f>IFERROR(+VLOOKUP("LDGSEC"&amp;A18,'Main File'!A:O,9,0),0)</f>
        <v>0</v>
      </c>
      <c r="F18" s="14">
        <f>IFERROR(+VLOOKUP("LDGSEC"&amp;A18,'Main File'!A:O,10,0),0)</f>
        <v>0</v>
      </c>
      <c r="G18" s="14">
        <f>IFERROR(+VLOOKUP("LDGSEC"&amp;A18,'Main File'!A:O,11,0),0)</f>
        <v>0</v>
      </c>
      <c r="H18" s="14">
        <f>IFERROR(+VLOOKUP("LDGSEC"&amp;A18,'Main File'!A:O,12,0),0)</f>
        <v>0</v>
      </c>
      <c r="I18" s="14">
        <f>IFERROR(+VLOOKUP("LDGSEC"&amp;A18,'Main File'!A:O,13,0),0)</f>
        <v>0</v>
      </c>
      <c r="J18" s="14">
        <f>IFERROR(+VLOOKUP("LDGSEC"&amp;A18,'Main File'!A:O,14,0),0)</f>
        <v>0</v>
      </c>
      <c r="K18" s="14">
        <f>IFERROR(+VLOOKUP("LDGSEC"&amp;A18,'Main File'!A:O,15,0),0)</f>
        <v>0</v>
      </c>
    </row>
    <row r="19" spans="1:11" x14ac:dyDescent="0.25">
      <c r="A19" s="9">
        <f t="shared" si="0"/>
        <v>43175</v>
      </c>
      <c r="B19" s="14">
        <f>IFERROR(+VLOOKUP("LDGSEC"&amp;A19,'Main File'!A:O,6,0),0)</f>
        <v>0</v>
      </c>
      <c r="C19" s="14">
        <f>IFERROR(+VLOOKUP("LDGSEC"&amp;A19,'Main File'!A:O,7,0),0)</f>
        <v>0</v>
      </c>
      <c r="D19" s="14">
        <f>IFERROR(+VLOOKUP("LDGSEC"&amp;A19,'Main File'!A:O,8,0),0)</f>
        <v>0</v>
      </c>
      <c r="E19" s="14">
        <f>IFERROR(+VLOOKUP("LDGSEC"&amp;A19,'Main File'!A:O,9,0),0)</f>
        <v>0</v>
      </c>
      <c r="F19" s="14">
        <f>IFERROR(+VLOOKUP("LDGSEC"&amp;A19,'Main File'!A:O,10,0),0)</f>
        <v>0</v>
      </c>
      <c r="G19" s="14">
        <f>IFERROR(+VLOOKUP("LDGSEC"&amp;A19,'Main File'!A:O,11,0),0)</f>
        <v>0</v>
      </c>
      <c r="H19" s="14">
        <f>IFERROR(+VLOOKUP("LDGSEC"&amp;A19,'Main File'!A:O,12,0),0)</f>
        <v>0</v>
      </c>
      <c r="I19" s="14">
        <f>IFERROR(+VLOOKUP("LDGSEC"&amp;A19,'Main File'!A:O,13,0),0)</f>
        <v>0</v>
      </c>
      <c r="J19" s="14">
        <f>IFERROR(+VLOOKUP("LDGSEC"&amp;A19,'Main File'!A:O,14,0),0)</f>
        <v>0</v>
      </c>
      <c r="K19" s="14">
        <f>IFERROR(+VLOOKUP("LDGSEC"&amp;A19,'Main File'!A:O,15,0),0)</f>
        <v>0</v>
      </c>
    </row>
    <row r="20" spans="1:11" x14ac:dyDescent="0.25">
      <c r="A20" s="9">
        <f t="shared" si="0"/>
        <v>43176</v>
      </c>
      <c r="B20" s="14">
        <f>IFERROR(+VLOOKUP("LDGSEC"&amp;A20,'Main File'!A:O,6,0),0)</f>
        <v>0</v>
      </c>
      <c r="C20" s="14">
        <f>IFERROR(+VLOOKUP("LDGSEC"&amp;A20,'Main File'!A:O,7,0),0)</f>
        <v>0</v>
      </c>
      <c r="D20" s="14">
        <f>IFERROR(+VLOOKUP("LDGSEC"&amp;A20,'Main File'!A:O,8,0),0)</f>
        <v>0</v>
      </c>
      <c r="E20" s="14">
        <f>IFERROR(+VLOOKUP("LDGSEC"&amp;A20,'Main File'!A:O,9,0),0)</f>
        <v>0</v>
      </c>
      <c r="F20" s="14">
        <f>IFERROR(+VLOOKUP("LDGSEC"&amp;A20,'Main File'!A:O,10,0),0)</f>
        <v>0</v>
      </c>
      <c r="G20" s="14">
        <f>IFERROR(+VLOOKUP("LDGSEC"&amp;A20,'Main File'!A:O,11,0),0)</f>
        <v>0</v>
      </c>
      <c r="H20" s="14">
        <f>IFERROR(+VLOOKUP("LDGSEC"&amp;A20,'Main File'!A:O,12,0),0)</f>
        <v>0</v>
      </c>
      <c r="I20" s="14">
        <f>IFERROR(+VLOOKUP("LDGSEC"&amp;A20,'Main File'!A:O,13,0),0)</f>
        <v>0</v>
      </c>
      <c r="J20" s="14">
        <f>IFERROR(+VLOOKUP("LDGSEC"&amp;A20,'Main File'!A:O,14,0),0)</f>
        <v>0</v>
      </c>
      <c r="K20" s="14">
        <f>IFERROR(+VLOOKUP("LDGSEC"&amp;A20,'Main File'!A:O,15,0),0)</f>
        <v>0</v>
      </c>
    </row>
    <row r="21" spans="1:11" x14ac:dyDescent="0.25">
      <c r="A21" s="9">
        <f t="shared" si="0"/>
        <v>43177</v>
      </c>
      <c r="B21" s="14">
        <f>IFERROR(+VLOOKUP("LDGSEC"&amp;A21,'Main File'!A:O,6,0),0)</f>
        <v>0</v>
      </c>
      <c r="C21" s="14">
        <f>IFERROR(+VLOOKUP("LDGSEC"&amp;A21,'Main File'!A:O,7,0),0)</f>
        <v>0</v>
      </c>
      <c r="D21" s="14">
        <f>IFERROR(+VLOOKUP("LDGSEC"&amp;A21,'Main File'!A:O,8,0),0)</f>
        <v>0</v>
      </c>
      <c r="E21" s="14">
        <f>IFERROR(+VLOOKUP("LDGSEC"&amp;A21,'Main File'!A:O,9,0),0)</f>
        <v>0</v>
      </c>
      <c r="F21" s="14">
        <f>IFERROR(+VLOOKUP("LDGSEC"&amp;A21,'Main File'!A:O,10,0),0)</f>
        <v>0</v>
      </c>
      <c r="G21" s="14">
        <f>IFERROR(+VLOOKUP("LDGSEC"&amp;A21,'Main File'!A:O,11,0),0)</f>
        <v>0</v>
      </c>
      <c r="H21" s="14">
        <f>IFERROR(+VLOOKUP("LDGSEC"&amp;A21,'Main File'!A:O,12,0),0)</f>
        <v>0</v>
      </c>
      <c r="I21" s="14">
        <f>IFERROR(+VLOOKUP("LDGSEC"&amp;A21,'Main File'!A:O,13,0),0)</f>
        <v>0</v>
      </c>
      <c r="J21" s="14">
        <f>IFERROR(+VLOOKUP("LDGSEC"&amp;A21,'Main File'!A:O,14,0),0)</f>
        <v>0</v>
      </c>
      <c r="K21" s="14">
        <f>IFERROR(+VLOOKUP("LDGSEC"&amp;A21,'Main File'!A:O,15,0),0)</f>
        <v>0</v>
      </c>
    </row>
    <row r="22" spans="1:11" x14ac:dyDescent="0.25">
      <c r="A22" s="9">
        <f t="shared" si="0"/>
        <v>43178</v>
      </c>
      <c r="B22" s="14">
        <f>IFERROR(+VLOOKUP("LDGSEC"&amp;A22,'Main File'!A:O,6,0),0)</f>
        <v>0</v>
      </c>
      <c r="C22" s="14">
        <f>IFERROR(+VLOOKUP("LDGSEC"&amp;A22,'Main File'!A:O,7,0),0)</f>
        <v>0</v>
      </c>
      <c r="D22" s="14">
        <f>IFERROR(+VLOOKUP("LDGSEC"&amp;A22,'Main File'!A:O,8,0),0)</f>
        <v>0</v>
      </c>
      <c r="E22" s="14">
        <f>IFERROR(+VLOOKUP("LDGSEC"&amp;A22,'Main File'!A:O,9,0),0)</f>
        <v>0</v>
      </c>
      <c r="F22" s="14">
        <f>IFERROR(+VLOOKUP("LDGSEC"&amp;A22,'Main File'!A:O,10,0),0)</f>
        <v>0</v>
      </c>
      <c r="G22" s="14">
        <f>IFERROR(+VLOOKUP("LDGSEC"&amp;A22,'Main File'!A:O,11,0),0)</f>
        <v>0</v>
      </c>
      <c r="H22" s="14">
        <f>IFERROR(+VLOOKUP("LDGSEC"&amp;A22,'Main File'!A:O,12,0),0)</f>
        <v>0</v>
      </c>
      <c r="I22" s="14">
        <f>IFERROR(+VLOOKUP("LDGSEC"&amp;A22,'Main File'!A:O,13,0),0)</f>
        <v>0</v>
      </c>
      <c r="J22" s="14">
        <f>IFERROR(+VLOOKUP("LDGSEC"&amp;A22,'Main File'!A:O,14,0),0)</f>
        <v>0</v>
      </c>
      <c r="K22" s="14">
        <f>IFERROR(+VLOOKUP("LDGSEC"&amp;A22,'Main File'!A:O,15,0),0)</f>
        <v>0</v>
      </c>
    </row>
    <row r="23" spans="1:11" x14ac:dyDescent="0.25">
      <c r="A23" s="9">
        <f t="shared" si="0"/>
        <v>43179</v>
      </c>
      <c r="B23" s="14">
        <f>IFERROR(+VLOOKUP("LDGSEC"&amp;A23,'Main File'!A:O,6,0),0)</f>
        <v>0</v>
      </c>
      <c r="C23" s="14">
        <f>IFERROR(+VLOOKUP("LDGSEC"&amp;A23,'Main File'!A:O,7,0),0)</f>
        <v>0</v>
      </c>
      <c r="D23" s="14">
        <f>IFERROR(+VLOOKUP("LDGSEC"&amp;A23,'Main File'!A:O,8,0),0)</f>
        <v>0</v>
      </c>
      <c r="E23" s="14">
        <f>IFERROR(+VLOOKUP("LDGSEC"&amp;A23,'Main File'!A:O,9,0),0)</f>
        <v>0</v>
      </c>
      <c r="F23" s="14">
        <f>IFERROR(+VLOOKUP("LDGSEC"&amp;A23,'Main File'!A:O,10,0),0)</f>
        <v>0</v>
      </c>
      <c r="G23" s="14">
        <f>IFERROR(+VLOOKUP("LDGSEC"&amp;A23,'Main File'!A:O,11,0),0)</f>
        <v>0</v>
      </c>
      <c r="H23" s="14">
        <f>IFERROR(+VLOOKUP("LDGSEC"&amp;A23,'Main File'!A:O,12,0),0)</f>
        <v>0</v>
      </c>
      <c r="I23" s="14">
        <f>IFERROR(+VLOOKUP("LDGSEC"&amp;A23,'Main File'!A:O,13,0),0)</f>
        <v>0</v>
      </c>
      <c r="J23" s="14">
        <f>IFERROR(+VLOOKUP("LDGSEC"&amp;A23,'Main File'!A:O,14,0),0)</f>
        <v>0</v>
      </c>
      <c r="K23" s="14">
        <f>IFERROR(+VLOOKUP("LDGSEC"&amp;A23,'Main File'!A:O,15,0),0)</f>
        <v>0</v>
      </c>
    </row>
    <row r="24" spans="1:11" x14ac:dyDescent="0.25">
      <c r="A24" s="9">
        <f t="shared" si="0"/>
        <v>43180</v>
      </c>
      <c r="B24" s="14">
        <f>IFERROR(+VLOOKUP("LDGSEC"&amp;A24,'Main File'!A:O,6,0),0)</f>
        <v>0</v>
      </c>
      <c r="C24" s="14">
        <f>IFERROR(+VLOOKUP("LDGSEC"&amp;A24,'Main File'!A:O,7,0),0)</f>
        <v>0</v>
      </c>
      <c r="D24" s="14">
        <f>IFERROR(+VLOOKUP("LDGSEC"&amp;A24,'Main File'!A:O,8,0),0)</f>
        <v>0</v>
      </c>
      <c r="E24" s="14">
        <f>IFERROR(+VLOOKUP("LDGSEC"&amp;A24,'Main File'!A:O,9,0),0)</f>
        <v>0</v>
      </c>
      <c r="F24" s="14">
        <f>IFERROR(+VLOOKUP("LDGSEC"&amp;A24,'Main File'!A:O,10,0),0)</f>
        <v>0</v>
      </c>
      <c r="G24" s="14">
        <f>IFERROR(+VLOOKUP("LDGSEC"&amp;A24,'Main File'!A:O,11,0),0)</f>
        <v>0</v>
      </c>
      <c r="H24" s="14">
        <f>IFERROR(+VLOOKUP("LDGSEC"&amp;A24,'Main File'!A:O,12,0),0)</f>
        <v>0</v>
      </c>
      <c r="I24" s="14">
        <f>IFERROR(+VLOOKUP("LDGSEC"&amp;A24,'Main File'!A:O,13,0),0)</f>
        <v>0</v>
      </c>
      <c r="J24" s="14">
        <f>IFERROR(+VLOOKUP("LDGSEC"&amp;A24,'Main File'!A:O,14,0),0)</f>
        <v>0</v>
      </c>
      <c r="K24" s="14">
        <f>IFERROR(+VLOOKUP("LDGSEC"&amp;A24,'Main File'!A:O,15,0),0)</f>
        <v>0</v>
      </c>
    </row>
    <row r="25" spans="1:11" x14ac:dyDescent="0.25">
      <c r="A25" s="9">
        <f t="shared" si="0"/>
        <v>43181</v>
      </c>
      <c r="B25" s="14">
        <f>IFERROR(+VLOOKUP("LDGSEC"&amp;A25,'Main File'!A:O,6,0),0)</f>
        <v>0</v>
      </c>
      <c r="C25" s="14">
        <f>IFERROR(+VLOOKUP("LDGSEC"&amp;A25,'Main File'!A:O,7,0),0)</f>
        <v>0</v>
      </c>
      <c r="D25" s="14">
        <f>IFERROR(+VLOOKUP("LDGSEC"&amp;A25,'Main File'!A:O,8,0),0)</f>
        <v>0</v>
      </c>
      <c r="E25" s="14">
        <f>IFERROR(+VLOOKUP("LDGSEC"&amp;A25,'Main File'!A:O,9,0),0)</f>
        <v>0</v>
      </c>
      <c r="F25" s="14">
        <f>IFERROR(+VLOOKUP("LDGSEC"&amp;A25,'Main File'!A:O,10,0),0)</f>
        <v>0</v>
      </c>
      <c r="G25" s="14">
        <f>IFERROR(+VLOOKUP("LDGSEC"&amp;A25,'Main File'!A:O,11,0),0)</f>
        <v>0</v>
      </c>
      <c r="H25" s="14">
        <f>IFERROR(+VLOOKUP("LDGSEC"&amp;A25,'Main File'!A:O,12,0),0)</f>
        <v>0</v>
      </c>
      <c r="I25" s="14">
        <f>IFERROR(+VLOOKUP("LDGSEC"&amp;A25,'Main File'!A:O,13,0),0)</f>
        <v>0</v>
      </c>
      <c r="J25" s="14">
        <f>IFERROR(+VLOOKUP("LDGSEC"&amp;A25,'Main File'!A:O,14,0),0)</f>
        <v>0</v>
      </c>
      <c r="K25" s="14">
        <f>IFERROR(+VLOOKUP("LDGSEC"&amp;A25,'Main File'!A:O,15,0),0)</f>
        <v>0</v>
      </c>
    </row>
    <row r="26" spans="1:11" x14ac:dyDescent="0.25">
      <c r="A26" s="9">
        <f t="shared" si="0"/>
        <v>43182</v>
      </c>
      <c r="B26" s="14">
        <f>IFERROR(+VLOOKUP("LDGSEC"&amp;A26,'Main File'!A:O,6,0),0)</f>
        <v>0</v>
      </c>
      <c r="C26" s="14">
        <f>IFERROR(+VLOOKUP("LDGSEC"&amp;A26,'Main File'!A:O,7,0),0)</f>
        <v>0</v>
      </c>
      <c r="D26" s="14">
        <f>IFERROR(+VLOOKUP("LDGSEC"&amp;A26,'Main File'!A:O,8,0),0)</f>
        <v>0</v>
      </c>
      <c r="E26" s="14">
        <f>IFERROR(+VLOOKUP("LDGSEC"&amp;A26,'Main File'!A:O,9,0),0)</f>
        <v>0</v>
      </c>
      <c r="F26" s="14">
        <f>IFERROR(+VLOOKUP("LDGSEC"&amp;A26,'Main File'!A:O,10,0),0)</f>
        <v>0</v>
      </c>
      <c r="G26" s="14">
        <f>IFERROR(+VLOOKUP("LDGSEC"&amp;A26,'Main File'!A:O,11,0),0)</f>
        <v>0</v>
      </c>
      <c r="H26" s="14">
        <f>IFERROR(+VLOOKUP("LDGSEC"&amp;A26,'Main File'!A:O,12,0),0)</f>
        <v>0</v>
      </c>
      <c r="I26" s="14">
        <f>IFERROR(+VLOOKUP("LDGSEC"&amp;A26,'Main File'!A:O,13,0),0)</f>
        <v>0</v>
      </c>
      <c r="J26" s="14">
        <f>IFERROR(+VLOOKUP("LDGSEC"&amp;A26,'Main File'!A:O,14,0),0)</f>
        <v>0</v>
      </c>
      <c r="K26" s="14">
        <f>IFERROR(+VLOOKUP("LDGSEC"&amp;A26,'Main File'!A:O,15,0),0)</f>
        <v>0</v>
      </c>
    </row>
    <row r="27" spans="1:11" x14ac:dyDescent="0.25">
      <c r="A27" s="9">
        <f t="shared" si="0"/>
        <v>43183</v>
      </c>
      <c r="B27" s="14">
        <f>IFERROR(+VLOOKUP("LDGSEC"&amp;A27,'Main File'!A:O,6,0),0)</f>
        <v>0</v>
      </c>
      <c r="C27" s="14">
        <f>IFERROR(+VLOOKUP("LDGSEC"&amp;A27,'Main File'!A:O,7,0),0)</f>
        <v>0</v>
      </c>
      <c r="D27" s="14">
        <f>IFERROR(+VLOOKUP("LDGSEC"&amp;A27,'Main File'!A:O,8,0),0)</f>
        <v>0</v>
      </c>
      <c r="E27" s="14">
        <f>IFERROR(+VLOOKUP("LDGSEC"&amp;A27,'Main File'!A:O,9,0),0)</f>
        <v>0</v>
      </c>
      <c r="F27" s="14">
        <f>IFERROR(+VLOOKUP("LDGSEC"&amp;A27,'Main File'!A:O,10,0),0)</f>
        <v>0</v>
      </c>
      <c r="G27" s="14">
        <f>IFERROR(+VLOOKUP("LDGSEC"&amp;A27,'Main File'!A:O,11,0),0)</f>
        <v>0</v>
      </c>
      <c r="H27" s="14">
        <f>IFERROR(+VLOOKUP("LDGSEC"&amp;A27,'Main File'!A:O,12,0),0)</f>
        <v>0</v>
      </c>
      <c r="I27" s="14">
        <f>IFERROR(+VLOOKUP("LDGSEC"&amp;A27,'Main File'!A:O,13,0),0)</f>
        <v>0</v>
      </c>
      <c r="J27" s="14">
        <f>IFERROR(+VLOOKUP("LDGSEC"&amp;A27,'Main File'!A:O,14,0),0)</f>
        <v>0</v>
      </c>
      <c r="K27" s="14">
        <f>IFERROR(+VLOOKUP("LDGSEC"&amp;A27,'Main File'!A:O,15,0),0)</f>
        <v>0</v>
      </c>
    </row>
    <row r="28" spans="1:11" x14ac:dyDescent="0.25">
      <c r="A28" s="9">
        <f t="shared" si="0"/>
        <v>43184</v>
      </c>
      <c r="B28" s="14">
        <f>IFERROR(+VLOOKUP("LDGSEC"&amp;A28,'Main File'!A:O,6,0),0)</f>
        <v>0</v>
      </c>
      <c r="C28" s="14">
        <f>IFERROR(+VLOOKUP("LDGSEC"&amp;A28,'Main File'!A:O,7,0),0)</f>
        <v>0</v>
      </c>
      <c r="D28" s="14">
        <f>IFERROR(+VLOOKUP("LDGSEC"&amp;A28,'Main File'!A:O,8,0),0)</f>
        <v>0</v>
      </c>
      <c r="E28" s="14">
        <f>IFERROR(+VLOOKUP("LDGSEC"&amp;A28,'Main File'!A:O,9,0),0)</f>
        <v>0</v>
      </c>
      <c r="F28" s="14">
        <f>IFERROR(+VLOOKUP("LDGSEC"&amp;A28,'Main File'!A:O,10,0),0)</f>
        <v>0</v>
      </c>
      <c r="G28" s="14">
        <f>IFERROR(+VLOOKUP("LDGSEC"&amp;A28,'Main File'!A:O,11,0),0)</f>
        <v>0</v>
      </c>
      <c r="H28" s="14">
        <f>IFERROR(+VLOOKUP("LDGSEC"&amp;A28,'Main File'!A:O,12,0),0)</f>
        <v>0</v>
      </c>
      <c r="I28" s="14">
        <f>IFERROR(+VLOOKUP("LDGSEC"&amp;A28,'Main File'!A:O,13,0),0)</f>
        <v>0</v>
      </c>
      <c r="J28" s="14">
        <f>IFERROR(+VLOOKUP("LDGSEC"&amp;A28,'Main File'!A:O,14,0),0)</f>
        <v>0</v>
      </c>
      <c r="K28" s="14">
        <f>IFERROR(+VLOOKUP("LDGSEC"&amp;A28,'Main File'!A:O,15,0),0)</f>
        <v>0</v>
      </c>
    </row>
    <row r="29" spans="1:11" x14ac:dyDescent="0.25">
      <c r="A29" s="9">
        <f t="shared" si="0"/>
        <v>43185</v>
      </c>
      <c r="B29" s="14">
        <f>IFERROR(+VLOOKUP("LDGSEC"&amp;A29,'Main File'!A:O,6,0),0)</f>
        <v>0</v>
      </c>
      <c r="C29" s="14">
        <f>IFERROR(+VLOOKUP("LDGSEC"&amp;A29,'Main File'!A:O,7,0),0)</f>
        <v>0</v>
      </c>
      <c r="D29" s="14">
        <f>IFERROR(+VLOOKUP("LDGSEC"&amp;A29,'Main File'!A:O,8,0),0)</f>
        <v>0</v>
      </c>
      <c r="E29" s="14">
        <f>IFERROR(+VLOOKUP("LDGSEC"&amp;A29,'Main File'!A:O,9,0),0)</f>
        <v>0</v>
      </c>
      <c r="F29" s="14">
        <f>IFERROR(+VLOOKUP("LDGSEC"&amp;A29,'Main File'!A:O,10,0),0)</f>
        <v>0</v>
      </c>
      <c r="G29" s="14">
        <f>IFERROR(+VLOOKUP("LDGSEC"&amp;A29,'Main File'!A:O,11,0),0)</f>
        <v>0</v>
      </c>
      <c r="H29" s="14">
        <f>IFERROR(+VLOOKUP("LDGSEC"&amp;A29,'Main File'!A:O,12,0),0)</f>
        <v>0</v>
      </c>
      <c r="I29" s="14">
        <f>IFERROR(+VLOOKUP("LDGSEC"&amp;A29,'Main File'!A:O,13,0),0)</f>
        <v>0</v>
      </c>
      <c r="J29" s="14">
        <f>IFERROR(+VLOOKUP("LDGSEC"&amp;A29,'Main File'!A:O,14,0),0)</f>
        <v>0</v>
      </c>
      <c r="K29" s="14">
        <f>IFERROR(+VLOOKUP("LDGSEC"&amp;A29,'Main File'!A:O,15,0),0)</f>
        <v>0</v>
      </c>
    </row>
    <row r="30" spans="1:11" x14ac:dyDescent="0.25">
      <c r="A30" s="9">
        <f t="shared" si="0"/>
        <v>43186</v>
      </c>
      <c r="B30" s="14">
        <f>IFERROR(+VLOOKUP("LDGSEC"&amp;A30,'Main File'!A:O,6,0),0)</f>
        <v>0</v>
      </c>
      <c r="C30" s="14">
        <f>IFERROR(+VLOOKUP("LDGSEC"&amp;A30,'Main File'!A:O,7,0),0)</f>
        <v>0</v>
      </c>
      <c r="D30" s="14">
        <f>IFERROR(+VLOOKUP("LDGSEC"&amp;A30,'Main File'!A:O,8,0),0)</f>
        <v>0</v>
      </c>
      <c r="E30" s="14">
        <f>IFERROR(+VLOOKUP("LDGSEC"&amp;A30,'Main File'!A:O,9,0),0)</f>
        <v>0</v>
      </c>
      <c r="F30" s="14">
        <f>IFERROR(+VLOOKUP("LDGSEC"&amp;A30,'Main File'!A:O,10,0),0)</f>
        <v>0</v>
      </c>
      <c r="G30" s="14">
        <f>IFERROR(+VLOOKUP("LDGSEC"&amp;A30,'Main File'!A:O,11,0),0)</f>
        <v>0</v>
      </c>
      <c r="H30" s="14">
        <f>IFERROR(+VLOOKUP("LDGSEC"&amp;A30,'Main File'!A:O,12,0),0)</f>
        <v>0</v>
      </c>
      <c r="I30" s="14">
        <f>IFERROR(+VLOOKUP("LDGSEC"&amp;A30,'Main File'!A:O,13,0),0)</f>
        <v>0</v>
      </c>
      <c r="J30" s="14">
        <f>IFERROR(+VLOOKUP("LDGSEC"&amp;A30,'Main File'!A:O,14,0),0)</f>
        <v>0</v>
      </c>
      <c r="K30" s="14">
        <f>IFERROR(+VLOOKUP("LDGSEC"&amp;A30,'Main File'!A:O,15,0),0)</f>
        <v>0</v>
      </c>
    </row>
    <row r="31" spans="1:11" x14ac:dyDescent="0.25">
      <c r="A31" s="9">
        <f t="shared" si="0"/>
        <v>43187</v>
      </c>
      <c r="B31" s="14">
        <f>IFERROR(+VLOOKUP("LDGSEC"&amp;A31,'Main File'!A:O,6,0),0)</f>
        <v>0</v>
      </c>
      <c r="C31" s="14">
        <f>IFERROR(+VLOOKUP("LDGSEC"&amp;A31,'Main File'!A:O,7,0),0)</f>
        <v>0</v>
      </c>
      <c r="D31" s="14">
        <f>IFERROR(+VLOOKUP("LDGSEC"&amp;A31,'Main File'!A:O,8,0),0)</f>
        <v>0</v>
      </c>
      <c r="E31" s="14">
        <f>IFERROR(+VLOOKUP("LDGSEC"&amp;A31,'Main File'!A:O,9,0),0)</f>
        <v>0</v>
      </c>
      <c r="F31" s="14">
        <f>IFERROR(+VLOOKUP("LDGSEC"&amp;A31,'Main File'!A:O,10,0),0)</f>
        <v>0</v>
      </c>
      <c r="G31" s="14">
        <f>IFERROR(+VLOOKUP("LDGSEC"&amp;A31,'Main File'!A:O,11,0),0)</f>
        <v>0</v>
      </c>
      <c r="H31" s="14">
        <f>IFERROR(+VLOOKUP("LDGSEC"&amp;A31,'Main File'!A:O,12,0),0)</f>
        <v>0</v>
      </c>
      <c r="I31" s="14">
        <f>IFERROR(+VLOOKUP("LDGSEC"&amp;A31,'Main File'!A:O,13,0),0)</f>
        <v>0</v>
      </c>
      <c r="J31" s="14">
        <f>IFERROR(+VLOOKUP("LDGSEC"&amp;A31,'Main File'!A:O,14,0),0)</f>
        <v>0</v>
      </c>
      <c r="K31" s="14">
        <f>IFERROR(+VLOOKUP("LDGSEC"&amp;A31,'Main File'!A:O,15,0),0)</f>
        <v>0</v>
      </c>
    </row>
    <row r="32" spans="1:11" x14ac:dyDescent="0.25">
      <c r="A32" s="9">
        <f t="shared" si="0"/>
        <v>43188</v>
      </c>
      <c r="B32" s="14">
        <f>IFERROR(+VLOOKUP("LDGSEC"&amp;A32,'Main File'!A:O,6,0),0)</f>
        <v>0</v>
      </c>
      <c r="C32" s="14">
        <f>IFERROR(+VLOOKUP("LDGSEC"&amp;A32,'Main File'!A:O,7,0),0)</f>
        <v>0</v>
      </c>
      <c r="D32" s="14">
        <f>IFERROR(+VLOOKUP("LDGSEC"&amp;A32,'Main File'!A:O,8,0),0)</f>
        <v>0</v>
      </c>
      <c r="E32" s="14">
        <f>IFERROR(+VLOOKUP("LDGSEC"&amp;A32,'Main File'!A:O,9,0),0)</f>
        <v>0</v>
      </c>
      <c r="F32" s="14">
        <f>IFERROR(+VLOOKUP("LDGSEC"&amp;A32,'Main File'!A:O,10,0),0)</f>
        <v>0</v>
      </c>
      <c r="G32" s="14">
        <f>IFERROR(+VLOOKUP("LDGSEC"&amp;A32,'Main File'!A:O,11,0),0)</f>
        <v>0</v>
      </c>
      <c r="H32" s="14">
        <f>IFERROR(+VLOOKUP("LDGSEC"&amp;A32,'Main File'!A:O,12,0),0)</f>
        <v>0</v>
      </c>
      <c r="I32" s="14">
        <f>IFERROR(+VLOOKUP("LDGSEC"&amp;A32,'Main File'!A:O,13,0),0)</f>
        <v>0</v>
      </c>
      <c r="J32" s="14">
        <f>IFERROR(+VLOOKUP("LDGSEC"&amp;A32,'Main File'!A:O,14,0),0)</f>
        <v>0</v>
      </c>
      <c r="K32" s="14">
        <f>IFERROR(+VLOOKUP("LDGSEC"&amp;A32,'Main File'!A:O,15,0),0)</f>
        <v>0</v>
      </c>
    </row>
    <row r="33" spans="1:11" x14ac:dyDescent="0.25">
      <c r="A33" s="9">
        <f t="shared" si="0"/>
        <v>43189</v>
      </c>
      <c r="B33" s="14">
        <f>IFERROR(+VLOOKUP("LDGSEC"&amp;A33,'Main File'!A:O,6,0),0)</f>
        <v>0</v>
      </c>
      <c r="C33" s="14">
        <f>IFERROR(+VLOOKUP("LDGSEC"&amp;A33,'Main File'!A:O,7,0),0)</f>
        <v>0</v>
      </c>
      <c r="D33" s="14">
        <f>IFERROR(+VLOOKUP("LDGSEC"&amp;A33,'Main File'!A:O,8,0),0)</f>
        <v>0</v>
      </c>
      <c r="E33" s="14">
        <f>IFERROR(+VLOOKUP("LDGSEC"&amp;A33,'Main File'!A:O,9,0),0)</f>
        <v>0</v>
      </c>
      <c r="F33" s="14">
        <f>IFERROR(+VLOOKUP("LDGSEC"&amp;A33,'Main File'!A:O,10,0),0)</f>
        <v>0</v>
      </c>
      <c r="G33" s="14">
        <f>IFERROR(+VLOOKUP("LDGSEC"&amp;A33,'Main File'!A:O,11,0),0)</f>
        <v>0</v>
      </c>
      <c r="H33" s="14">
        <f>IFERROR(+VLOOKUP("LDGSEC"&amp;A33,'Main File'!A:O,12,0),0)</f>
        <v>0</v>
      </c>
      <c r="I33" s="14">
        <f>IFERROR(+VLOOKUP("LDGSEC"&amp;A33,'Main File'!A:O,13,0),0)</f>
        <v>0</v>
      </c>
      <c r="J33" s="14">
        <f>IFERROR(+VLOOKUP("LDGSEC"&amp;A33,'Main File'!A:O,14,0),0)</f>
        <v>0</v>
      </c>
      <c r="K33" s="14">
        <f>IFERROR(+VLOOKUP("LDGSEC"&amp;A33,'Main File'!A:O,15,0),0)</f>
        <v>0</v>
      </c>
    </row>
    <row r="34" spans="1:11" x14ac:dyDescent="0.25">
      <c r="A34" s="9">
        <f t="shared" si="0"/>
        <v>43190</v>
      </c>
      <c r="B34" s="14">
        <f>IFERROR(+VLOOKUP("LDGSEC"&amp;A34,'Main File'!A:O,6,0),0)</f>
        <v>0</v>
      </c>
      <c r="C34" s="14">
        <f>IFERROR(+VLOOKUP("LDGSEC"&amp;A34,'Main File'!A:O,7,0),0)</f>
        <v>0</v>
      </c>
      <c r="D34" s="14">
        <f>IFERROR(+VLOOKUP("LDGSEC"&amp;A34,'Main File'!A:O,8,0),0)</f>
        <v>0</v>
      </c>
      <c r="E34" s="14">
        <f>IFERROR(+VLOOKUP("LDGSEC"&amp;A34,'Main File'!A:O,9,0),0)</f>
        <v>0</v>
      </c>
      <c r="F34" s="14">
        <f>IFERROR(+VLOOKUP("LDGSEC"&amp;A34,'Main File'!A:O,10,0),0)</f>
        <v>0</v>
      </c>
      <c r="G34" s="14">
        <f>IFERROR(+VLOOKUP("LDGSEC"&amp;A34,'Main File'!A:O,11,0),0)</f>
        <v>0</v>
      </c>
      <c r="H34" s="14">
        <f>IFERROR(+VLOOKUP("LDGSEC"&amp;A34,'Main File'!A:O,12,0),0)</f>
        <v>0</v>
      </c>
      <c r="I34" s="14">
        <f>IFERROR(+VLOOKUP("LDGSEC"&amp;A34,'Main File'!A:O,13,0),0)</f>
        <v>0</v>
      </c>
      <c r="J34" s="14">
        <f>IFERROR(+VLOOKUP("LDGSEC"&amp;A34,'Main File'!A:O,14,0),0)</f>
        <v>0</v>
      </c>
      <c r="K34" s="14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Income Plus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IFERROR(+VLOOKUP("LDINPF"&amp;A4,'Main File'!A:O,6,0),0)</f>
        <v>1.1300205024077226</v>
      </c>
      <c r="C4" s="14">
        <f>IFERROR(+VLOOKUP("LDINPF"&amp;A4,'Main File'!A:O,7,0),0)</f>
        <v>0</v>
      </c>
      <c r="D4" s="14">
        <f>IFERROR(+VLOOKUP("LDINPF"&amp;A4,'Main File'!A:O,8,0),0)</f>
        <v>0</v>
      </c>
      <c r="E4" s="14">
        <f>IFERROR(+VLOOKUP("LDINPF"&amp;A4,'Main File'!A:O,9,0),0)</f>
        <v>6.8402241001235847E-2</v>
      </c>
      <c r="F4" s="14">
        <f>IFERROR(+VLOOKUP("LDINPF"&amp;A4,'Main File'!A:O,10,0),0)</f>
        <v>1.1984227434089585</v>
      </c>
      <c r="G4" s="14">
        <f>IFERROR(+VLOOKUP("LDINPF"&amp;A4,'Main File'!A:O,11,0),0)</f>
        <v>0.47770948573484706</v>
      </c>
      <c r="H4" s="14">
        <f>IFERROR(+VLOOKUP("LDINPF"&amp;A4,'Main File'!A:O,12,0),0)</f>
        <v>0</v>
      </c>
      <c r="I4" s="14">
        <f>IFERROR(+VLOOKUP("LDINPF"&amp;A4,'Main File'!A:O,13,0),0)</f>
        <v>0</v>
      </c>
      <c r="J4" s="14">
        <f>IFERROR(+VLOOKUP("LDINPF"&amp;A4,'Main File'!A:O,14,0),0)</f>
        <v>6.7988100066610088E-2</v>
      </c>
      <c r="K4" s="14">
        <f>IFERROR(+VLOOKUP("LDINPF"&amp;A4,'Main File'!A:O,15,0),0)</f>
        <v>0.54569758580145711</v>
      </c>
    </row>
    <row r="5" spans="1:14" x14ac:dyDescent="0.25">
      <c r="A5" s="9">
        <v>43161</v>
      </c>
      <c r="B5" s="14">
        <f>IFERROR(+VLOOKUP("LDINPF"&amp;A5,'Main File'!A:O,6,0),0)</f>
        <v>1.1300211095606674</v>
      </c>
      <c r="C5" s="14">
        <f>IFERROR(+VLOOKUP("LDINPF"&amp;A5,'Main File'!A:O,7,0),0)</f>
        <v>0</v>
      </c>
      <c r="D5" s="14">
        <f>IFERROR(+VLOOKUP("LDINPF"&amp;A5,'Main File'!A:O,8,0),0)</f>
        <v>0</v>
      </c>
      <c r="E5" s="14">
        <f>IFERROR(+VLOOKUP("LDINPF"&amp;A5,'Main File'!A:O,9,0),0)</f>
        <v>6.8402333741333504E-2</v>
      </c>
      <c r="F5" s="14">
        <f>IFERROR(+VLOOKUP("LDINPF"&amp;A5,'Main File'!A:O,10,0),0)</f>
        <v>1.1984234433020009</v>
      </c>
      <c r="G5" s="14">
        <f>IFERROR(+VLOOKUP("LDINPF"&amp;A5,'Main File'!A:O,11,0),0)</f>
        <v>0.47770940493713715</v>
      </c>
      <c r="H5" s="14">
        <f>IFERROR(+VLOOKUP("LDINPF"&amp;A5,'Main File'!A:O,12,0),0)</f>
        <v>0</v>
      </c>
      <c r="I5" s="14">
        <f>IFERROR(+VLOOKUP("LDINPF"&amp;A5,'Main File'!A:O,13,0),0)</f>
        <v>0</v>
      </c>
      <c r="J5" s="14">
        <f>IFERROR(+VLOOKUP("LDINPF"&amp;A5,'Main File'!A:O,14,0),0)</f>
        <v>6.7988031951252206E-2</v>
      </c>
      <c r="K5" s="14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14">
        <f>IFERROR(+VLOOKUP("LDINPF"&amp;A6,'Main File'!A:O,6,0),0)</f>
        <v>1.1300212710365407</v>
      </c>
      <c r="C6" s="14">
        <f>IFERROR(+VLOOKUP("LDINPF"&amp;A6,'Main File'!A:O,7,0),0)</f>
        <v>0</v>
      </c>
      <c r="D6" s="14">
        <f>IFERROR(+VLOOKUP("LDINPF"&amp;A6,'Main File'!A:O,8,0),0)</f>
        <v>0</v>
      </c>
      <c r="E6" s="14">
        <f>IFERROR(+VLOOKUP("LDINPF"&amp;A6,'Main File'!A:O,9,0),0)</f>
        <v>6.8401882110619552E-2</v>
      </c>
      <c r="F6" s="14">
        <f>IFERROR(+VLOOKUP("LDINPF"&amp;A6,'Main File'!A:O,10,0),0)</f>
        <v>1.1984231531471603</v>
      </c>
      <c r="G6" s="14">
        <f>IFERROR(+VLOOKUP("LDINPF"&amp;A6,'Main File'!A:O,11,0),0)</f>
        <v>0.47770894298949995</v>
      </c>
      <c r="H6" s="14">
        <f>IFERROR(+VLOOKUP("LDINPF"&amp;A6,'Main File'!A:O,12,0),0)</f>
        <v>0</v>
      </c>
      <c r="I6" s="14">
        <f>IFERROR(+VLOOKUP("LDINPF"&amp;A6,'Main File'!A:O,13,0),0)</f>
        <v>0</v>
      </c>
      <c r="J6" s="14">
        <f>IFERROR(+VLOOKUP("LDINPF"&amp;A6,'Main File'!A:O,14,0),0)</f>
        <v>6.7988112102417744E-2</v>
      </c>
      <c r="K6" s="14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14">
        <f>IFERROR(+VLOOKUP("LDINPF"&amp;A7,'Main File'!A:O,6,0),0)</f>
        <v>1.130020967960921</v>
      </c>
      <c r="C7" s="14">
        <f>IFERROR(+VLOOKUP("LDINPF"&amp;A7,'Main File'!A:O,7,0),0)</f>
        <v>0</v>
      </c>
      <c r="D7" s="14">
        <f>IFERROR(+VLOOKUP("LDINPF"&amp;A7,'Main File'!A:O,8,0),0)</f>
        <v>0</v>
      </c>
      <c r="E7" s="14">
        <f>IFERROR(+VLOOKUP("LDINPF"&amp;A7,'Main File'!A:O,9,0),0)</f>
        <v>6.8402034387096508E-2</v>
      </c>
      <c r="F7" s="14">
        <f>IFERROR(+VLOOKUP("LDINPF"&amp;A7,'Main File'!A:O,10,0),0)</f>
        <v>1.1984230023480176</v>
      </c>
      <c r="G7" s="14">
        <f>IFERROR(+VLOOKUP("LDINPF"&amp;A7,'Main File'!A:O,11,0),0)</f>
        <v>0.47770937024179255</v>
      </c>
      <c r="H7" s="14">
        <f>IFERROR(+VLOOKUP("LDINPF"&amp;A7,'Main File'!A:O,12,0),0)</f>
        <v>0</v>
      </c>
      <c r="I7" s="14">
        <f>IFERROR(+VLOOKUP("LDINPF"&amp;A7,'Main File'!A:O,13,0),0)</f>
        <v>0</v>
      </c>
      <c r="J7" s="14">
        <f>IFERROR(+VLOOKUP("LDINPF"&amp;A7,'Main File'!A:O,14,0),0)</f>
        <v>6.7988216174328459E-2</v>
      </c>
      <c r="K7" s="14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14">
        <f>IFERROR(+VLOOKUP("LDINPF"&amp;A8,'Main File'!A:O,6,0),0)</f>
        <v>1.1300938421828581</v>
      </c>
      <c r="C8" s="14">
        <f>IFERROR(+VLOOKUP("LDINPF"&amp;A8,'Main File'!A:O,7,0),0)</f>
        <v>0</v>
      </c>
      <c r="D8" s="14">
        <f>IFERROR(+VLOOKUP("LDINPF"&amp;A8,'Main File'!A:O,8,0),0)</f>
        <v>0</v>
      </c>
      <c r="E8" s="14">
        <f>IFERROR(+VLOOKUP("LDINPF"&amp;A8,'Main File'!A:O,9,0),0)</f>
        <v>6.8406751614804584E-2</v>
      </c>
      <c r="F8" s="14">
        <f>IFERROR(+VLOOKUP("LDINPF"&amp;A8,'Main File'!A:O,10,0),0)</f>
        <v>1.1985005937976627</v>
      </c>
      <c r="G8" s="14">
        <f>IFERROR(+VLOOKUP("LDINPF"&amp;A8,'Main File'!A:O,11,0),0)</f>
        <v>0.47773824870668946</v>
      </c>
      <c r="H8" s="14">
        <f>IFERROR(+VLOOKUP("LDINPF"&amp;A8,'Main File'!A:O,12,0),0)</f>
        <v>0</v>
      </c>
      <c r="I8" s="14">
        <f>IFERROR(+VLOOKUP("LDINPF"&amp;A8,'Main File'!A:O,13,0),0)</f>
        <v>0</v>
      </c>
      <c r="J8" s="14">
        <f>IFERROR(+VLOOKUP("LDINPF"&amp;A8,'Main File'!A:O,14,0),0)</f>
        <v>6.7992023982933081E-2</v>
      </c>
      <c r="K8" s="14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14">
        <f>IFERROR(+VLOOKUP("LDINPF"&amp;A9,'Main File'!A:O,6,0),0)</f>
        <v>0</v>
      </c>
      <c r="C9" s="14">
        <f>IFERROR(+VLOOKUP("LDINPF"&amp;A9,'Main File'!A:O,7,0),0)</f>
        <v>0</v>
      </c>
      <c r="D9" s="14">
        <f>IFERROR(+VLOOKUP("LDINPF"&amp;A9,'Main File'!A:O,8,0),0)</f>
        <v>0</v>
      </c>
      <c r="E9" s="14">
        <f>IFERROR(+VLOOKUP("LDINPF"&amp;A9,'Main File'!A:O,9,0),0)</f>
        <v>0</v>
      </c>
      <c r="F9" s="14">
        <f>IFERROR(+VLOOKUP("LDINPF"&amp;A9,'Main File'!A:O,10,0),0)</f>
        <v>0</v>
      </c>
      <c r="G9" s="14">
        <f>IFERROR(+VLOOKUP("LDINPF"&amp;A9,'Main File'!A:O,11,0),0)</f>
        <v>0</v>
      </c>
      <c r="H9" s="14">
        <f>IFERROR(+VLOOKUP("LDINPF"&amp;A9,'Main File'!A:O,12,0),0)</f>
        <v>0</v>
      </c>
      <c r="I9" s="14">
        <f>IFERROR(+VLOOKUP("LDINPF"&amp;A9,'Main File'!A:O,13,0),0)</f>
        <v>0</v>
      </c>
      <c r="J9" s="14">
        <f>IFERROR(+VLOOKUP("LDINPF"&amp;A9,'Main File'!A:O,14,0),0)</f>
        <v>0</v>
      </c>
      <c r="K9" s="14">
        <f>IFERROR(+VLOOKUP("LDINPF"&amp;A9,'Main File'!A:O,15,0),0)</f>
        <v>0</v>
      </c>
    </row>
    <row r="10" spans="1:14" x14ac:dyDescent="0.25">
      <c r="A10" s="9">
        <f t="shared" si="0"/>
        <v>43166</v>
      </c>
      <c r="B10" s="14">
        <f>IFERROR(+VLOOKUP("LDINPF"&amp;A10,'Main File'!A:O,6,0),0)</f>
        <v>0</v>
      </c>
      <c r="C10" s="14">
        <f>IFERROR(+VLOOKUP("LDINPF"&amp;A10,'Main File'!A:O,7,0),0)</f>
        <v>0</v>
      </c>
      <c r="D10" s="14">
        <f>IFERROR(+VLOOKUP("LDINPF"&amp;A10,'Main File'!A:O,8,0),0)</f>
        <v>0</v>
      </c>
      <c r="E10" s="14">
        <f>IFERROR(+VLOOKUP("LDINPF"&amp;A10,'Main File'!A:O,9,0),0)</f>
        <v>0</v>
      </c>
      <c r="F10" s="14">
        <f>IFERROR(+VLOOKUP("LDINPF"&amp;A10,'Main File'!A:O,10,0),0)</f>
        <v>0</v>
      </c>
      <c r="G10" s="14">
        <f>IFERROR(+VLOOKUP("LDINPF"&amp;A10,'Main File'!A:O,11,0),0)</f>
        <v>0</v>
      </c>
      <c r="H10" s="14">
        <f>IFERROR(+VLOOKUP("LDINPF"&amp;A10,'Main File'!A:O,12,0),0)</f>
        <v>0</v>
      </c>
      <c r="I10" s="14">
        <f>IFERROR(+VLOOKUP("LDINPF"&amp;A10,'Main File'!A:O,13,0),0)</f>
        <v>0</v>
      </c>
      <c r="J10" s="14">
        <f>IFERROR(+VLOOKUP("LDINPF"&amp;A10,'Main File'!A:O,14,0),0)</f>
        <v>0</v>
      </c>
      <c r="K10" s="14">
        <f>IFERROR(+VLOOKUP("LDINPF"&amp;A10,'Main File'!A:O,15,0),0)</f>
        <v>0</v>
      </c>
    </row>
    <row r="11" spans="1:14" x14ac:dyDescent="0.25">
      <c r="A11" s="9">
        <f t="shared" si="0"/>
        <v>43167</v>
      </c>
      <c r="B11" s="14">
        <f>IFERROR(+VLOOKUP("LDINPF"&amp;A11,'Main File'!A:O,6,0),0)</f>
        <v>0</v>
      </c>
      <c r="C11" s="14">
        <f>IFERROR(+VLOOKUP("LDINPF"&amp;A11,'Main File'!A:O,7,0),0)</f>
        <v>0</v>
      </c>
      <c r="D11" s="14">
        <f>IFERROR(+VLOOKUP("LDINPF"&amp;A11,'Main File'!A:O,8,0),0)</f>
        <v>0</v>
      </c>
      <c r="E11" s="14">
        <f>IFERROR(+VLOOKUP("LDINPF"&amp;A11,'Main File'!A:O,9,0),0)</f>
        <v>0</v>
      </c>
      <c r="F11" s="14">
        <f>IFERROR(+VLOOKUP("LDINPF"&amp;A11,'Main File'!A:O,10,0),0)</f>
        <v>0</v>
      </c>
      <c r="G11" s="14">
        <f>IFERROR(+VLOOKUP("LDINPF"&amp;A11,'Main File'!A:O,11,0),0)</f>
        <v>0</v>
      </c>
      <c r="H11" s="14">
        <f>IFERROR(+VLOOKUP("LDINPF"&amp;A11,'Main File'!A:O,12,0),0)</f>
        <v>0</v>
      </c>
      <c r="I11" s="14">
        <f>IFERROR(+VLOOKUP("LDINPF"&amp;A11,'Main File'!A:O,13,0),0)</f>
        <v>0</v>
      </c>
      <c r="J11" s="14">
        <f>IFERROR(+VLOOKUP("LDINPF"&amp;A11,'Main File'!A:O,14,0),0)</f>
        <v>0</v>
      </c>
      <c r="K11" s="14">
        <f>IFERROR(+VLOOKUP("LDINPF"&amp;A11,'Main File'!A:O,15,0),0)</f>
        <v>0</v>
      </c>
    </row>
    <row r="12" spans="1:14" x14ac:dyDescent="0.25">
      <c r="A12" s="9">
        <f t="shared" si="0"/>
        <v>43168</v>
      </c>
      <c r="B12" s="14">
        <f>IFERROR(+VLOOKUP("LDINPF"&amp;A12,'Main File'!A:O,6,0),0)</f>
        <v>0</v>
      </c>
      <c r="C12" s="14">
        <f>IFERROR(+VLOOKUP("LDINPF"&amp;A12,'Main File'!A:O,7,0),0)</f>
        <v>0</v>
      </c>
      <c r="D12" s="14">
        <f>IFERROR(+VLOOKUP("LDINPF"&amp;A12,'Main File'!A:O,8,0),0)</f>
        <v>0</v>
      </c>
      <c r="E12" s="14">
        <f>IFERROR(+VLOOKUP("LDINPF"&amp;A12,'Main File'!A:O,9,0),0)</f>
        <v>0</v>
      </c>
      <c r="F12" s="14">
        <f>IFERROR(+VLOOKUP("LDINPF"&amp;A12,'Main File'!A:O,10,0),0)</f>
        <v>0</v>
      </c>
      <c r="G12" s="14">
        <f>IFERROR(+VLOOKUP("LDINPF"&amp;A12,'Main File'!A:O,11,0),0)</f>
        <v>0</v>
      </c>
      <c r="H12" s="14">
        <f>IFERROR(+VLOOKUP("LDINPF"&amp;A12,'Main File'!A:O,12,0),0)</f>
        <v>0</v>
      </c>
      <c r="I12" s="14">
        <f>IFERROR(+VLOOKUP("LDINPF"&amp;A12,'Main File'!A:O,13,0),0)</f>
        <v>0</v>
      </c>
      <c r="J12" s="14">
        <f>IFERROR(+VLOOKUP("LDINPF"&amp;A12,'Main File'!A:O,14,0),0)</f>
        <v>0</v>
      </c>
      <c r="K12" s="14">
        <f>IFERROR(+VLOOKUP("LDINPF"&amp;A12,'Main File'!A:O,15,0),0)</f>
        <v>0</v>
      </c>
    </row>
    <row r="13" spans="1:14" x14ac:dyDescent="0.25">
      <c r="A13" s="9">
        <f t="shared" si="0"/>
        <v>43169</v>
      </c>
      <c r="B13" s="14">
        <f>IFERROR(+VLOOKUP("LDINPF"&amp;A13,'Main File'!A:O,6,0),0)</f>
        <v>0</v>
      </c>
      <c r="C13" s="14">
        <f>IFERROR(+VLOOKUP("LDINPF"&amp;A13,'Main File'!A:O,7,0),0)</f>
        <v>0</v>
      </c>
      <c r="D13" s="14">
        <f>IFERROR(+VLOOKUP("LDINPF"&amp;A13,'Main File'!A:O,8,0),0)</f>
        <v>0</v>
      </c>
      <c r="E13" s="14">
        <f>IFERROR(+VLOOKUP("LDINPF"&amp;A13,'Main File'!A:O,9,0),0)</f>
        <v>0</v>
      </c>
      <c r="F13" s="14">
        <f>IFERROR(+VLOOKUP("LDINPF"&amp;A13,'Main File'!A:O,10,0),0)</f>
        <v>0</v>
      </c>
      <c r="G13" s="14">
        <f>IFERROR(+VLOOKUP("LDINPF"&amp;A13,'Main File'!A:O,11,0),0)</f>
        <v>0</v>
      </c>
      <c r="H13" s="14">
        <f>IFERROR(+VLOOKUP("LDINPF"&amp;A13,'Main File'!A:O,12,0),0)</f>
        <v>0</v>
      </c>
      <c r="I13" s="14">
        <f>IFERROR(+VLOOKUP("LDINPF"&amp;A13,'Main File'!A:O,13,0),0)</f>
        <v>0</v>
      </c>
      <c r="J13" s="14">
        <f>IFERROR(+VLOOKUP("LDINPF"&amp;A13,'Main File'!A:O,14,0),0)</f>
        <v>0</v>
      </c>
      <c r="K13" s="14">
        <f>IFERROR(+VLOOKUP("LDINPF"&amp;A13,'Main File'!A:O,15,0),0)</f>
        <v>0</v>
      </c>
    </row>
    <row r="14" spans="1:14" x14ac:dyDescent="0.25">
      <c r="A14" s="9">
        <f t="shared" si="0"/>
        <v>43170</v>
      </c>
      <c r="B14" s="14">
        <f>IFERROR(+VLOOKUP("LDINPF"&amp;A14,'Main File'!A:O,6,0),0)</f>
        <v>0</v>
      </c>
      <c r="C14" s="14">
        <f>IFERROR(+VLOOKUP("LDINPF"&amp;A14,'Main File'!A:O,7,0),0)</f>
        <v>0</v>
      </c>
      <c r="D14" s="14">
        <f>IFERROR(+VLOOKUP("LDINPF"&amp;A14,'Main File'!A:O,8,0),0)</f>
        <v>0</v>
      </c>
      <c r="E14" s="14">
        <f>IFERROR(+VLOOKUP("LDINPF"&amp;A14,'Main File'!A:O,9,0),0)</f>
        <v>0</v>
      </c>
      <c r="F14" s="14">
        <f>IFERROR(+VLOOKUP("LDINPF"&amp;A14,'Main File'!A:O,10,0),0)</f>
        <v>0</v>
      </c>
      <c r="G14" s="14">
        <f>IFERROR(+VLOOKUP("LDINPF"&amp;A14,'Main File'!A:O,11,0),0)</f>
        <v>0</v>
      </c>
      <c r="H14" s="14">
        <f>IFERROR(+VLOOKUP("LDINPF"&amp;A14,'Main File'!A:O,12,0),0)</f>
        <v>0</v>
      </c>
      <c r="I14" s="14">
        <f>IFERROR(+VLOOKUP("LDINPF"&amp;A14,'Main File'!A:O,13,0),0)</f>
        <v>0</v>
      </c>
      <c r="J14" s="14">
        <f>IFERROR(+VLOOKUP("LDINPF"&amp;A14,'Main File'!A:O,14,0),0)</f>
        <v>0</v>
      </c>
      <c r="K14" s="14">
        <f>IFERROR(+VLOOKUP("LDINPF"&amp;A14,'Main File'!A:O,15,0),0)</f>
        <v>0</v>
      </c>
    </row>
    <row r="15" spans="1:14" x14ac:dyDescent="0.25">
      <c r="A15" s="9">
        <f t="shared" si="0"/>
        <v>43171</v>
      </c>
      <c r="B15" s="14">
        <f>IFERROR(+VLOOKUP("LDINPF"&amp;A15,'Main File'!A:O,6,0),0)</f>
        <v>0</v>
      </c>
      <c r="C15" s="14">
        <f>IFERROR(+VLOOKUP("LDINPF"&amp;A15,'Main File'!A:O,7,0),0)</f>
        <v>0</v>
      </c>
      <c r="D15" s="14">
        <f>IFERROR(+VLOOKUP("LDINPF"&amp;A15,'Main File'!A:O,8,0),0)</f>
        <v>0</v>
      </c>
      <c r="E15" s="14">
        <f>IFERROR(+VLOOKUP("LDINPF"&amp;A15,'Main File'!A:O,9,0),0)</f>
        <v>0</v>
      </c>
      <c r="F15" s="14">
        <f>IFERROR(+VLOOKUP("LDINPF"&amp;A15,'Main File'!A:O,10,0),0)</f>
        <v>0</v>
      </c>
      <c r="G15" s="14">
        <f>IFERROR(+VLOOKUP("LDINPF"&amp;A15,'Main File'!A:O,11,0),0)</f>
        <v>0</v>
      </c>
      <c r="H15" s="14">
        <f>IFERROR(+VLOOKUP("LDINPF"&amp;A15,'Main File'!A:O,12,0),0)</f>
        <v>0</v>
      </c>
      <c r="I15" s="14">
        <f>IFERROR(+VLOOKUP("LDINPF"&amp;A15,'Main File'!A:O,13,0),0)</f>
        <v>0</v>
      </c>
      <c r="J15" s="14">
        <f>IFERROR(+VLOOKUP("LDINPF"&amp;A15,'Main File'!A:O,14,0),0)</f>
        <v>0</v>
      </c>
      <c r="K15" s="14">
        <f>IFERROR(+VLOOKUP("LDINPF"&amp;A15,'Main File'!A:O,15,0),0)</f>
        <v>0</v>
      </c>
    </row>
    <row r="16" spans="1:14" x14ac:dyDescent="0.25">
      <c r="A16" s="9">
        <f t="shared" si="0"/>
        <v>43172</v>
      </c>
      <c r="B16" s="14">
        <f>IFERROR(+VLOOKUP("LDINPF"&amp;A16,'Main File'!A:O,6,0),0)</f>
        <v>0</v>
      </c>
      <c r="C16" s="14">
        <f>IFERROR(+VLOOKUP("LDINPF"&amp;A16,'Main File'!A:O,7,0),0)</f>
        <v>0</v>
      </c>
      <c r="D16" s="14">
        <f>IFERROR(+VLOOKUP("LDINPF"&amp;A16,'Main File'!A:O,8,0),0)</f>
        <v>0</v>
      </c>
      <c r="E16" s="14">
        <f>IFERROR(+VLOOKUP("LDINPF"&amp;A16,'Main File'!A:O,9,0),0)</f>
        <v>0</v>
      </c>
      <c r="F16" s="14">
        <f>IFERROR(+VLOOKUP("LDINPF"&amp;A16,'Main File'!A:O,10,0),0)</f>
        <v>0</v>
      </c>
      <c r="G16" s="14">
        <f>IFERROR(+VLOOKUP("LDINPF"&amp;A16,'Main File'!A:O,11,0),0)</f>
        <v>0</v>
      </c>
      <c r="H16" s="14">
        <f>IFERROR(+VLOOKUP("LDINPF"&amp;A16,'Main File'!A:O,12,0),0)</f>
        <v>0</v>
      </c>
      <c r="I16" s="14">
        <f>IFERROR(+VLOOKUP("LDINPF"&amp;A16,'Main File'!A:O,13,0),0)</f>
        <v>0</v>
      </c>
      <c r="J16" s="14">
        <f>IFERROR(+VLOOKUP("LDINPF"&amp;A16,'Main File'!A:O,14,0),0)</f>
        <v>0</v>
      </c>
      <c r="K16" s="14">
        <f>IFERROR(+VLOOKUP("LDINPF"&amp;A16,'Main File'!A:O,15,0),0)</f>
        <v>0</v>
      </c>
    </row>
    <row r="17" spans="1:11" x14ac:dyDescent="0.25">
      <c r="A17" s="9">
        <f t="shared" si="0"/>
        <v>43173</v>
      </c>
      <c r="B17" s="14">
        <f>IFERROR(+VLOOKUP("LDINPF"&amp;A17,'Main File'!A:O,6,0),0)</f>
        <v>0</v>
      </c>
      <c r="C17" s="14">
        <f>IFERROR(+VLOOKUP("LDINPF"&amp;A17,'Main File'!A:O,7,0),0)</f>
        <v>0</v>
      </c>
      <c r="D17" s="14">
        <f>IFERROR(+VLOOKUP("LDINPF"&amp;A17,'Main File'!A:O,8,0),0)</f>
        <v>0</v>
      </c>
      <c r="E17" s="14">
        <f>IFERROR(+VLOOKUP("LDINPF"&amp;A17,'Main File'!A:O,9,0),0)</f>
        <v>0</v>
      </c>
      <c r="F17" s="14">
        <f>IFERROR(+VLOOKUP("LDINPF"&amp;A17,'Main File'!A:O,10,0),0)</f>
        <v>0</v>
      </c>
      <c r="G17" s="14">
        <f>IFERROR(+VLOOKUP("LDINPF"&amp;A17,'Main File'!A:O,11,0),0)</f>
        <v>0</v>
      </c>
      <c r="H17" s="14">
        <f>IFERROR(+VLOOKUP("LDINPF"&amp;A17,'Main File'!A:O,12,0),0)</f>
        <v>0</v>
      </c>
      <c r="I17" s="14">
        <f>IFERROR(+VLOOKUP("LDINPF"&amp;A17,'Main File'!A:O,13,0),0)</f>
        <v>0</v>
      </c>
      <c r="J17" s="14">
        <f>IFERROR(+VLOOKUP("LDINPF"&amp;A17,'Main File'!A:O,14,0),0)</f>
        <v>0</v>
      </c>
      <c r="K17" s="14">
        <f>IFERROR(+VLOOKUP("LDINPF"&amp;A17,'Main File'!A:O,15,0),0)</f>
        <v>0</v>
      </c>
    </row>
    <row r="18" spans="1:11" x14ac:dyDescent="0.25">
      <c r="A18" s="9">
        <f t="shared" si="0"/>
        <v>43174</v>
      </c>
      <c r="B18" s="14">
        <f>IFERROR(+VLOOKUP("LDINPF"&amp;A18,'Main File'!A:O,6,0),0)</f>
        <v>0</v>
      </c>
      <c r="C18" s="14">
        <f>IFERROR(+VLOOKUP("LDINPF"&amp;A18,'Main File'!A:O,7,0),0)</f>
        <v>0</v>
      </c>
      <c r="D18" s="14">
        <f>IFERROR(+VLOOKUP("LDINPF"&amp;A18,'Main File'!A:O,8,0),0)</f>
        <v>0</v>
      </c>
      <c r="E18" s="14">
        <f>IFERROR(+VLOOKUP("LDINPF"&amp;A18,'Main File'!A:O,9,0),0)</f>
        <v>0</v>
      </c>
      <c r="F18" s="14">
        <f>IFERROR(+VLOOKUP("LDINPF"&amp;A18,'Main File'!A:O,10,0),0)</f>
        <v>0</v>
      </c>
      <c r="G18" s="14">
        <f>IFERROR(+VLOOKUP("LDINPF"&amp;A18,'Main File'!A:O,11,0),0)</f>
        <v>0</v>
      </c>
      <c r="H18" s="14">
        <f>IFERROR(+VLOOKUP("LDINPF"&amp;A18,'Main File'!A:O,12,0),0)</f>
        <v>0</v>
      </c>
      <c r="I18" s="14">
        <f>IFERROR(+VLOOKUP("LDINPF"&amp;A18,'Main File'!A:O,13,0),0)</f>
        <v>0</v>
      </c>
      <c r="J18" s="14">
        <f>IFERROR(+VLOOKUP("LDINPF"&amp;A18,'Main File'!A:O,14,0),0)</f>
        <v>0</v>
      </c>
      <c r="K18" s="14">
        <f>IFERROR(+VLOOKUP("LDINPF"&amp;A18,'Main File'!A:O,15,0),0)</f>
        <v>0</v>
      </c>
    </row>
    <row r="19" spans="1:11" x14ac:dyDescent="0.25">
      <c r="A19" s="9">
        <f t="shared" si="0"/>
        <v>43175</v>
      </c>
      <c r="B19" s="14">
        <f>IFERROR(+VLOOKUP("LDINPF"&amp;A19,'Main File'!A:O,6,0),0)</f>
        <v>0</v>
      </c>
      <c r="C19" s="14">
        <f>IFERROR(+VLOOKUP("LDINPF"&amp;A19,'Main File'!A:O,7,0),0)</f>
        <v>0</v>
      </c>
      <c r="D19" s="14">
        <f>IFERROR(+VLOOKUP("LDINPF"&amp;A19,'Main File'!A:O,8,0),0)</f>
        <v>0</v>
      </c>
      <c r="E19" s="14">
        <f>IFERROR(+VLOOKUP("LDINPF"&amp;A19,'Main File'!A:O,9,0),0)</f>
        <v>0</v>
      </c>
      <c r="F19" s="14">
        <f>IFERROR(+VLOOKUP("LDINPF"&amp;A19,'Main File'!A:O,10,0),0)</f>
        <v>0</v>
      </c>
      <c r="G19" s="14">
        <f>IFERROR(+VLOOKUP("LDINPF"&amp;A19,'Main File'!A:O,11,0),0)</f>
        <v>0</v>
      </c>
      <c r="H19" s="14">
        <f>IFERROR(+VLOOKUP("LDINPF"&amp;A19,'Main File'!A:O,12,0),0)</f>
        <v>0</v>
      </c>
      <c r="I19" s="14">
        <f>IFERROR(+VLOOKUP("LDINPF"&amp;A19,'Main File'!A:O,13,0),0)</f>
        <v>0</v>
      </c>
      <c r="J19" s="14">
        <f>IFERROR(+VLOOKUP("LDINPF"&amp;A19,'Main File'!A:O,14,0),0)</f>
        <v>0</v>
      </c>
      <c r="K19" s="14">
        <f>IFERROR(+VLOOKUP("LDINPF"&amp;A19,'Main File'!A:O,15,0),0)</f>
        <v>0</v>
      </c>
    </row>
    <row r="20" spans="1:11" x14ac:dyDescent="0.25">
      <c r="A20" s="9">
        <f t="shared" si="0"/>
        <v>43176</v>
      </c>
      <c r="B20" s="14">
        <f>IFERROR(+VLOOKUP("LDINPF"&amp;A20,'Main File'!A:O,6,0),0)</f>
        <v>0</v>
      </c>
      <c r="C20" s="14">
        <f>IFERROR(+VLOOKUP("LDINPF"&amp;A20,'Main File'!A:O,7,0),0)</f>
        <v>0</v>
      </c>
      <c r="D20" s="14">
        <f>IFERROR(+VLOOKUP("LDINPF"&amp;A20,'Main File'!A:O,8,0),0)</f>
        <v>0</v>
      </c>
      <c r="E20" s="14">
        <f>IFERROR(+VLOOKUP("LDINPF"&amp;A20,'Main File'!A:O,9,0),0)</f>
        <v>0</v>
      </c>
      <c r="F20" s="14">
        <f>IFERROR(+VLOOKUP("LDINPF"&amp;A20,'Main File'!A:O,10,0),0)</f>
        <v>0</v>
      </c>
      <c r="G20" s="14">
        <f>IFERROR(+VLOOKUP("LDINPF"&amp;A20,'Main File'!A:O,11,0),0)</f>
        <v>0</v>
      </c>
      <c r="H20" s="14">
        <f>IFERROR(+VLOOKUP("LDINPF"&amp;A20,'Main File'!A:O,12,0),0)</f>
        <v>0</v>
      </c>
      <c r="I20" s="14">
        <f>IFERROR(+VLOOKUP("LDINPF"&amp;A20,'Main File'!A:O,13,0),0)</f>
        <v>0</v>
      </c>
      <c r="J20" s="14">
        <f>IFERROR(+VLOOKUP("LDINPF"&amp;A20,'Main File'!A:O,14,0),0)</f>
        <v>0</v>
      </c>
      <c r="K20" s="14">
        <f>IFERROR(+VLOOKUP("LDINPF"&amp;A20,'Main File'!A:O,15,0),0)</f>
        <v>0</v>
      </c>
    </row>
    <row r="21" spans="1:11" x14ac:dyDescent="0.25">
      <c r="A21" s="9">
        <f t="shared" si="0"/>
        <v>43177</v>
      </c>
      <c r="B21" s="14">
        <f>IFERROR(+VLOOKUP("LDINPF"&amp;A21,'Main File'!A:O,6,0),0)</f>
        <v>0</v>
      </c>
      <c r="C21" s="14">
        <f>IFERROR(+VLOOKUP("LDINPF"&amp;A21,'Main File'!A:O,7,0),0)</f>
        <v>0</v>
      </c>
      <c r="D21" s="14">
        <f>IFERROR(+VLOOKUP("LDINPF"&amp;A21,'Main File'!A:O,8,0),0)</f>
        <v>0</v>
      </c>
      <c r="E21" s="14">
        <f>IFERROR(+VLOOKUP("LDINPF"&amp;A21,'Main File'!A:O,9,0),0)</f>
        <v>0</v>
      </c>
      <c r="F21" s="14">
        <f>IFERROR(+VLOOKUP("LDINPF"&amp;A21,'Main File'!A:O,10,0),0)</f>
        <v>0</v>
      </c>
      <c r="G21" s="14">
        <f>IFERROR(+VLOOKUP("LDINPF"&amp;A21,'Main File'!A:O,11,0),0)</f>
        <v>0</v>
      </c>
      <c r="H21" s="14">
        <f>IFERROR(+VLOOKUP("LDINPF"&amp;A21,'Main File'!A:O,12,0),0)</f>
        <v>0</v>
      </c>
      <c r="I21" s="14">
        <f>IFERROR(+VLOOKUP("LDINPF"&amp;A21,'Main File'!A:O,13,0),0)</f>
        <v>0</v>
      </c>
      <c r="J21" s="14">
        <f>IFERROR(+VLOOKUP("LDINPF"&amp;A21,'Main File'!A:O,14,0),0)</f>
        <v>0</v>
      </c>
      <c r="K21" s="14">
        <f>IFERROR(+VLOOKUP("LDINPF"&amp;A21,'Main File'!A:O,15,0),0)</f>
        <v>0</v>
      </c>
    </row>
    <row r="22" spans="1:11" x14ac:dyDescent="0.25">
      <c r="A22" s="9">
        <f t="shared" si="0"/>
        <v>43178</v>
      </c>
      <c r="B22" s="14">
        <f>IFERROR(+VLOOKUP("LDINPF"&amp;A22,'Main File'!A:O,6,0),0)</f>
        <v>0</v>
      </c>
      <c r="C22" s="14">
        <f>IFERROR(+VLOOKUP("LDINPF"&amp;A22,'Main File'!A:O,7,0),0)</f>
        <v>0</v>
      </c>
      <c r="D22" s="14">
        <f>IFERROR(+VLOOKUP("LDINPF"&amp;A22,'Main File'!A:O,8,0),0)</f>
        <v>0</v>
      </c>
      <c r="E22" s="14">
        <f>IFERROR(+VLOOKUP("LDINPF"&amp;A22,'Main File'!A:O,9,0),0)</f>
        <v>0</v>
      </c>
      <c r="F22" s="14">
        <f>IFERROR(+VLOOKUP("LDINPF"&amp;A22,'Main File'!A:O,10,0),0)</f>
        <v>0</v>
      </c>
      <c r="G22" s="14">
        <f>IFERROR(+VLOOKUP("LDINPF"&amp;A22,'Main File'!A:O,11,0),0)</f>
        <v>0</v>
      </c>
      <c r="H22" s="14">
        <f>IFERROR(+VLOOKUP("LDINPF"&amp;A22,'Main File'!A:O,12,0),0)</f>
        <v>0</v>
      </c>
      <c r="I22" s="14">
        <f>IFERROR(+VLOOKUP("LDINPF"&amp;A22,'Main File'!A:O,13,0),0)</f>
        <v>0</v>
      </c>
      <c r="J22" s="14">
        <f>IFERROR(+VLOOKUP("LDINPF"&amp;A22,'Main File'!A:O,14,0),0)</f>
        <v>0</v>
      </c>
      <c r="K22" s="14">
        <f>IFERROR(+VLOOKUP("LDINPF"&amp;A22,'Main File'!A:O,15,0),0)</f>
        <v>0</v>
      </c>
    </row>
    <row r="23" spans="1:11" x14ac:dyDescent="0.25">
      <c r="A23" s="9">
        <f t="shared" si="0"/>
        <v>43179</v>
      </c>
      <c r="B23" s="14">
        <f>IFERROR(+VLOOKUP("LDINPF"&amp;A23,'Main File'!A:O,6,0),0)</f>
        <v>0</v>
      </c>
      <c r="C23" s="14">
        <f>IFERROR(+VLOOKUP("LDINPF"&amp;A23,'Main File'!A:O,7,0),0)</f>
        <v>0</v>
      </c>
      <c r="D23" s="14">
        <f>IFERROR(+VLOOKUP("LDINPF"&amp;A23,'Main File'!A:O,8,0),0)</f>
        <v>0</v>
      </c>
      <c r="E23" s="14">
        <f>IFERROR(+VLOOKUP("LDINPF"&amp;A23,'Main File'!A:O,9,0),0)</f>
        <v>0</v>
      </c>
      <c r="F23" s="14">
        <f>IFERROR(+VLOOKUP("LDINPF"&amp;A23,'Main File'!A:O,10,0),0)</f>
        <v>0</v>
      </c>
      <c r="G23" s="14">
        <f>IFERROR(+VLOOKUP("LDINPF"&amp;A23,'Main File'!A:O,11,0),0)</f>
        <v>0</v>
      </c>
      <c r="H23" s="14">
        <f>IFERROR(+VLOOKUP("LDINPF"&amp;A23,'Main File'!A:O,12,0),0)</f>
        <v>0</v>
      </c>
      <c r="I23" s="14">
        <f>IFERROR(+VLOOKUP("LDINPF"&amp;A23,'Main File'!A:O,13,0),0)</f>
        <v>0</v>
      </c>
      <c r="J23" s="14">
        <f>IFERROR(+VLOOKUP("LDINPF"&amp;A23,'Main File'!A:O,14,0),0)</f>
        <v>0</v>
      </c>
      <c r="K23" s="14">
        <f>IFERROR(+VLOOKUP("LDINPF"&amp;A23,'Main File'!A:O,15,0),0)</f>
        <v>0</v>
      </c>
    </row>
    <row r="24" spans="1:11" x14ac:dyDescent="0.25">
      <c r="A24" s="9">
        <f t="shared" si="0"/>
        <v>43180</v>
      </c>
      <c r="B24" s="14">
        <f>IFERROR(+VLOOKUP("LDINPF"&amp;A24,'Main File'!A:O,6,0),0)</f>
        <v>0</v>
      </c>
      <c r="C24" s="14">
        <f>IFERROR(+VLOOKUP("LDINPF"&amp;A24,'Main File'!A:O,7,0),0)</f>
        <v>0</v>
      </c>
      <c r="D24" s="14">
        <f>IFERROR(+VLOOKUP("LDINPF"&amp;A24,'Main File'!A:O,8,0),0)</f>
        <v>0</v>
      </c>
      <c r="E24" s="14">
        <f>IFERROR(+VLOOKUP("LDINPF"&amp;A24,'Main File'!A:O,9,0),0)</f>
        <v>0</v>
      </c>
      <c r="F24" s="14">
        <f>IFERROR(+VLOOKUP("LDINPF"&amp;A24,'Main File'!A:O,10,0),0)</f>
        <v>0</v>
      </c>
      <c r="G24" s="14">
        <f>IFERROR(+VLOOKUP("LDINPF"&amp;A24,'Main File'!A:O,11,0),0)</f>
        <v>0</v>
      </c>
      <c r="H24" s="14">
        <f>IFERROR(+VLOOKUP("LDINPF"&amp;A24,'Main File'!A:O,12,0),0)</f>
        <v>0</v>
      </c>
      <c r="I24" s="14">
        <f>IFERROR(+VLOOKUP("LDINPF"&amp;A24,'Main File'!A:O,13,0),0)</f>
        <v>0</v>
      </c>
      <c r="J24" s="14">
        <f>IFERROR(+VLOOKUP("LDINPF"&amp;A24,'Main File'!A:O,14,0),0)</f>
        <v>0</v>
      </c>
      <c r="K24" s="14">
        <f>IFERROR(+VLOOKUP("LDINPF"&amp;A24,'Main File'!A:O,15,0),0)</f>
        <v>0</v>
      </c>
    </row>
    <row r="25" spans="1:11" x14ac:dyDescent="0.25">
      <c r="A25" s="9">
        <f t="shared" si="0"/>
        <v>43181</v>
      </c>
      <c r="B25" s="14">
        <f>IFERROR(+VLOOKUP("LDINPF"&amp;A25,'Main File'!A:O,6,0),0)</f>
        <v>0</v>
      </c>
      <c r="C25" s="14">
        <f>IFERROR(+VLOOKUP("LDINPF"&amp;A25,'Main File'!A:O,7,0),0)</f>
        <v>0</v>
      </c>
      <c r="D25" s="14">
        <f>IFERROR(+VLOOKUP("LDINPF"&amp;A25,'Main File'!A:O,8,0),0)</f>
        <v>0</v>
      </c>
      <c r="E25" s="14">
        <f>IFERROR(+VLOOKUP("LDINPF"&amp;A25,'Main File'!A:O,9,0),0)</f>
        <v>0</v>
      </c>
      <c r="F25" s="14">
        <f>IFERROR(+VLOOKUP("LDINPF"&amp;A25,'Main File'!A:O,10,0),0)</f>
        <v>0</v>
      </c>
      <c r="G25" s="14">
        <f>IFERROR(+VLOOKUP("LDINPF"&amp;A25,'Main File'!A:O,11,0),0)</f>
        <v>0</v>
      </c>
      <c r="H25" s="14">
        <f>IFERROR(+VLOOKUP("LDINPF"&amp;A25,'Main File'!A:O,12,0),0)</f>
        <v>0</v>
      </c>
      <c r="I25" s="14">
        <f>IFERROR(+VLOOKUP("LDINPF"&amp;A25,'Main File'!A:O,13,0),0)</f>
        <v>0</v>
      </c>
      <c r="J25" s="14">
        <f>IFERROR(+VLOOKUP("LDINPF"&amp;A25,'Main File'!A:O,14,0),0)</f>
        <v>0</v>
      </c>
      <c r="K25" s="14">
        <f>IFERROR(+VLOOKUP("LDINPF"&amp;A25,'Main File'!A:O,15,0),0)</f>
        <v>0</v>
      </c>
    </row>
    <row r="26" spans="1:11" x14ac:dyDescent="0.25">
      <c r="A26" s="9">
        <f t="shared" si="0"/>
        <v>43182</v>
      </c>
      <c r="B26" s="14">
        <f>IFERROR(+VLOOKUP("LDINPF"&amp;A26,'Main File'!A:O,6,0),0)</f>
        <v>0</v>
      </c>
      <c r="C26" s="14">
        <f>IFERROR(+VLOOKUP("LDINPF"&amp;A26,'Main File'!A:O,7,0),0)</f>
        <v>0</v>
      </c>
      <c r="D26" s="14">
        <f>IFERROR(+VLOOKUP("LDINPF"&amp;A26,'Main File'!A:O,8,0),0)</f>
        <v>0</v>
      </c>
      <c r="E26" s="14">
        <f>IFERROR(+VLOOKUP("LDINPF"&amp;A26,'Main File'!A:O,9,0),0)</f>
        <v>0</v>
      </c>
      <c r="F26" s="14">
        <f>IFERROR(+VLOOKUP("LDINPF"&amp;A26,'Main File'!A:O,10,0),0)</f>
        <v>0</v>
      </c>
      <c r="G26" s="14">
        <f>IFERROR(+VLOOKUP("LDINPF"&amp;A26,'Main File'!A:O,11,0),0)</f>
        <v>0</v>
      </c>
      <c r="H26" s="14">
        <f>IFERROR(+VLOOKUP("LDINPF"&amp;A26,'Main File'!A:O,12,0),0)</f>
        <v>0</v>
      </c>
      <c r="I26" s="14">
        <f>IFERROR(+VLOOKUP("LDINPF"&amp;A26,'Main File'!A:O,13,0),0)</f>
        <v>0</v>
      </c>
      <c r="J26" s="14">
        <f>IFERROR(+VLOOKUP("LDINPF"&amp;A26,'Main File'!A:O,14,0),0)</f>
        <v>0</v>
      </c>
      <c r="K26" s="14">
        <f>IFERROR(+VLOOKUP("LDINPF"&amp;A26,'Main File'!A:O,15,0),0)</f>
        <v>0</v>
      </c>
    </row>
    <row r="27" spans="1:11" x14ac:dyDescent="0.25">
      <c r="A27" s="9">
        <f t="shared" si="0"/>
        <v>43183</v>
      </c>
      <c r="B27" s="14">
        <f>IFERROR(+VLOOKUP("LDINPF"&amp;A27,'Main File'!A:O,6,0),0)</f>
        <v>0</v>
      </c>
      <c r="C27" s="14">
        <f>IFERROR(+VLOOKUP("LDINPF"&amp;A27,'Main File'!A:O,7,0),0)</f>
        <v>0</v>
      </c>
      <c r="D27" s="14">
        <f>IFERROR(+VLOOKUP("LDINPF"&amp;A27,'Main File'!A:O,8,0),0)</f>
        <v>0</v>
      </c>
      <c r="E27" s="14">
        <f>IFERROR(+VLOOKUP("LDINPF"&amp;A27,'Main File'!A:O,9,0),0)</f>
        <v>0</v>
      </c>
      <c r="F27" s="14">
        <f>IFERROR(+VLOOKUP("LDINPF"&amp;A27,'Main File'!A:O,10,0),0)</f>
        <v>0</v>
      </c>
      <c r="G27" s="14">
        <f>IFERROR(+VLOOKUP("LDINPF"&amp;A27,'Main File'!A:O,11,0),0)</f>
        <v>0</v>
      </c>
      <c r="H27" s="14">
        <f>IFERROR(+VLOOKUP("LDINPF"&amp;A27,'Main File'!A:O,12,0),0)</f>
        <v>0</v>
      </c>
      <c r="I27" s="14">
        <f>IFERROR(+VLOOKUP("LDINPF"&amp;A27,'Main File'!A:O,13,0),0)</f>
        <v>0</v>
      </c>
      <c r="J27" s="14">
        <f>IFERROR(+VLOOKUP("LDINPF"&amp;A27,'Main File'!A:O,14,0),0)</f>
        <v>0</v>
      </c>
      <c r="K27" s="14">
        <f>IFERROR(+VLOOKUP("LDINPF"&amp;A27,'Main File'!A:O,15,0),0)</f>
        <v>0</v>
      </c>
    </row>
    <row r="28" spans="1:11" x14ac:dyDescent="0.25">
      <c r="A28" s="9">
        <f t="shared" si="0"/>
        <v>43184</v>
      </c>
      <c r="B28" s="14">
        <f>IFERROR(+VLOOKUP("LDINPF"&amp;A28,'Main File'!A:O,6,0),0)</f>
        <v>0</v>
      </c>
      <c r="C28" s="14">
        <f>IFERROR(+VLOOKUP("LDINPF"&amp;A28,'Main File'!A:O,7,0),0)</f>
        <v>0</v>
      </c>
      <c r="D28" s="14">
        <f>IFERROR(+VLOOKUP("LDINPF"&amp;A28,'Main File'!A:O,8,0),0)</f>
        <v>0</v>
      </c>
      <c r="E28" s="14">
        <f>IFERROR(+VLOOKUP("LDINPF"&amp;A28,'Main File'!A:O,9,0),0)</f>
        <v>0</v>
      </c>
      <c r="F28" s="14">
        <f>IFERROR(+VLOOKUP("LDINPF"&amp;A28,'Main File'!A:O,10,0),0)</f>
        <v>0</v>
      </c>
      <c r="G28" s="14">
        <f>IFERROR(+VLOOKUP("LDINPF"&amp;A28,'Main File'!A:O,11,0),0)</f>
        <v>0</v>
      </c>
      <c r="H28" s="14">
        <f>IFERROR(+VLOOKUP("LDINPF"&amp;A28,'Main File'!A:O,12,0),0)</f>
        <v>0</v>
      </c>
      <c r="I28" s="14">
        <f>IFERROR(+VLOOKUP("LDINPF"&amp;A28,'Main File'!A:O,13,0),0)</f>
        <v>0</v>
      </c>
      <c r="J28" s="14">
        <f>IFERROR(+VLOOKUP("LDINPF"&amp;A28,'Main File'!A:O,14,0),0)</f>
        <v>0</v>
      </c>
      <c r="K28" s="14">
        <f>IFERROR(+VLOOKUP("LDINPF"&amp;A28,'Main File'!A:O,15,0),0)</f>
        <v>0</v>
      </c>
    </row>
    <row r="29" spans="1:11" x14ac:dyDescent="0.25">
      <c r="A29" s="9">
        <f t="shared" si="0"/>
        <v>43185</v>
      </c>
      <c r="B29" s="14">
        <f>IFERROR(+VLOOKUP("LDINPF"&amp;A29,'Main File'!A:O,6,0),0)</f>
        <v>0</v>
      </c>
      <c r="C29" s="14">
        <f>IFERROR(+VLOOKUP("LDINPF"&amp;A29,'Main File'!A:O,7,0),0)</f>
        <v>0</v>
      </c>
      <c r="D29" s="14">
        <f>IFERROR(+VLOOKUP("LDINPF"&amp;A29,'Main File'!A:O,8,0),0)</f>
        <v>0</v>
      </c>
      <c r="E29" s="14">
        <f>IFERROR(+VLOOKUP("LDINPF"&amp;A29,'Main File'!A:O,9,0),0)</f>
        <v>0</v>
      </c>
      <c r="F29" s="14">
        <f>IFERROR(+VLOOKUP("LDINPF"&amp;A29,'Main File'!A:O,10,0),0)</f>
        <v>0</v>
      </c>
      <c r="G29" s="14">
        <f>IFERROR(+VLOOKUP("LDINPF"&amp;A29,'Main File'!A:O,11,0),0)</f>
        <v>0</v>
      </c>
      <c r="H29" s="14">
        <f>IFERROR(+VLOOKUP("LDINPF"&amp;A29,'Main File'!A:O,12,0),0)</f>
        <v>0</v>
      </c>
      <c r="I29" s="14">
        <f>IFERROR(+VLOOKUP("LDINPF"&amp;A29,'Main File'!A:O,13,0),0)</f>
        <v>0</v>
      </c>
      <c r="J29" s="14">
        <f>IFERROR(+VLOOKUP("LDINPF"&amp;A29,'Main File'!A:O,14,0),0)</f>
        <v>0</v>
      </c>
      <c r="K29" s="14">
        <f>IFERROR(+VLOOKUP("LDINPF"&amp;A29,'Main File'!A:O,15,0),0)</f>
        <v>0</v>
      </c>
    </row>
    <row r="30" spans="1:11" x14ac:dyDescent="0.25">
      <c r="A30" s="9">
        <f t="shared" si="0"/>
        <v>43186</v>
      </c>
      <c r="B30" s="14">
        <f>IFERROR(+VLOOKUP("LDINPF"&amp;A30,'Main File'!A:O,6,0),0)</f>
        <v>0</v>
      </c>
      <c r="C30" s="14">
        <f>IFERROR(+VLOOKUP("LDINPF"&amp;A30,'Main File'!A:O,7,0),0)</f>
        <v>0</v>
      </c>
      <c r="D30" s="14">
        <f>IFERROR(+VLOOKUP("LDINPF"&amp;A30,'Main File'!A:O,8,0),0)</f>
        <v>0</v>
      </c>
      <c r="E30" s="14">
        <f>IFERROR(+VLOOKUP("LDINPF"&amp;A30,'Main File'!A:O,9,0),0)</f>
        <v>0</v>
      </c>
      <c r="F30" s="14">
        <f>IFERROR(+VLOOKUP("LDINPF"&amp;A30,'Main File'!A:O,10,0),0)</f>
        <v>0</v>
      </c>
      <c r="G30" s="14">
        <f>IFERROR(+VLOOKUP("LDINPF"&amp;A30,'Main File'!A:O,11,0),0)</f>
        <v>0</v>
      </c>
      <c r="H30" s="14">
        <f>IFERROR(+VLOOKUP("LDINPF"&amp;A30,'Main File'!A:O,12,0),0)</f>
        <v>0</v>
      </c>
      <c r="I30" s="14">
        <f>IFERROR(+VLOOKUP("LDINPF"&amp;A30,'Main File'!A:O,13,0),0)</f>
        <v>0</v>
      </c>
      <c r="J30" s="14">
        <f>IFERROR(+VLOOKUP("LDINPF"&amp;A30,'Main File'!A:O,14,0),0)</f>
        <v>0</v>
      </c>
      <c r="K30" s="14">
        <f>IFERROR(+VLOOKUP("LDINPF"&amp;A30,'Main File'!A:O,15,0),0)</f>
        <v>0</v>
      </c>
    </row>
    <row r="31" spans="1:11" x14ac:dyDescent="0.25">
      <c r="A31" s="9">
        <f t="shared" si="0"/>
        <v>43187</v>
      </c>
      <c r="B31" s="14">
        <f>IFERROR(+VLOOKUP("LDINPF"&amp;A31,'Main File'!A:O,6,0),0)</f>
        <v>0</v>
      </c>
      <c r="C31" s="14">
        <f>IFERROR(+VLOOKUP("LDINPF"&amp;A31,'Main File'!A:O,7,0),0)</f>
        <v>0</v>
      </c>
      <c r="D31" s="14">
        <f>IFERROR(+VLOOKUP("LDINPF"&amp;A31,'Main File'!A:O,8,0),0)</f>
        <v>0</v>
      </c>
      <c r="E31" s="14">
        <f>IFERROR(+VLOOKUP("LDINPF"&amp;A31,'Main File'!A:O,9,0),0)</f>
        <v>0</v>
      </c>
      <c r="F31" s="14">
        <f>IFERROR(+VLOOKUP("LDINPF"&amp;A31,'Main File'!A:O,10,0),0)</f>
        <v>0</v>
      </c>
      <c r="G31" s="14">
        <f>IFERROR(+VLOOKUP("LDINPF"&amp;A31,'Main File'!A:O,11,0),0)</f>
        <v>0</v>
      </c>
      <c r="H31" s="14">
        <f>IFERROR(+VLOOKUP("LDINPF"&amp;A31,'Main File'!A:O,12,0),0)</f>
        <v>0</v>
      </c>
      <c r="I31" s="14">
        <f>IFERROR(+VLOOKUP("LDINPF"&amp;A31,'Main File'!A:O,13,0),0)</f>
        <v>0</v>
      </c>
      <c r="J31" s="14">
        <f>IFERROR(+VLOOKUP("LDINPF"&amp;A31,'Main File'!A:O,14,0),0)</f>
        <v>0</v>
      </c>
      <c r="K31" s="14">
        <f>IFERROR(+VLOOKUP("LDINPF"&amp;A31,'Main File'!A:O,15,0),0)</f>
        <v>0</v>
      </c>
    </row>
    <row r="32" spans="1:11" x14ac:dyDescent="0.25">
      <c r="A32" s="9">
        <f t="shared" si="0"/>
        <v>43188</v>
      </c>
      <c r="B32" s="14">
        <f>IFERROR(+VLOOKUP("LDINPF"&amp;A32,'Main File'!A:O,6,0),0)</f>
        <v>0</v>
      </c>
      <c r="C32" s="14">
        <f>IFERROR(+VLOOKUP("LDINPF"&amp;A32,'Main File'!A:O,7,0),0)</f>
        <v>0</v>
      </c>
      <c r="D32" s="14">
        <f>IFERROR(+VLOOKUP("LDINPF"&amp;A32,'Main File'!A:O,8,0),0)</f>
        <v>0</v>
      </c>
      <c r="E32" s="14">
        <f>IFERROR(+VLOOKUP("LDINPF"&amp;A32,'Main File'!A:O,9,0),0)</f>
        <v>0</v>
      </c>
      <c r="F32" s="14">
        <f>IFERROR(+VLOOKUP("LDINPF"&amp;A32,'Main File'!A:O,10,0),0)</f>
        <v>0</v>
      </c>
      <c r="G32" s="14">
        <f>IFERROR(+VLOOKUP("LDINPF"&amp;A32,'Main File'!A:O,11,0),0)</f>
        <v>0</v>
      </c>
      <c r="H32" s="14">
        <f>IFERROR(+VLOOKUP("LDINPF"&amp;A32,'Main File'!A:O,12,0),0)</f>
        <v>0</v>
      </c>
      <c r="I32" s="14">
        <f>IFERROR(+VLOOKUP("LDINPF"&amp;A32,'Main File'!A:O,13,0),0)</f>
        <v>0</v>
      </c>
      <c r="J32" s="14">
        <f>IFERROR(+VLOOKUP("LDINPF"&amp;A32,'Main File'!A:O,14,0),0)</f>
        <v>0</v>
      </c>
      <c r="K32" s="14">
        <f>IFERROR(+VLOOKUP("LDINPF"&amp;A32,'Main File'!A:O,15,0),0)</f>
        <v>0</v>
      </c>
    </row>
    <row r="33" spans="1:11" x14ac:dyDescent="0.25">
      <c r="A33" s="9">
        <f t="shared" si="0"/>
        <v>43189</v>
      </c>
      <c r="B33" s="14">
        <f>IFERROR(+VLOOKUP("LDINPF"&amp;A33,'Main File'!A:O,6,0),0)</f>
        <v>0</v>
      </c>
      <c r="C33" s="14">
        <f>IFERROR(+VLOOKUP("LDINPF"&amp;A33,'Main File'!A:O,7,0),0)</f>
        <v>0</v>
      </c>
      <c r="D33" s="14">
        <f>IFERROR(+VLOOKUP("LDINPF"&amp;A33,'Main File'!A:O,8,0),0)</f>
        <v>0</v>
      </c>
      <c r="E33" s="14">
        <f>IFERROR(+VLOOKUP("LDINPF"&amp;A33,'Main File'!A:O,9,0),0)</f>
        <v>0</v>
      </c>
      <c r="F33" s="14">
        <f>IFERROR(+VLOOKUP("LDINPF"&amp;A33,'Main File'!A:O,10,0),0)</f>
        <v>0</v>
      </c>
      <c r="G33" s="14">
        <f>IFERROR(+VLOOKUP("LDINPF"&amp;A33,'Main File'!A:O,11,0),0)</f>
        <v>0</v>
      </c>
      <c r="H33" s="14">
        <f>IFERROR(+VLOOKUP("LDINPF"&amp;A33,'Main File'!A:O,12,0),0)</f>
        <v>0</v>
      </c>
      <c r="I33" s="14">
        <f>IFERROR(+VLOOKUP("LDINPF"&amp;A33,'Main File'!A:O,13,0),0)</f>
        <v>0</v>
      </c>
      <c r="J33" s="14">
        <f>IFERROR(+VLOOKUP("LDINPF"&amp;A33,'Main File'!A:O,14,0),0)</f>
        <v>0</v>
      </c>
      <c r="K33" s="14">
        <f>IFERROR(+VLOOKUP("LDINPF"&amp;A33,'Main File'!A:O,15,0),0)</f>
        <v>0</v>
      </c>
    </row>
    <row r="34" spans="1:11" x14ac:dyDescent="0.25">
      <c r="A34" s="9">
        <f t="shared" si="0"/>
        <v>43190</v>
      </c>
      <c r="B34" s="14">
        <f>IFERROR(+VLOOKUP("LDINPF"&amp;A34,'Main File'!A:O,6,0),0)</f>
        <v>0</v>
      </c>
      <c r="C34" s="14">
        <f>IFERROR(+VLOOKUP("LDINPF"&amp;A34,'Main File'!A:O,7,0),0)</f>
        <v>0</v>
      </c>
      <c r="D34" s="14">
        <f>IFERROR(+VLOOKUP("LDINPF"&amp;A34,'Main File'!A:O,8,0),0)</f>
        <v>0</v>
      </c>
      <c r="E34" s="14">
        <f>IFERROR(+VLOOKUP("LDINPF"&amp;A34,'Main File'!A:O,9,0),0)</f>
        <v>0</v>
      </c>
      <c r="F34" s="14">
        <f>IFERROR(+VLOOKUP("LDINPF"&amp;A34,'Main File'!A:O,10,0),0)</f>
        <v>0</v>
      </c>
      <c r="G34" s="14">
        <f>IFERROR(+VLOOKUP("LDINPF"&amp;A34,'Main File'!A:O,11,0),0)</f>
        <v>0</v>
      </c>
      <c r="H34" s="14">
        <f>IFERROR(+VLOOKUP("LDINPF"&amp;A34,'Main File'!A:O,12,0),0)</f>
        <v>0</v>
      </c>
      <c r="I34" s="14">
        <f>IFERROR(+VLOOKUP("LDINPF"&amp;A34,'Main File'!A:O,13,0),0)</f>
        <v>0</v>
      </c>
      <c r="J34" s="14">
        <f>IFERROR(+VLOOKUP("LDINPF"&amp;A34,'Main File'!A:O,14,0),0)</f>
        <v>0</v>
      </c>
      <c r="K34" s="14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Monthly Income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IFERROR(+VLOOKUP("LDMIPF"&amp;A4,'Main File'!A:O,6,0),0)</f>
        <v>2.2349323706865438</v>
      </c>
      <c r="C4" s="14">
        <f>IFERROR(+VLOOKUP("LDMIPF"&amp;A4,'Main File'!A:O,7,0),0)</f>
        <v>0</v>
      </c>
      <c r="D4" s="14">
        <f>IFERROR(+VLOOKUP("LDMIPF"&amp;A4,'Main File'!A:O,8,0),0)</f>
        <v>0.2</v>
      </c>
      <c r="E4" s="14">
        <f>IFERROR(+VLOOKUP("LDMIPF"&amp;A4,'Main File'!A:O,9,0),0)</f>
        <v>0.32669583799685342</v>
      </c>
      <c r="F4" s="14">
        <f>IFERROR(+VLOOKUP("LDMIPF"&amp;A4,'Main File'!A:O,10,0),0)</f>
        <v>2.7616282086833976</v>
      </c>
      <c r="G4" s="14">
        <f>IFERROR(+VLOOKUP("LDMIPF"&amp;A4,'Main File'!A:O,11,0),0)</f>
        <v>1.5358208710074552</v>
      </c>
      <c r="H4" s="14">
        <f>IFERROR(+VLOOKUP("LDMIPF"&amp;A4,'Main File'!A:O,12,0),0)</f>
        <v>0</v>
      </c>
      <c r="I4" s="14">
        <f>IFERROR(+VLOOKUP("LDMIPF"&amp;A4,'Main File'!A:O,13,0),0)</f>
        <v>0.2</v>
      </c>
      <c r="J4" s="14">
        <f>IFERROR(+VLOOKUP("LDMIPF"&amp;A4,'Main File'!A:O,14,0),0)</f>
        <v>0.30166176427401947</v>
      </c>
      <c r="K4" s="14">
        <f>IFERROR(+VLOOKUP("LDMIPF"&amp;A4,'Main File'!A:O,15,0),0)</f>
        <v>2.0374826352814748</v>
      </c>
    </row>
    <row r="5" spans="1:14" x14ac:dyDescent="0.25">
      <c r="A5" s="9">
        <v>43161</v>
      </c>
      <c r="B5" s="14">
        <f>IFERROR(+VLOOKUP("LDMIPF"&amp;A5,'Main File'!A:O,6,0),0)</f>
        <v>2.2355496205283547</v>
      </c>
      <c r="C5" s="14">
        <f>IFERROR(+VLOOKUP("LDMIPF"&amp;A5,'Main File'!A:O,7,0),0)</f>
        <v>0</v>
      </c>
      <c r="D5" s="14">
        <f>IFERROR(+VLOOKUP("LDMIPF"&amp;A5,'Main File'!A:O,8,0),0)</f>
        <v>0.2</v>
      </c>
      <c r="E5" s="14">
        <f>IFERROR(+VLOOKUP("LDMIPF"&amp;A5,'Main File'!A:O,9,0),0)</f>
        <v>0.32680637493210862</v>
      </c>
      <c r="F5" s="14">
        <f>IFERROR(+VLOOKUP("LDMIPF"&amp;A5,'Main File'!A:O,10,0),0)</f>
        <v>2.7623559954604637</v>
      </c>
      <c r="G5" s="14">
        <f>IFERROR(+VLOOKUP("LDMIPF"&amp;A5,'Main File'!A:O,11,0),0)</f>
        <v>1.5365314338063227</v>
      </c>
      <c r="H5" s="14">
        <f>IFERROR(+VLOOKUP("LDMIPF"&amp;A5,'Main File'!A:O,12,0),0)</f>
        <v>0</v>
      </c>
      <c r="I5" s="14">
        <f>IFERROR(+VLOOKUP("LDMIPF"&amp;A5,'Main File'!A:O,13,0),0)</f>
        <v>0.2</v>
      </c>
      <c r="J5" s="14">
        <f>IFERROR(+VLOOKUP("LDMIPF"&amp;A5,'Main File'!A:O,14,0),0)</f>
        <v>0.30179363228451267</v>
      </c>
      <c r="K5" s="14">
        <f>IFERROR(+VLOOKUP("LDMIPF"&amp;A5,'Main File'!A:O,15,0),0)</f>
        <v>2.0383250660908354</v>
      </c>
    </row>
    <row r="6" spans="1:14" x14ac:dyDescent="0.25">
      <c r="A6" s="9">
        <f>+A5+1</f>
        <v>43162</v>
      </c>
      <c r="B6" s="14">
        <f>IFERROR(+VLOOKUP("LDMIPF"&amp;A6,'Main File'!A:O,6,0),0)</f>
        <v>2.2355281472753883</v>
      </c>
      <c r="C6" s="14">
        <f>IFERROR(+VLOOKUP("LDMIPF"&amp;A6,'Main File'!A:O,7,0),0)</f>
        <v>0</v>
      </c>
      <c r="D6" s="14">
        <f>IFERROR(+VLOOKUP("LDMIPF"&amp;A6,'Main File'!A:O,8,0),0)</f>
        <v>0.2</v>
      </c>
      <c r="E6" s="14">
        <f>IFERROR(+VLOOKUP("LDMIPF"&amp;A6,'Main File'!A:O,9,0),0)</f>
        <v>0.32680184058259398</v>
      </c>
      <c r="F6" s="14">
        <f>IFERROR(+VLOOKUP("LDMIPF"&amp;A6,'Main File'!A:O,10,0),0)</f>
        <v>2.7623299878579823</v>
      </c>
      <c r="G6" s="14">
        <f>IFERROR(+VLOOKUP("LDMIPF"&amp;A6,'Main File'!A:O,11,0),0)</f>
        <v>1.5365246101812184</v>
      </c>
      <c r="H6" s="14">
        <f>IFERROR(+VLOOKUP("LDMIPF"&amp;A6,'Main File'!A:O,12,0),0)</f>
        <v>0</v>
      </c>
      <c r="I6" s="14">
        <f>IFERROR(+VLOOKUP("LDMIPF"&amp;A6,'Main File'!A:O,13,0),0)</f>
        <v>0.2</v>
      </c>
      <c r="J6" s="14">
        <f>IFERROR(+VLOOKUP("LDMIPF"&amp;A6,'Main File'!A:O,14,0),0)</f>
        <v>0.30179721952583927</v>
      </c>
      <c r="K6" s="14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14">
        <f>IFERROR(+VLOOKUP("LDMIPF"&amp;A7,'Main File'!A:O,6,0),0)</f>
        <v>2.2355070742209224</v>
      </c>
      <c r="C7" s="14">
        <f>IFERROR(+VLOOKUP("LDMIPF"&amp;A7,'Main File'!A:O,7,0),0)</f>
        <v>0</v>
      </c>
      <c r="D7" s="14">
        <f>IFERROR(+VLOOKUP("LDMIPF"&amp;A7,'Main File'!A:O,8,0),0)</f>
        <v>0.2</v>
      </c>
      <c r="E7" s="14">
        <f>IFERROR(+VLOOKUP("LDMIPF"&amp;A7,'Main File'!A:O,9,0),0)</f>
        <v>0.32679805396768019</v>
      </c>
      <c r="F7" s="14">
        <f>IFERROR(+VLOOKUP("LDMIPF"&amp;A7,'Main File'!A:O,10,0),0)</f>
        <v>2.7623051281886029</v>
      </c>
      <c r="G7" s="14">
        <f>IFERROR(+VLOOKUP("LDMIPF"&amp;A7,'Main File'!A:O,11,0),0)</f>
        <v>1.5365177999531194</v>
      </c>
      <c r="H7" s="14">
        <f>IFERROR(+VLOOKUP("LDMIPF"&amp;A7,'Main File'!A:O,12,0),0)</f>
        <v>0</v>
      </c>
      <c r="I7" s="14">
        <f>IFERROR(+VLOOKUP("LDMIPF"&amp;A7,'Main File'!A:O,13,0),0)</f>
        <v>0.2</v>
      </c>
      <c r="J7" s="14">
        <f>IFERROR(+VLOOKUP("LDMIPF"&amp;A7,'Main File'!A:O,14,0),0)</f>
        <v>0.30180080805695186</v>
      </c>
      <c r="K7" s="14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14">
        <f>IFERROR(+VLOOKUP("LDMIPF"&amp;A8,'Main File'!A:O,6,0),0)</f>
        <v>2.2357986707799684</v>
      </c>
      <c r="C8" s="14">
        <f>IFERROR(+VLOOKUP("LDMIPF"&amp;A8,'Main File'!A:O,7,0),0)</f>
        <v>0</v>
      </c>
      <c r="D8" s="14">
        <f>IFERROR(+VLOOKUP("LDMIPF"&amp;A8,'Main File'!A:O,8,0),0)</f>
        <v>0.2</v>
      </c>
      <c r="E8" s="14">
        <f>IFERROR(+VLOOKUP("LDMIPF"&amp;A8,'Main File'!A:O,9,0),0)</f>
        <v>0.32685140735471579</v>
      </c>
      <c r="F8" s="14">
        <f>IFERROR(+VLOOKUP("LDMIPF"&amp;A8,'Main File'!A:O,10,0),0)</f>
        <v>2.7626500781346843</v>
      </c>
      <c r="G8" s="14">
        <f>IFERROR(+VLOOKUP("LDMIPF"&amp;A8,'Main File'!A:O,11,0),0)</f>
        <v>1.5366417602360054</v>
      </c>
      <c r="H8" s="14">
        <f>IFERROR(+VLOOKUP("LDMIPF"&amp;A8,'Main File'!A:O,12,0),0)</f>
        <v>0</v>
      </c>
      <c r="I8" s="14">
        <f>IFERROR(+VLOOKUP("LDMIPF"&amp;A8,'Main File'!A:O,13,0),0)</f>
        <v>0.2</v>
      </c>
      <c r="J8" s="14">
        <f>IFERROR(+VLOOKUP("LDMIPF"&amp;A8,'Main File'!A:O,14,0),0)</f>
        <v>0.30181379602472214</v>
      </c>
      <c r="K8" s="14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14">
        <f>IFERROR(+VLOOKUP("LDMIPF"&amp;A9,'Main File'!A:O,6,0),0)</f>
        <v>0</v>
      </c>
      <c r="C9" s="14">
        <f>IFERROR(+VLOOKUP("LDMIPF"&amp;A9,'Main File'!A:O,7,0),0)</f>
        <v>0</v>
      </c>
      <c r="D9" s="14">
        <f>IFERROR(+VLOOKUP("LDMIPF"&amp;A9,'Main File'!A:O,8,0),0)</f>
        <v>0</v>
      </c>
      <c r="E9" s="14">
        <f>IFERROR(+VLOOKUP("LDMIPF"&amp;A9,'Main File'!A:O,9,0),0)</f>
        <v>0</v>
      </c>
      <c r="F9" s="14">
        <f>IFERROR(+VLOOKUP("LDMIPF"&amp;A9,'Main File'!A:O,10,0),0)</f>
        <v>0</v>
      </c>
      <c r="G9" s="14">
        <f>IFERROR(+VLOOKUP("LDMIPF"&amp;A9,'Main File'!A:O,11,0),0)</f>
        <v>0</v>
      </c>
      <c r="H9" s="14">
        <f>IFERROR(+VLOOKUP("LDMIPF"&amp;A9,'Main File'!A:O,12,0),0)</f>
        <v>0</v>
      </c>
      <c r="I9" s="14">
        <f>IFERROR(+VLOOKUP("LDMIPF"&amp;A9,'Main File'!A:O,13,0),0)</f>
        <v>0</v>
      </c>
      <c r="J9" s="14">
        <f>IFERROR(+VLOOKUP("LDMIPF"&amp;A9,'Main File'!A:O,14,0),0)</f>
        <v>0</v>
      </c>
      <c r="K9" s="14">
        <f>IFERROR(+VLOOKUP("LDMIPF"&amp;A9,'Main File'!A:O,15,0),0)</f>
        <v>0</v>
      </c>
    </row>
    <row r="10" spans="1:14" x14ac:dyDescent="0.25">
      <c r="A10" s="9">
        <f t="shared" si="0"/>
        <v>43166</v>
      </c>
      <c r="B10" s="14">
        <f>IFERROR(+VLOOKUP("LDMIPF"&amp;A10,'Main File'!A:O,6,0),0)</f>
        <v>0</v>
      </c>
      <c r="C10" s="14">
        <f>IFERROR(+VLOOKUP("LDMIPF"&amp;A10,'Main File'!A:O,7,0),0)</f>
        <v>0</v>
      </c>
      <c r="D10" s="14">
        <f>IFERROR(+VLOOKUP("LDMIPF"&amp;A10,'Main File'!A:O,8,0),0)</f>
        <v>0</v>
      </c>
      <c r="E10" s="14">
        <f>IFERROR(+VLOOKUP("LDMIPF"&amp;A10,'Main File'!A:O,9,0),0)</f>
        <v>0</v>
      </c>
      <c r="F10" s="14">
        <f>IFERROR(+VLOOKUP("LDMIPF"&amp;A10,'Main File'!A:O,10,0),0)</f>
        <v>0</v>
      </c>
      <c r="G10" s="14">
        <f>IFERROR(+VLOOKUP("LDMIPF"&amp;A10,'Main File'!A:O,11,0),0)</f>
        <v>0</v>
      </c>
      <c r="H10" s="14">
        <f>IFERROR(+VLOOKUP("LDMIPF"&amp;A10,'Main File'!A:O,12,0),0)</f>
        <v>0</v>
      </c>
      <c r="I10" s="14">
        <f>IFERROR(+VLOOKUP("LDMIPF"&amp;A10,'Main File'!A:O,13,0),0)</f>
        <v>0</v>
      </c>
      <c r="J10" s="14">
        <f>IFERROR(+VLOOKUP("LDMIPF"&amp;A10,'Main File'!A:O,14,0),0)</f>
        <v>0</v>
      </c>
      <c r="K10" s="14">
        <f>IFERROR(+VLOOKUP("LDMIPF"&amp;A10,'Main File'!A:O,15,0),0)</f>
        <v>0</v>
      </c>
    </row>
    <row r="11" spans="1:14" x14ac:dyDescent="0.25">
      <c r="A11" s="9">
        <f t="shared" si="0"/>
        <v>43167</v>
      </c>
      <c r="B11" s="14">
        <f>IFERROR(+VLOOKUP("LDMIPF"&amp;A11,'Main File'!A:O,6,0),0)</f>
        <v>0</v>
      </c>
      <c r="C11" s="14">
        <f>IFERROR(+VLOOKUP("LDMIPF"&amp;A11,'Main File'!A:O,7,0),0)</f>
        <v>0</v>
      </c>
      <c r="D11" s="14">
        <f>IFERROR(+VLOOKUP("LDMIPF"&amp;A11,'Main File'!A:O,8,0),0)</f>
        <v>0</v>
      </c>
      <c r="E11" s="14">
        <f>IFERROR(+VLOOKUP("LDMIPF"&amp;A11,'Main File'!A:O,9,0),0)</f>
        <v>0</v>
      </c>
      <c r="F11" s="14">
        <f>IFERROR(+VLOOKUP("LDMIPF"&amp;A11,'Main File'!A:O,10,0),0)</f>
        <v>0</v>
      </c>
      <c r="G11" s="14">
        <f>IFERROR(+VLOOKUP("LDMIPF"&amp;A11,'Main File'!A:O,11,0),0)</f>
        <v>0</v>
      </c>
      <c r="H11" s="14">
        <f>IFERROR(+VLOOKUP("LDMIPF"&amp;A11,'Main File'!A:O,12,0),0)</f>
        <v>0</v>
      </c>
      <c r="I11" s="14">
        <f>IFERROR(+VLOOKUP("LDMIPF"&amp;A11,'Main File'!A:O,13,0),0)</f>
        <v>0</v>
      </c>
      <c r="J11" s="14">
        <f>IFERROR(+VLOOKUP("LDMIPF"&amp;A11,'Main File'!A:O,14,0),0)</f>
        <v>0</v>
      </c>
      <c r="K11" s="14">
        <f>IFERROR(+VLOOKUP("LDMIPF"&amp;A11,'Main File'!A:O,15,0),0)</f>
        <v>0</v>
      </c>
    </row>
    <row r="12" spans="1:14" x14ac:dyDescent="0.25">
      <c r="A12" s="9">
        <f t="shared" si="0"/>
        <v>43168</v>
      </c>
      <c r="B12" s="14">
        <f>IFERROR(+VLOOKUP("LDMIPF"&amp;A12,'Main File'!A:O,6,0),0)</f>
        <v>0</v>
      </c>
      <c r="C12" s="14">
        <f>IFERROR(+VLOOKUP("LDMIPF"&amp;A12,'Main File'!A:O,7,0),0)</f>
        <v>0</v>
      </c>
      <c r="D12" s="14">
        <f>IFERROR(+VLOOKUP("LDMIPF"&amp;A12,'Main File'!A:O,8,0),0)</f>
        <v>0</v>
      </c>
      <c r="E12" s="14">
        <f>IFERROR(+VLOOKUP("LDMIPF"&amp;A12,'Main File'!A:O,9,0),0)</f>
        <v>0</v>
      </c>
      <c r="F12" s="14">
        <f>IFERROR(+VLOOKUP("LDMIPF"&amp;A12,'Main File'!A:O,10,0),0)</f>
        <v>0</v>
      </c>
      <c r="G12" s="14">
        <f>IFERROR(+VLOOKUP("LDMIPF"&amp;A12,'Main File'!A:O,11,0),0)</f>
        <v>0</v>
      </c>
      <c r="H12" s="14">
        <f>IFERROR(+VLOOKUP("LDMIPF"&amp;A12,'Main File'!A:O,12,0),0)</f>
        <v>0</v>
      </c>
      <c r="I12" s="14">
        <f>IFERROR(+VLOOKUP("LDMIPF"&amp;A12,'Main File'!A:O,13,0),0)</f>
        <v>0</v>
      </c>
      <c r="J12" s="14">
        <f>IFERROR(+VLOOKUP("LDMIPF"&amp;A12,'Main File'!A:O,14,0),0)</f>
        <v>0</v>
      </c>
      <c r="K12" s="14">
        <f>IFERROR(+VLOOKUP("LDMIPF"&amp;A12,'Main File'!A:O,15,0),0)</f>
        <v>0</v>
      </c>
    </row>
    <row r="13" spans="1:14" x14ac:dyDescent="0.25">
      <c r="A13" s="9">
        <f t="shared" si="0"/>
        <v>43169</v>
      </c>
      <c r="B13" s="14">
        <f>IFERROR(+VLOOKUP("LDMIPF"&amp;A13,'Main File'!A:O,6,0),0)</f>
        <v>0</v>
      </c>
      <c r="C13" s="14">
        <f>IFERROR(+VLOOKUP("LDMIPF"&amp;A13,'Main File'!A:O,7,0),0)</f>
        <v>0</v>
      </c>
      <c r="D13" s="14">
        <f>IFERROR(+VLOOKUP("LDMIPF"&amp;A13,'Main File'!A:O,8,0),0)</f>
        <v>0</v>
      </c>
      <c r="E13" s="14">
        <f>IFERROR(+VLOOKUP("LDMIPF"&amp;A13,'Main File'!A:O,9,0),0)</f>
        <v>0</v>
      </c>
      <c r="F13" s="14">
        <f>IFERROR(+VLOOKUP("LDMIPF"&amp;A13,'Main File'!A:O,10,0),0)</f>
        <v>0</v>
      </c>
      <c r="G13" s="14">
        <f>IFERROR(+VLOOKUP("LDMIPF"&amp;A13,'Main File'!A:O,11,0),0)</f>
        <v>0</v>
      </c>
      <c r="H13" s="14">
        <f>IFERROR(+VLOOKUP("LDMIPF"&amp;A13,'Main File'!A:O,12,0),0)</f>
        <v>0</v>
      </c>
      <c r="I13" s="14">
        <f>IFERROR(+VLOOKUP("LDMIPF"&amp;A13,'Main File'!A:O,13,0),0)</f>
        <v>0</v>
      </c>
      <c r="J13" s="14">
        <f>IFERROR(+VLOOKUP("LDMIPF"&amp;A13,'Main File'!A:O,14,0),0)</f>
        <v>0</v>
      </c>
      <c r="K13" s="14">
        <f>IFERROR(+VLOOKUP("LDMIPF"&amp;A13,'Main File'!A:O,15,0),0)</f>
        <v>0</v>
      </c>
    </row>
    <row r="14" spans="1:14" x14ac:dyDescent="0.25">
      <c r="A14" s="9">
        <f t="shared" si="0"/>
        <v>43170</v>
      </c>
      <c r="B14" s="14">
        <f>IFERROR(+VLOOKUP("LDMIPF"&amp;A14,'Main File'!A:O,6,0),0)</f>
        <v>0</v>
      </c>
      <c r="C14" s="14">
        <f>IFERROR(+VLOOKUP("LDMIPF"&amp;A14,'Main File'!A:O,7,0),0)</f>
        <v>0</v>
      </c>
      <c r="D14" s="14">
        <f>IFERROR(+VLOOKUP("LDMIPF"&amp;A14,'Main File'!A:O,8,0),0)</f>
        <v>0</v>
      </c>
      <c r="E14" s="14">
        <f>IFERROR(+VLOOKUP("LDMIPF"&amp;A14,'Main File'!A:O,9,0),0)</f>
        <v>0</v>
      </c>
      <c r="F14" s="14">
        <f>IFERROR(+VLOOKUP("LDMIPF"&amp;A14,'Main File'!A:O,10,0),0)</f>
        <v>0</v>
      </c>
      <c r="G14" s="14">
        <f>IFERROR(+VLOOKUP("LDMIPF"&amp;A14,'Main File'!A:O,11,0),0)</f>
        <v>0</v>
      </c>
      <c r="H14" s="14">
        <f>IFERROR(+VLOOKUP("LDMIPF"&amp;A14,'Main File'!A:O,12,0),0)</f>
        <v>0</v>
      </c>
      <c r="I14" s="14">
        <f>IFERROR(+VLOOKUP("LDMIPF"&amp;A14,'Main File'!A:O,13,0),0)</f>
        <v>0</v>
      </c>
      <c r="J14" s="14">
        <f>IFERROR(+VLOOKUP("LDMIPF"&amp;A14,'Main File'!A:O,14,0),0)</f>
        <v>0</v>
      </c>
      <c r="K14" s="14">
        <f>IFERROR(+VLOOKUP("LDMIPF"&amp;A14,'Main File'!A:O,15,0),0)</f>
        <v>0</v>
      </c>
    </row>
    <row r="15" spans="1:14" x14ac:dyDescent="0.25">
      <c r="A15" s="9">
        <f t="shared" si="0"/>
        <v>43171</v>
      </c>
      <c r="B15" s="14">
        <f>IFERROR(+VLOOKUP("LDMIPF"&amp;A15,'Main File'!A:O,6,0),0)</f>
        <v>0</v>
      </c>
      <c r="C15" s="14">
        <f>IFERROR(+VLOOKUP("LDMIPF"&amp;A15,'Main File'!A:O,7,0),0)</f>
        <v>0</v>
      </c>
      <c r="D15" s="14">
        <f>IFERROR(+VLOOKUP("LDMIPF"&amp;A15,'Main File'!A:O,8,0),0)</f>
        <v>0</v>
      </c>
      <c r="E15" s="14">
        <f>IFERROR(+VLOOKUP("LDMIPF"&amp;A15,'Main File'!A:O,9,0),0)</f>
        <v>0</v>
      </c>
      <c r="F15" s="14">
        <f>IFERROR(+VLOOKUP("LDMIPF"&amp;A15,'Main File'!A:O,10,0),0)</f>
        <v>0</v>
      </c>
      <c r="G15" s="14">
        <f>IFERROR(+VLOOKUP("LDMIPF"&amp;A15,'Main File'!A:O,11,0),0)</f>
        <v>0</v>
      </c>
      <c r="H15" s="14">
        <f>IFERROR(+VLOOKUP("LDMIPF"&amp;A15,'Main File'!A:O,12,0),0)</f>
        <v>0</v>
      </c>
      <c r="I15" s="14">
        <f>IFERROR(+VLOOKUP("LDMIPF"&amp;A15,'Main File'!A:O,13,0),0)</f>
        <v>0</v>
      </c>
      <c r="J15" s="14">
        <f>IFERROR(+VLOOKUP("LDMIPF"&amp;A15,'Main File'!A:O,14,0),0)</f>
        <v>0</v>
      </c>
      <c r="K15" s="14">
        <f>IFERROR(+VLOOKUP("LDMIPF"&amp;A15,'Main File'!A:O,15,0),0)</f>
        <v>0</v>
      </c>
    </row>
    <row r="16" spans="1:14" x14ac:dyDescent="0.25">
      <c r="A16" s="9">
        <f t="shared" si="0"/>
        <v>43172</v>
      </c>
      <c r="B16" s="14">
        <f>IFERROR(+VLOOKUP("LDMIPF"&amp;A16,'Main File'!A:O,6,0),0)</f>
        <v>0</v>
      </c>
      <c r="C16" s="14">
        <f>IFERROR(+VLOOKUP("LDMIPF"&amp;A16,'Main File'!A:O,7,0),0)</f>
        <v>0</v>
      </c>
      <c r="D16" s="14">
        <f>IFERROR(+VLOOKUP("LDMIPF"&amp;A16,'Main File'!A:O,8,0),0)</f>
        <v>0</v>
      </c>
      <c r="E16" s="14">
        <f>IFERROR(+VLOOKUP("LDMIPF"&amp;A16,'Main File'!A:O,9,0),0)</f>
        <v>0</v>
      </c>
      <c r="F16" s="14">
        <f>IFERROR(+VLOOKUP("LDMIPF"&amp;A16,'Main File'!A:O,10,0),0)</f>
        <v>0</v>
      </c>
      <c r="G16" s="14">
        <f>IFERROR(+VLOOKUP("LDMIPF"&amp;A16,'Main File'!A:O,11,0),0)</f>
        <v>0</v>
      </c>
      <c r="H16" s="14">
        <f>IFERROR(+VLOOKUP("LDMIPF"&amp;A16,'Main File'!A:O,12,0),0)</f>
        <v>0</v>
      </c>
      <c r="I16" s="14">
        <f>IFERROR(+VLOOKUP("LDMIPF"&amp;A16,'Main File'!A:O,13,0),0)</f>
        <v>0</v>
      </c>
      <c r="J16" s="14">
        <f>IFERROR(+VLOOKUP("LDMIPF"&amp;A16,'Main File'!A:O,14,0),0)</f>
        <v>0</v>
      </c>
      <c r="K16" s="14">
        <f>IFERROR(+VLOOKUP("LDMIPF"&amp;A16,'Main File'!A:O,15,0),0)</f>
        <v>0</v>
      </c>
    </row>
    <row r="17" spans="1:11" x14ac:dyDescent="0.25">
      <c r="A17" s="9">
        <f t="shared" si="0"/>
        <v>43173</v>
      </c>
      <c r="B17" s="14">
        <f>IFERROR(+VLOOKUP("LDMIPF"&amp;A17,'Main File'!A:O,6,0),0)</f>
        <v>0</v>
      </c>
      <c r="C17" s="14">
        <f>IFERROR(+VLOOKUP("LDMIPF"&amp;A17,'Main File'!A:O,7,0),0)</f>
        <v>0</v>
      </c>
      <c r="D17" s="14">
        <f>IFERROR(+VLOOKUP("LDMIPF"&amp;A17,'Main File'!A:O,8,0),0)</f>
        <v>0</v>
      </c>
      <c r="E17" s="14">
        <f>IFERROR(+VLOOKUP("LDMIPF"&amp;A17,'Main File'!A:O,9,0),0)</f>
        <v>0</v>
      </c>
      <c r="F17" s="14">
        <f>IFERROR(+VLOOKUP("LDMIPF"&amp;A17,'Main File'!A:O,10,0),0)</f>
        <v>0</v>
      </c>
      <c r="G17" s="14">
        <f>IFERROR(+VLOOKUP("LDMIPF"&amp;A17,'Main File'!A:O,11,0),0)</f>
        <v>0</v>
      </c>
      <c r="H17" s="14">
        <f>IFERROR(+VLOOKUP("LDMIPF"&amp;A17,'Main File'!A:O,12,0),0)</f>
        <v>0</v>
      </c>
      <c r="I17" s="14">
        <f>IFERROR(+VLOOKUP("LDMIPF"&amp;A17,'Main File'!A:O,13,0),0)</f>
        <v>0</v>
      </c>
      <c r="J17" s="14">
        <f>IFERROR(+VLOOKUP("LDMIPF"&amp;A17,'Main File'!A:O,14,0),0)</f>
        <v>0</v>
      </c>
      <c r="K17" s="14">
        <f>IFERROR(+VLOOKUP("LDMIPF"&amp;A17,'Main File'!A:O,15,0),0)</f>
        <v>0</v>
      </c>
    </row>
    <row r="18" spans="1:11" x14ac:dyDescent="0.25">
      <c r="A18" s="9">
        <f t="shared" si="0"/>
        <v>43174</v>
      </c>
      <c r="B18" s="14">
        <f>IFERROR(+VLOOKUP("LDMIPF"&amp;A18,'Main File'!A:O,6,0),0)</f>
        <v>0</v>
      </c>
      <c r="C18" s="14">
        <f>IFERROR(+VLOOKUP("LDMIPF"&amp;A18,'Main File'!A:O,7,0),0)</f>
        <v>0</v>
      </c>
      <c r="D18" s="14">
        <f>IFERROR(+VLOOKUP("LDMIPF"&amp;A18,'Main File'!A:O,8,0),0)</f>
        <v>0</v>
      </c>
      <c r="E18" s="14">
        <f>IFERROR(+VLOOKUP("LDMIPF"&amp;A18,'Main File'!A:O,9,0),0)</f>
        <v>0</v>
      </c>
      <c r="F18" s="14">
        <f>IFERROR(+VLOOKUP("LDMIPF"&amp;A18,'Main File'!A:O,10,0),0)</f>
        <v>0</v>
      </c>
      <c r="G18" s="14">
        <f>IFERROR(+VLOOKUP("LDMIPF"&amp;A18,'Main File'!A:O,11,0),0)</f>
        <v>0</v>
      </c>
      <c r="H18" s="14">
        <f>IFERROR(+VLOOKUP("LDMIPF"&amp;A18,'Main File'!A:O,12,0),0)</f>
        <v>0</v>
      </c>
      <c r="I18" s="14">
        <f>IFERROR(+VLOOKUP("LDMIPF"&amp;A18,'Main File'!A:O,13,0),0)</f>
        <v>0</v>
      </c>
      <c r="J18" s="14">
        <f>IFERROR(+VLOOKUP("LDMIPF"&amp;A18,'Main File'!A:O,14,0),0)</f>
        <v>0</v>
      </c>
      <c r="K18" s="14">
        <f>IFERROR(+VLOOKUP("LDMIPF"&amp;A18,'Main File'!A:O,15,0),0)</f>
        <v>0</v>
      </c>
    </row>
    <row r="19" spans="1:11" x14ac:dyDescent="0.25">
      <c r="A19" s="9">
        <f t="shared" si="0"/>
        <v>43175</v>
      </c>
      <c r="B19" s="14">
        <f>IFERROR(+VLOOKUP("LDMIPF"&amp;A19,'Main File'!A:O,6,0),0)</f>
        <v>0</v>
      </c>
      <c r="C19" s="14">
        <f>IFERROR(+VLOOKUP("LDMIPF"&amp;A19,'Main File'!A:O,7,0),0)</f>
        <v>0</v>
      </c>
      <c r="D19" s="14">
        <f>IFERROR(+VLOOKUP("LDMIPF"&amp;A19,'Main File'!A:O,8,0),0)</f>
        <v>0</v>
      </c>
      <c r="E19" s="14">
        <f>IFERROR(+VLOOKUP("LDMIPF"&amp;A19,'Main File'!A:O,9,0),0)</f>
        <v>0</v>
      </c>
      <c r="F19" s="14">
        <f>IFERROR(+VLOOKUP("LDMIPF"&amp;A19,'Main File'!A:O,10,0),0)</f>
        <v>0</v>
      </c>
      <c r="G19" s="14">
        <f>IFERROR(+VLOOKUP("LDMIPF"&amp;A19,'Main File'!A:O,11,0),0)</f>
        <v>0</v>
      </c>
      <c r="H19" s="14">
        <f>IFERROR(+VLOOKUP("LDMIPF"&amp;A19,'Main File'!A:O,12,0),0)</f>
        <v>0</v>
      </c>
      <c r="I19" s="14">
        <f>IFERROR(+VLOOKUP("LDMIPF"&amp;A19,'Main File'!A:O,13,0),0)</f>
        <v>0</v>
      </c>
      <c r="J19" s="14">
        <f>IFERROR(+VLOOKUP("LDMIPF"&amp;A19,'Main File'!A:O,14,0),0)</f>
        <v>0</v>
      </c>
      <c r="K19" s="14">
        <f>IFERROR(+VLOOKUP("LDMIPF"&amp;A19,'Main File'!A:O,15,0),0)</f>
        <v>0</v>
      </c>
    </row>
    <row r="20" spans="1:11" x14ac:dyDescent="0.25">
      <c r="A20" s="9">
        <f t="shared" si="0"/>
        <v>43176</v>
      </c>
      <c r="B20" s="14">
        <f>IFERROR(+VLOOKUP("LDMIPF"&amp;A20,'Main File'!A:O,6,0),0)</f>
        <v>0</v>
      </c>
      <c r="C20" s="14">
        <f>IFERROR(+VLOOKUP("LDMIPF"&amp;A20,'Main File'!A:O,7,0),0)</f>
        <v>0</v>
      </c>
      <c r="D20" s="14">
        <f>IFERROR(+VLOOKUP("LDMIPF"&amp;A20,'Main File'!A:O,8,0),0)</f>
        <v>0</v>
      </c>
      <c r="E20" s="14">
        <f>IFERROR(+VLOOKUP("LDMIPF"&amp;A20,'Main File'!A:O,9,0),0)</f>
        <v>0</v>
      </c>
      <c r="F20" s="14">
        <f>IFERROR(+VLOOKUP("LDMIPF"&amp;A20,'Main File'!A:O,10,0),0)</f>
        <v>0</v>
      </c>
      <c r="G20" s="14">
        <f>IFERROR(+VLOOKUP("LDMIPF"&amp;A20,'Main File'!A:O,11,0),0)</f>
        <v>0</v>
      </c>
      <c r="H20" s="14">
        <f>IFERROR(+VLOOKUP("LDMIPF"&amp;A20,'Main File'!A:O,12,0),0)</f>
        <v>0</v>
      </c>
      <c r="I20" s="14">
        <f>IFERROR(+VLOOKUP("LDMIPF"&amp;A20,'Main File'!A:O,13,0),0)</f>
        <v>0</v>
      </c>
      <c r="J20" s="14">
        <f>IFERROR(+VLOOKUP("LDMIPF"&amp;A20,'Main File'!A:O,14,0),0)</f>
        <v>0</v>
      </c>
      <c r="K20" s="14">
        <f>IFERROR(+VLOOKUP("LDMIPF"&amp;A20,'Main File'!A:O,15,0),0)</f>
        <v>0</v>
      </c>
    </row>
    <row r="21" spans="1:11" x14ac:dyDescent="0.25">
      <c r="A21" s="9">
        <f t="shared" si="0"/>
        <v>43177</v>
      </c>
      <c r="B21" s="14">
        <f>IFERROR(+VLOOKUP("LDMIPF"&amp;A21,'Main File'!A:O,6,0),0)</f>
        <v>0</v>
      </c>
      <c r="C21" s="14">
        <f>IFERROR(+VLOOKUP("LDMIPF"&amp;A21,'Main File'!A:O,7,0),0)</f>
        <v>0</v>
      </c>
      <c r="D21" s="14">
        <f>IFERROR(+VLOOKUP("LDMIPF"&amp;A21,'Main File'!A:O,8,0),0)</f>
        <v>0</v>
      </c>
      <c r="E21" s="14">
        <f>IFERROR(+VLOOKUP("LDMIPF"&amp;A21,'Main File'!A:O,9,0),0)</f>
        <v>0</v>
      </c>
      <c r="F21" s="14">
        <f>IFERROR(+VLOOKUP("LDMIPF"&amp;A21,'Main File'!A:O,10,0),0)</f>
        <v>0</v>
      </c>
      <c r="G21" s="14">
        <f>IFERROR(+VLOOKUP("LDMIPF"&amp;A21,'Main File'!A:O,11,0),0)</f>
        <v>0</v>
      </c>
      <c r="H21" s="14">
        <f>IFERROR(+VLOOKUP("LDMIPF"&amp;A21,'Main File'!A:O,12,0),0)</f>
        <v>0</v>
      </c>
      <c r="I21" s="14">
        <f>IFERROR(+VLOOKUP("LDMIPF"&amp;A21,'Main File'!A:O,13,0),0)</f>
        <v>0</v>
      </c>
      <c r="J21" s="14">
        <f>IFERROR(+VLOOKUP("LDMIPF"&amp;A21,'Main File'!A:O,14,0),0)</f>
        <v>0</v>
      </c>
      <c r="K21" s="14">
        <f>IFERROR(+VLOOKUP("LDMIPF"&amp;A21,'Main File'!A:O,15,0),0)</f>
        <v>0</v>
      </c>
    </row>
    <row r="22" spans="1:11" x14ac:dyDescent="0.25">
      <c r="A22" s="9">
        <f t="shared" si="0"/>
        <v>43178</v>
      </c>
      <c r="B22" s="14">
        <f>IFERROR(+VLOOKUP("LDMIPF"&amp;A22,'Main File'!A:O,6,0),0)</f>
        <v>0</v>
      </c>
      <c r="C22" s="14">
        <f>IFERROR(+VLOOKUP("LDMIPF"&amp;A22,'Main File'!A:O,7,0),0)</f>
        <v>0</v>
      </c>
      <c r="D22" s="14">
        <f>IFERROR(+VLOOKUP("LDMIPF"&amp;A22,'Main File'!A:O,8,0),0)</f>
        <v>0</v>
      </c>
      <c r="E22" s="14">
        <f>IFERROR(+VLOOKUP("LDMIPF"&amp;A22,'Main File'!A:O,9,0),0)</f>
        <v>0</v>
      </c>
      <c r="F22" s="14">
        <f>IFERROR(+VLOOKUP("LDMIPF"&amp;A22,'Main File'!A:O,10,0),0)</f>
        <v>0</v>
      </c>
      <c r="G22" s="14">
        <f>IFERROR(+VLOOKUP("LDMIPF"&amp;A22,'Main File'!A:O,11,0),0)</f>
        <v>0</v>
      </c>
      <c r="H22" s="14">
        <f>IFERROR(+VLOOKUP("LDMIPF"&amp;A22,'Main File'!A:O,12,0),0)</f>
        <v>0</v>
      </c>
      <c r="I22" s="14">
        <f>IFERROR(+VLOOKUP("LDMIPF"&amp;A22,'Main File'!A:O,13,0),0)</f>
        <v>0</v>
      </c>
      <c r="J22" s="14">
        <f>IFERROR(+VLOOKUP("LDMIPF"&amp;A22,'Main File'!A:O,14,0),0)</f>
        <v>0</v>
      </c>
      <c r="K22" s="14">
        <f>IFERROR(+VLOOKUP("LDMIPF"&amp;A22,'Main File'!A:O,15,0),0)</f>
        <v>0</v>
      </c>
    </row>
    <row r="23" spans="1:11" x14ac:dyDescent="0.25">
      <c r="A23" s="9">
        <f t="shared" si="0"/>
        <v>43179</v>
      </c>
      <c r="B23" s="14">
        <f>IFERROR(+VLOOKUP("LDMIPF"&amp;A23,'Main File'!A:O,6,0),0)</f>
        <v>0</v>
      </c>
      <c r="C23" s="14">
        <f>IFERROR(+VLOOKUP("LDMIPF"&amp;A23,'Main File'!A:O,7,0),0)</f>
        <v>0</v>
      </c>
      <c r="D23" s="14">
        <f>IFERROR(+VLOOKUP("LDMIPF"&amp;A23,'Main File'!A:O,8,0),0)</f>
        <v>0</v>
      </c>
      <c r="E23" s="14">
        <f>IFERROR(+VLOOKUP("LDMIPF"&amp;A23,'Main File'!A:O,9,0),0)</f>
        <v>0</v>
      </c>
      <c r="F23" s="14">
        <f>IFERROR(+VLOOKUP("LDMIPF"&amp;A23,'Main File'!A:O,10,0),0)</f>
        <v>0</v>
      </c>
      <c r="G23" s="14">
        <f>IFERROR(+VLOOKUP("LDMIPF"&amp;A23,'Main File'!A:O,11,0),0)</f>
        <v>0</v>
      </c>
      <c r="H23" s="14">
        <f>IFERROR(+VLOOKUP("LDMIPF"&amp;A23,'Main File'!A:O,12,0),0)</f>
        <v>0</v>
      </c>
      <c r="I23" s="14">
        <f>IFERROR(+VLOOKUP("LDMIPF"&amp;A23,'Main File'!A:O,13,0),0)</f>
        <v>0</v>
      </c>
      <c r="J23" s="14">
        <f>IFERROR(+VLOOKUP("LDMIPF"&amp;A23,'Main File'!A:O,14,0),0)</f>
        <v>0</v>
      </c>
      <c r="K23" s="14">
        <f>IFERROR(+VLOOKUP("LDMIPF"&amp;A23,'Main File'!A:O,15,0),0)</f>
        <v>0</v>
      </c>
    </row>
    <row r="24" spans="1:11" x14ac:dyDescent="0.25">
      <c r="A24" s="9">
        <f t="shared" si="0"/>
        <v>43180</v>
      </c>
      <c r="B24" s="14">
        <f>IFERROR(+VLOOKUP("LDMIPF"&amp;A24,'Main File'!A:O,6,0),0)</f>
        <v>0</v>
      </c>
      <c r="C24" s="14">
        <f>IFERROR(+VLOOKUP("LDMIPF"&amp;A24,'Main File'!A:O,7,0),0)</f>
        <v>0</v>
      </c>
      <c r="D24" s="14">
        <f>IFERROR(+VLOOKUP("LDMIPF"&amp;A24,'Main File'!A:O,8,0),0)</f>
        <v>0</v>
      </c>
      <c r="E24" s="14">
        <f>IFERROR(+VLOOKUP("LDMIPF"&amp;A24,'Main File'!A:O,9,0),0)</f>
        <v>0</v>
      </c>
      <c r="F24" s="14">
        <f>IFERROR(+VLOOKUP("LDMIPF"&amp;A24,'Main File'!A:O,10,0),0)</f>
        <v>0</v>
      </c>
      <c r="G24" s="14">
        <f>IFERROR(+VLOOKUP("LDMIPF"&amp;A24,'Main File'!A:O,11,0),0)</f>
        <v>0</v>
      </c>
      <c r="H24" s="14">
        <f>IFERROR(+VLOOKUP("LDMIPF"&amp;A24,'Main File'!A:O,12,0),0)</f>
        <v>0</v>
      </c>
      <c r="I24" s="14">
        <f>IFERROR(+VLOOKUP("LDMIPF"&amp;A24,'Main File'!A:O,13,0),0)</f>
        <v>0</v>
      </c>
      <c r="J24" s="14">
        <f>IFERROR(+VLOOKUP("LDMIPF"&amp;A24,'Main File'!A:O,14,0),0)</f>
        <v>0</v>
      </c>
      <c r="K24" s="14">
        <f>IFERROR(+VLOOKUP("LDMIPF"&amp;A24,'Main File'!A:O,15,0),0)</f>
        <v>0</v>
      </c>
    </row>
    <row r="25" spans="1:11" x14ac:dyDescent="0.25">
      <c r="A25" s="9">
        <f t="shared" si="0"/>
        <v>43181</v>
      </c>
      <c r="B25" s="14">
        <f>IFERROR(+VLOOKUP("LDMIPF"&amp;A25,'Main File'!A:O,6,0),0)</f>
        <v>0</v>
      </c>
      <c r="C25" s="14">
        <f>IFERROR(+VLOOKUP("LDMIPF"&amp;A25,'Main File'!A:O,7,0),0)</f>
        <v>0</v>
      </c>
      <c r="D25" s="14">
        <f>IFERROR(+VLOOKUP("LDMIPF"&amp;A25,'Main File'!A:O,8,0),0)</f>
        <v>0</v>
      </c>
      <c r="E25" s="14">
        <f>IFERROR(+VLOOKUP("LDMIPF"&amp;A25,'Main File'!A:O,9,0),0)</f>
        <v>0</v>
      </c>
      <c r="F25" s="14">
        <f>IFERROR(+VLOOKUP("LDMIPF"&amp;A25,'Main File'!A:O,10,0),0)</f>
        <v>0</v>
      </c>
      <c r="G25" s="14">
        <f>IFERROR(+VLOOKUP("LDMIPF"&amp;A25,'Main File'!A:O,11,0),0)</f>
        <v>0</v>
      </c>
      <c r="H25" s="14">
        <f>IFERROR(+VLOOKUP("LDMIPF"&amp;A25,'Main File'!A:O,12,0),0)</f>
        <v>0</v>
      </c>
      <c r="I25" s="14">
        <f>IFERROR(+VLOOKUP("LDMIPF"&amp;A25,'Main File'!A:O,13,0),0)</f>
        <v>0</v>
      </c>
      <c r="J25" s="14">
        <f>IFERROR(+VLOOKUP("LDMIPF"&amp;A25,'Main File'!A:O,14,0),0)</f>
        <v>0</v>
      </c>
      <c r="K25" s="14">
        <f>IFERROR(+VLOOKUP("LDMIPF"&amp;A25,'Main File'!A:O,15,0),0)</f>
        <v>0</v>
      </c>
    </row>
    <row r="26" spans="1:11" x14ac:dyDescent="0.25">
      <c r="A26" s="9">
        <f t="shared" si="0"/>
        <v>43182</v>
      </c>
      <c r="B26" s="14">
        <f>IFERROR(+VLOOKUP("LDMIPF"&amp;A26,'Main File'!A:O,6,0),0)</f>
        <v>0</v>
      </c>
      <c r="C26" s="14">
        <f>IFERROR(+VLOOKUP("LDMIPF"&amp;A26,'Main File'!A:O,7,0),0)</f>
        <v>0</v>
      </c>
      <c r="D26" s="14">
        <f>IFERROR(+VLOOKUP("LDMIPF"&amp;A26,'Main File'!A:O,8,0),0)</f>
        <v>0</v>
      </c>
      <c r="E26" s="14">
        <f>IFERROR(+VLOOKUP("LDMIPF"&amp;A26,'Main File'!A:O,9,0),0)</f>
        <v>0</v>
      </c>
      <c r="F26" s="14">
        <f>IFERROR(+VLOOKUP("LDMIPF"&amp;A26,'Main File'!A:O,10,0),0)</f>
        <v>0</v>
      </c>
      <c r="G26" s="14">
        <f>IFERROR(+VLOOKUP("LDMIPF"&amp;A26,'Main File'!A:O,11,0),0)</f>
        <v>0</v>
      </c>
      <c r="H26" s="14">
        <f>IFERROR(+VLOOKUP("LDMIPF"&amp;A26,'Main File'!A:O,12,0),0)</f>
        <v>0</v>
      </c>
      <c r="I26" s="14">
        <f>IFERROR(+VLOOKUP("LDMIPF"&amp;A26,'Main File'!A:O,13,0),0)</f>
        <v>0</v>
      </c>
      <c r="J26" s="14">
        <f>IFERROR(+VLOOKUP("LDMIPF"&amp;A26,'Main File'!A:O,14,0),0)</f>
        <v>0</v>
      </c>
      <c r="K26" s="14">
        <f>IFERROR(+VLOOKUP("LDMIPF"&amp;A26,'Main File'!A:O,15,0),0)</f>
        <v>0</v>
      </c>
    </row>
    <row r="27" spans="1:11" x14ac:dyDescent="0.25">
      <c r="A27" s="9">
        <f t="shared" si="0"/>
        <v>43183</v>
      </c>
      <c r="B27" s="14">
        <f>IFERROR(+VLOOKUP("LDMIPF"&amp;A27,'Main File'!A:O,6,0),0)</f>
        <v>0</v>
      </c>
      <c r="C27" s="14">
        <f>IFERROR(+VLOOKUP("LDMIPF"&amp;A27,'Main File'!A:O,7,0),0)</f>
        <v>0</v>
      </c>
      <c r="D27" s="14">
        <f>IFERROR(+VLOOKUP("LDMIPF"&amp;A27,'Main File'!A:O,8,0),0)</f>
        <v>0</v>
      </c>
      <c r="E27" s="14">
        <f>IFERROR(+VLOOKUP("LDMIPF"&amp;A27,'Main File'!A:O,9,0),0)</f>
        <v>0</v>
      </c>
      <c r="F27" s="14">
        <f>IFERROR(+VLOOKUP("LDMIPF"&amp;A27,'Main File'!A:O,10,0),0)</f>
        <v>0</v>
      </c>
      <c r="G27" s="14">
        <f>IFERROR(+VLOOKUP("LDMIPF"&amp;A27,'Main File'!A:O,11,0),0)</f>
        <v>0</v>
      </c>
      <c r="H27" s="14">
        <f>IFERROR(+VLOOKUP("LDMIPF"&amp;A27,'Main File'!A:O,12,0),0)</f>
        <v>0</v>
      </c>
      <c r="I27" s="14">
        <f>IFERROR(+VLOOKUP("LDMIPF"&amp;A27,'Main File'!A:O,13,0),0)</f>
        <v>0</v>
      </c>
      <c r="J27" s="14">
        <f>IFERROR(+VLOOKUP("LDMIPF"&amp;A27,'Main File'!A:O,14,0),0)</f>
        <v>0</v>
      </c>
      <c r="K27" s="14">
        <f>IFERROR(+VLOOKUP("LDMIPF"&amp;A27,'Main File'!A:O,15,0),0)</f>
        <v>0</v>
      </c>
    </row>
    <row r="28" spans="1:11" x14ac:dyDescent="0.25">
      <c r="A28" s="9">
        <f t="shared" si="0"/>
        <v>43184</v>
      </c>
      <c r="B28" s="14">
        <f>IFERROR(+VLOOKUP("LDMIPF"&amp;A28,'Main File'!A:O,6,0),0)</f>
        <v>0</v>
      </c>
      <c r="C28" s="14">
        <f>IFERROR(+VLOOKUP("LDMIPF"&amp;A28,'Main File'!A:O,7,0),0)</f>
        <v>0</v>
      </c>
      <c r="D28" s="14">
        <f>IFERROR(+VLOOKUP("LDMIPF"&amp;A28,'Main File'!A:O,8,0),0)</f>
        <v>0</v>
      </c>
      <c r="E28" s="14">
        <f>IFERROR(+VLOOKUP("LDMIPF"&amp;A28,'Main File'!A:O,9,0),0)</f>
        <v>0</v>
      </c>
      <c r="F28" s="14">
        <f>IFERROR(+VLOOKUP("LDMIPF"&amp;A28,'Main File'!A:O,10,0),0)</f>
        <v>0</v>
      </c>
      <c r="G28" s="14">
        <f>IFERROR(+VLOOKUP("LDMIPF"&amp;A28,'Main File'!A:O,11,0),0)</f>
        <v>0</v>
      </c>
      <c r="H28" s="14">
        <f>IFERROR(+VLOOKUP("LDMIPF"&amp;A28,'Main File'!A:O,12,0),0)</f>
        <v>0</v>
      </c>
      <c r="I28" s="14">
        <f>IFERROR(+VLOOKUP("LDMIPF"&amp;A28,'Main File'!A:O,13,0),0)</f>
        <v>0</v>
      </c>
      <c r="J28" s="14">
        <f>IFERROR(+VLOOKUP("LDMIPF"&amp;A28,'Main File'!A:O,14,0),0)</f>
        <v>0</v>
      </c>
      <c r="K28" s="14">
        <f>IFERROR(+VLOOKUP("LDMIPF"&amp;A28,'Main File'!A:O,15,0),0)</f>
        <v>0</v>
      </c>
    </row>
    <row r="29" spans="1:11" x14ac:dyDescent="0.25">
      <c r="A29" s="9">
        <f t="shared" si="0"/>
        <v>43185</v>
      </c>
      <c r="B29" s="14">
        <f>IFERROR(+VLOOKUP("LDMIPF"&amp;A29,'Main File'!A:O,6,0),0)</f>
        <v>0</v>
      </c>
      <c r="C29" s="14">
        <f>IFERROR(+VLOOKUP("LDMIPF"&amp;A29,'Main File'!A:O,7,0),0)</f>
        <v>0</v>
      </c>
      <c r="D29" s="14">
        <f>IFERROR(+VLOOKUP("LDMIPF"&amp;A29,'Main File'!A:O,8,0),0)</f>
        <v>0</v>
      </c>
      <c r="E29" s="14">
        <f>IFERROR(+VLOOKUP("LDMIPF"&amp;A29,'Main File'!A:O,9,0),0)</f>
        <v>0</v>
      </c>
      <c r="F29" s="14">
        <f>IFERROR(+VLOOKUP("LDMIPF"&amp;A29,'Main File'!A:O,10,0),0)</f>
        <v>0</v>
      </c>
      <c r="G29" s="14">
        <f>IFERROR(+VLOOKUP("LDMIPF"&amp;A29,'Main File'!A:O,11,0),0)</f>
        <v>0</v>
      </c>
      <c r="H29" s="14">
        <f>IFERROR(+VLOOKUP("LDMIPF"&amp;A29,'Main File'!A:O,12,0),0)</f>
        <v>0</v>
      </c>
      <c r="I29" s="14">
        <f>IFERROR(+VLOOKUP("LDMIPF"&amp;A29,'Main File'!A:O,13,0),0)</f>
        <v>0</v>
      </c>
      <c r="J29" s="14">
        <f>IFERROR(+VLOOKUP("LDMIPF"&amp;A29,'Main File'!A:O,14,0),0)</f>
        <v>0</v>
      </c>
      <c r="K29" s="14">
        <f>IFERROR(+VLOOKUP("LDMIPF"&amp;A29,'Main File'!A:O,15,0),0)</f>
        <v>0</v>
      </c>
    </row>
    <row r="30" spans="1:11" x14ac:dyDescent="0.25">
      <c r="A30" s="9">
        <f t="shared" si="0"/>
        <v>43186</v>
      </c>
      <c r="B30" s="14">
        <f>IFERROR(+VLOOKUP("LDMIPF"&amp;A30,'Main File'!A:O,6,0),0)</f>
        <v>0</v>
      </c>
      <c r="C30" s="14">
        <f>IFERROR(+VLOOKUP("LDMIPF"&amp;A30,'Main File'!A:O,7,0),0)</f>
        <v>0</v>
      </c>
      <c r="D30" s="14">
        <f>IFERROR(+VLOOKUP("LDMIPF"&amp;A30,'Main File'!A:O,8,0),0)</f>
        <v>0</v>
      </c>
      <c r="E30" s="14">
        <f>IFERROR(+VLOOKUP("LDMIPF"&amp;A30,'Main File'!A:O,9,0),0)</f>
        <v>0</v>
      </c>
      <c r="F30" s="14">
        <f>IFERROR(+VLOOKUP("LDMIPF"&amp;A30,'Main File'!A:O,10,0),0)</f>
        <v>0</v>
      </c>
      <c r="G30" s="14">
        <f>IFERROR(+VLOOKUP("LDMIPF"&amp;A30,'Main File'!A:O,11,0),0)</f>
        <v>0</v>
      </c>
      <c r="H30" s="14">
        <f>IFERROR(+VLOOKUP("LDMIPF"&amp;A30,'Main File'!A:O,12,0),0)</f>
        <v>0</v>
      </c>
      <c r="I30" s="14">
        <f>IFERROR(+VLOOKUP("LDMIPF"&amp;A30,'Main File'!A:O,13,0),0)</f>
        <v>0</v>
      </c>
      <c r="J30" s="14">
        <f>IFERROR(+VLOOKUP("LDMIPF"&amp;A30,'Main File'!A:O,14,0),0)</f>
        <v>0</v>
      </c>
      <c r="K30" s="14">
        <f>IFERROR(+VLOOKUP("LDMIPF"&amp;A30,'Main File'!A:O,15,0),0)</f>
        <v>0</v>
      </c>
    </row>
    <row r="31" spans="1:11" x14ac:dyDescent="0.25">
      <c r="A31" s="9">
        <f t="shared" si="0"/>
        <v>43187</v>
      </c>
      <c r="B31" s="14">
        <f>IFERROR(+VLOOKUP("LDMIPF"&amp;A31,'Main File'!A:O,6,0),0)</f>
        <v>0</v>
      </c>
      <c r="C31" s="14">
        <f>IFERROR(+VLOOKUP("LDMIPF"&amp;A31,'Main File'!A:O,7,0),0)</f>
        <v>0</v>
      </c>
      <c r="D31" s="14">
        <f>IFERROR(+VLOOKUP("LDMIPF"&amp;A31,'Main File'!A:O,8,0),0)</f>
        <v>0</v>
      </c>
      <c r="E31" s="14">
        <f>IFERROR(+VLOOKUP("LDMIPF"&amp;A31,'Main File'!A:O,9,0),0)</f>
        <v>0</v>
      </c>
      <c r="F31" s="14">
        <f>IFERROR(+VLOOKUP("LDMIPF"&amp;A31,'Main File'!A:O,10,0),0)</f>
        <v>0</v>
      </c>
      <c r="G31" s="14">
        <f>IFERROR(+VLOOKUP("LDMIPF"&amp;A31,'Main File'!A:O,11,0),0)</f>
        <v>0</v>
      </c>
      <c r="H31" s="14">
        <f>IFERROR(+VLOOKUP("LDMIPF"&amp;A31,'Main File'!A:O,12,0),0)</f>
        <v>0</v>
      </c>
      <c r="I31" s="14">
        <f>IFERROR(+VLOOKUP("LDMIPF"&amp;A31,'Main File'!A:O,13,0),0)</f>
        <v>0</v>
      </c>
      <c r="J31" s="14">
        <f>IFERROR(+VLOOKUP("LDMIPF"&amp;A31,'Main File'!A:O,14,0),0)</f>
        <v>0</v>
      </c>
      <c r="K31" s="14">
        <f>IFERROR(+VLOOKUP("LDMIPF"&amp;A31,'Main File'!A:O,15,0),0)</f>
        <v>0</v>
      </c>
    </row>
    <row r="32" spans="1:11" x14ac:dyDescent="0.25">
      <c r="A32" s="9">
        <f t="shared" si="0"/>
        <v>43188</v>
      </c>
      <c r="B32" s="14">
        <f>IFERROR(+VLOOKUP("LDMIPF"&amp;A32,'Main File'!A:O,6,0),0)</f>
        <v>0</v>
      </c>
      <c r="C32" s="14">
        <f>IFERROR(+VLOOKUP("LDMIPF"&amp;A32,'Main File'!A:O,7,0),0)</f>
        <v>0</v>
      </c>
      <c r="D32" s="14">
        <f>IFERROR(+VLOOKUP("LDMIPF"&amp;A32,'Main File'!A:O,8,0),0)</f>
        <v>0</v>
      </c>
      <c r="E32" s="14">
        <f>IFERROR(+VLOOKUP("LDMIPF"&amp;A32,'Main File'!A:O,9,0),0)</f>
        <v>0</v>
      </c>
      <c r="F32" s="14">
        <f>IFERROR(+VLOOKUP("LDMIPF"&amp;A32,'Main File'!A:O,10,0),0)</f>
        <v>0</v>
      </c>
      <c r="G32" s="14">
        <f>IFERROR(+VLOOKUP("LDMIPF"&amp;A32,'Main File'!A:O,11,0),0)</f>
        <v>0</v>
      </c>
      <c r="H32" s="14">
        <f>IFERROR(+VLOOKUP("LDMIPF"&amp;A32,'Main File'!A:O,12,0),0)</f>
        <v>0</v>
      </c>
      <c r="I32" s="14">
        <f>IFERROR(+VLOOKUP("LDMIPF"&amp;A32,'Main File'!A:O,13,0),0)</f>
        <v>0</v>
      </c>
      <c r="J32" s="14">
        <f>IFERROR(+VLOOKUP("LDMIPF"&amp;A32,'Main File'!A:O,14,0),0)</f>
        <v>0</v>
      </c>
      <c r="K32" s="14">
        <f>IFERROR(+VLOOKUP("LDMIPF"&amp;A32,'Main File'!A:O,15,0),0)</f>
        <v>0</v>
      </c>
    </row>
    <row r="33" spans="1:11" x14ac:dyDescent="0.25">
      <c r="A33" s="9">
        <f t="shared" si="0"/>
        <v>43189</v>
      </c>
      <c r="B33" s="14">
        <f>IFERROR(+VLOOKUP("LDMIPF"&amp;A33,'Main File'!A:O,6,0),0)</f>
        <v>0</v>
      </c>
      <c r="C33" s="14">
        <f>IFERROR(+VLOOKUP("LDMIPF"&amp;A33,'Main File'!A:O,7,0),0)</f>
        <v>0</v>
      </c>
      <c r="D33" s="14">
        <f>IFERROR(+VLOOKUP("LDMIPF"&amp;A33,'Main File'!A:O,8,0),0)</f>
        <v>0</v>
      </c>
      <c r="E33" s="14">
        <f>IFERROR(+VLOOKUP("LDMIPF"&amp;A33,'Main File'!A:O,9,0),0)</f>
        <v>0</v>
      </c>
      <c r="F33" s="14">
        <f>IFERROR(+VLOOKUP("LDMIPF"&amp;A33,'Main File'!A:O,10,0),0)</f>
        <v>0</v>
      </c>
      <c r="G33" s="14">
        <f>IFERROR(+VLOOKUP("LDMIPF"&amp;A33,'Main File'!A:O,11,0),0)</f>
        <v>0</v>
      </c>
      <c r="H33" s="14">
        <f>IFERROR(+VLOOKUP("LDMIPF"&amp;A33,'Main File'!A:O,12,0),0)</f>
        <v>0</v>
      </c>
      <c r="I33" s="14">
        <f>IFERROR(+VLOOKUP("LDMIPF"&amp;A33,'Main File'!A:O,13,0),0)</f>
        <v>0</v>
      </c>
      <c r="J33" s="14">
        <f>IFERROR(+VLOOKUP("LDMIPF"&amp;A33,'Main File'!A:O,14,0),0)</f>
        <v>0</v>
      </c>
      <c r="K33" s="14">
        <f>IFERROR(+VLOOKUP("LDMIPF"&amp;A33,'Main File'!A:O,15,0),0)</f>
        <v>0</v>
      </c>
    </row>
    <row r="34" spans="1:11" x14ac:dyDescent="0.25">
      <c r="A34" s="9">
        <f t="shared" si="0"/>
        <v>43190</v>
      </c>
      <c r="B34" s="14">
        <f>IFERROR(+VLOOKUP("LDMIPF"&amp;A34,'Main File'!A:O,6,0),0)</f>
        <v>0</v>
      </c>
      <c r="C34" s="14">
        <f>IFERROR(+VLOOKUP("LDMIPF"&amp;A34,'Main File'!A:O,7,0),0)</f>
        <v>0</v>
      </c>
      <c r="D34" s="14">
        <f>IFERROR(+VLOOKUP("LDMIPF"&amp;A34,'Main File'!A:O,8,0),0)</f>
        <v>0</v>
      </c>
      <c r="E34" s="14">
        <f>IFERROR(+VLOOKUP("LDMIPF"&amp;A34,'Main File'!A:O,9,0),0)</f>
        <v>0</v>
      </c>
      <c r="F34" s="14">
        <f>IFERROR(+VLOOKUP("LDMIPF"&amp;A34,'Main File'!A:O,10,0),0)</f>
        <v>0</v>
      </c>
      <c r="G34" s="14">
        <f>IFERROR(+VLOOKUP("LDMIPF"&amp;A34,'Main File'!A:O,11,0),0)</f>
        <v>0</v>
      </c>
      <c r="H34" s="14">
        <f>IFERROR(+VLOOKUP("LDMIPF"&amp;A34,'Main File'!A:O,12,0),0)</f>
        <v>0</v>
      </c>
      <c r="I34" s="14">
        <f>IFERROR(+VLOOKUP("LDMIPF"&amp;A34,'Main File'!A:O,13,0),0)</f>
        <v>0</v>
      </c>
      <c r="J34" s="14">
        <f>IFERROR(+VLOOKUP("LDMIPF"&amp;A34,'Main File'!A:O,14,0),0)</f>
        <v>0</v>
      </c>
      <c r="K34" s="14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Savings Plus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IFERROR(+VLOOKUP("LDSAPF"&amp;A4,'Main File'!A:O,6,0),0)</f>
        <v>0.80001900313065499</v>
      </c>
      <c r="C4" s="14">
        <f>IFERROR(+VLOOKUP("LDSAPF"&amp;A4,'Main File'!A:O,7,0),0)</f>
        <v>0</v>
      </c>
      <c r="D4" s="14">
        <f>IFERROR(+VLOOKUP("LDSAPF"&amp;A4,'Main File'!A:O,8,0),0)</f>
        <v>0</v>
      </c>
      <c r="E4" s="14">
        <f>IFERROR(+VLOOKUP("LDSAPF"&amp;A4,'Main File'!A:O,9,0),0)</f>
        <v>3.960136340396693E-2</v>
      </c>
      <c r="F4" s="14">
        <f>IFERROR(+VLOOKUP("LDSAPF"&amp;A4,'Main File'!A:O,10,0),0)</f>
        <v>0.83962036653462191</v>
      </c>
      <c r="G4" s="14">
        <f>IFERROR(+VLOOKUP("LDSAPF"&amp;A4,'Main File'!A:O,11,0),0)</f>
        <v>0.25908329287923054</v>
      </c>
      <c r="H4" s="14">
        <f>IFERROR(+VLOOKUP("LDSAPF"&amp;A4,'Main File'!A:O,12,0),0)</f>
        <v>0</v>
      </c>
      <c r="I4" s="14">
        <f>IFERROR(+VLOOKUP("LDSAPF"&amp;A4,'Main File'!A:O,13,0),0)</f>
        <v>0</v>
      </c>
      <c r="J4" s="14">
        <f>IFERROR(+VLOOKUP("LDSAPF"&amp;A4,'Main File'!A:O,14,0),0)</f>
        <v>3.7635041442635103E-2</v>
      </c>
      <c r="K4" s="14">
        <f>IFERROR(+VLOOKUP("LDSAPF"&amp;A4,'Main File'!A:O,15,0),0)</f>
        <v>0.29671833432186567</v>
      </c>
    </row>
    <row r="5" spans="1:14" x14ac:dyDescent="0.25">
      <c r="A5" s="9">
        <v>43161</v>
      </c>
      <c r="B5" s="14">
        <f>IFERROR(+VLOOKUP("LDSAPF"&amp;A5,'Main File'!A:O,6,0),0)</f>
        <v>0.80000939904830959</v>
      </c>
      <c r="C5" s="14">
        <f>IFERROR(+VLOOKUP("LDSAPF"&amp;A5,'Main File'!A:O,7,0),0)</f>
        <v>0</v>
      </c>
      <c r="D5" s="14">
        <f>IFERROR(+VLOOKUP("LDSAPF"&amp;A5,'Main File'!A:O,8,0),0)</f>
        <v>0</v>
      </c>
      <c r="E5" s="14">
        <f>IFERROR(+VLOOKUP("LDSAPF"&amp;A5,'Main File'!A:O,9,0),0)</f>
        <v>3.960098104846544E-2</v>
      </c>
      <c r="F5" s="14">
        <f>IFERROR(+VLOOKUP("LDSAPF"&amp;A5,'Main File'!A:O,10,0),0)</f>
        <v>0.83961038009677502</v>
      </c>
      <c r="G5" s="14">
        <f>IFERROR(+VLOOKUP("LDSAPF"&amp;A5,'Main File'!A:O,11,0),0)</f>
        <v>0.2590834470624106</v>
      </c>
      <c r="H5" s="14">
        <f>IFERROR(+VLOOKUP("LDSAPF"&amp;A5,'Main File'!A:O,12,0),0)</f>
        <v>0</v>
      </c>
      <c r="I5" s="14">
        <f>IFERROR(+VLOOKUP("LDSAPF"&amp;A5,'Main File'!A:O,13,0),0)</f>
        <v>0</v>
      </c>
      <c r="J5" s="14">
        <f>IFERROR(+VLOOKUP("LDSAPF"&amp;A5,'Main File'!A:O,14,0),0)</f>
        <v>3.7635121060402857E-2</v>
      </c>
      <c r="K5" s="14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14">
        <f>IFERROR(+VLOOKUP("LDSAPF"&amp;A6,'Main File'!A:O,6,0),0)</f>
        <v>0.80000931918464069</v>
      </c>
      <c r="C6" s="14">
        <f>IFERROR(+VLOOKUP("LDSAPF"&amp;A6,'Main File'!A:O,7,0),0)</f>
        <v>0</v>
      </c>
      <c r="D6" s="14">
        <f>IFERROR(+VLOOKUP("LDSAPF"&amp;A6,'Main File'!A:O,8,0),0)</f>
        <v>0</v>
      </c>
      <c r="E6" s="14">
        <f>IFERROR(+VLOOKUP("LDSAPF"&amp;A6,'Main File'!A:O,9,0),0)</f>
        <v>3.9600976863702245E-2</v>
      </c>
      <c r="F6" s="14">
        <f>IFERROR(+VLOOKUP("LDSAPF"&amp;A6,'Main File'!A:O,10,0),0)</f>
        <v>0.83961029604834292</v>
      </c>
      <c r="G6" s="14">
        <f>IFERROR(+VLOOKUP("LDSAPF"&amp;A6,'Main File'!A:O,11,0),0)</f>
        <v>0.25908567746221645</v>
      </c>
      <c r="H6" s="14">
        <f>IFERROR(+VLOOKUP("LDSAPF"&amp;A6,'Main File'!A:O,12,0),0)</f>
        <v>0</v>
      </c>
      <c r="I6" s="14">
        <f>IFERROR(+VLOOKUP("LDSAPF"&amp;A6,'Main File'!A:O,13,0),0)</f>
        <v>0</v>
      </c>
      <c r="J6" s="14">
        <f>IFERROR(+VLOOKUP("LDSAPF"&amp;A6,'Main File'!A:O,14,0),0)</f>
        <v>3.7635518105230262E-2</v>
      </c>
      <c r="K6" s="14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14">
        <f>IFERROR(+VLOOKUP("LDSAPF"&amp;A7,'Main File'!A:O,6,0),0)</f>
        <v>0.80000939459935416</v>
      </c>
      <c r="C7" s="14">
        <f>IFERROR(+VLOOKUP("LDSAPF"&amp;A7,'Main File'!A:O,7,0),0)</f>
        <v>0</v>
      </c>
      <c r="D7" s="14">
        <f>IFERROR(+VLOOKUP("LDSAPF"&amp;A7,'Main File'!A:O,8,0),0)</f>
        <v>0</v>
      </c>
      <c r="E7" s="14">
        <f>IFERROR(+VLOOKUP("LDSAPF"&amp;A7,'Main File'!A:O,9,0),0)</f>
        <v>3.9600882325640789E-2</v>
      </c>
      <c r="F7" s="14">
        <f>IFERROR(+VLOOKUP("LDSAPF"&amp;A7,'Main File'!A:O,10,0),0)</f>
        <v>0.8396102769249949</v>
      </c>
      <c r="G7" s="14">
        <f>IFERROR(+VLOOKUP("LDSAPF"&amp;A7,'Main File'!A:O,11,0),0)</f>
        <v>0.25908789795162906</v>
      </c>
      <c r="H7" s="14">
        <f>IFERROR(+VLOOKUP("LDSAPF"&amp;A7,'Main File'!A:O,12,0),0)</f>
        <v>0</v>
      </c>
      <c r="I7" s="14">
        <f>IFERROR(+VLOOKUP("LDSAPF"&amp;A7,'Main File'!A:O,13,0),0)</f>
        <v>0</v>
      </c>
      <c r="J7" s="14">
        <f>IFERROR(+VLOOKUP("LDSAPF"&amp;A7,'Main File'!A:O,14,0),0)</f>
        <v>3.7636014703873566E-2</v>
      </c>
      <c r="K7" s="14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14">
        <f>IFERROR(+VLOOKUP("LDSAPF"&amp;A8,'Main File'!A:O,6,0),0)</f>
        <v>0.80006850651730466</v>
      </c>
      <c r="C8" s="14">
        <f>IFERROR(+VLOOKUP("LDSAPF"&amp;A8,'Main File'!A:O,7,0),0)</f>
        <v>0</v>
      </c>
      <c r="D8" s="14">
        <f>IFERROR(+VLOOKUP("LDSAPF"&amp;A8,'Main File'!A:O,8,0),0)</f>
        <v>0</v>
      </c>
      <c r="E8" s="14">
        <f>IFERROR(+VLOOKUP("LDSAPF"&amp;A8,'Main File'!A:O,9,0),0)</f>
        <v>3.960377723608275E-2</v>
      </c>
      <c r="F8" s="14">
        <f>IFERROR(+VLOOKUP("LDSAPF"&amp;A8,'Main File'!A:O,10,0),0)</f>
        <v>0.83967228375338743</v>
      </c>
      <c r="G8" s="14">
        <f>IFERROR(+VLOOKUP("LDSAPF"&amp;A8,'Main File'!A:O,11,0),0)</f>
        <v>0.25910659753624643</v>
      </c>
      <c r="H8" s="14">
        <f>IFERROR(+VLOOKUP("LDSAPF"&amp;A8,'Main File'!A:O,12,0),0)</f>
        <v>0</v>
      </c>
      <c r="I8" s="14">
        <f>IFERROR(+VLOOKUP("LDSAPF"&amp;A8,'Main File'!A:O,13,0),0)</f>
        <v>0</v>
      </c>
      <c r="J8" s="14">
        <f>IFERROR(+VLOOKUP("LDSAPF"&amp;A8,'Main File'!A:O,14,0),0)</f>
        <v>3.7638796763858652E-2</v>
      </c>
      <c r="K8" s="14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14">
        <f>IFERROR(+VLOOKUP("LDSAPF"&amp;A9,'Main File'!A:O,6,0),0)</f>
        <v>0</v>
      </c>
      <c r="C9" s="14">
        <f>IFERROR(+VLOOKUP("LDSAPF"&amp;A9,'Main File'!A:O,7,0),0)</f>
        <v>0</v>
      </c>
      <c r="D9" s="14">
        <f>IFERROR(+VLOOKUP("LDSAPF"&amp;A9,'Main File'!A:O,8,0),0)</f>
        <v>0</v>
      </c>
      <c r="E9" s="14">
        <f>IFERROR(+VLOOKUP("LDSAPF"&amp;A9,'Main File'!A:O,9,0),0)</f>
        <v>0</v>
      </c>
      <c r="F9" s="14">
        <f>IFERROR(+VLOOKUP("LDSAPF"&amp;A9,'Main File'!A:O,10,0),0)</f>
        <v>0</v>
      </c>
      <c r="G9" s="14">
        <f>IFERROR(+VLOOKUP("LDSAPF"&amp;A9,'Main File'!A:O,11,0),0)</f>
        <v>0</v>
      </c>
      <c r="H9" s="14">
        <f>IFERROR(+VLOOKUP("LDSAPF"&amp;A9,'Main File'!A:O,12,0),0)</f>
        <v>0</v>
      </c>
      <c r="I9" s="14">
        <f>IFERROR(+VLOOKUP("LDSAPF"&amp;A9,'Main File'!A:O,13,0),0)</f>
        <v>0</v>
      </c>
      <c r="J9" s="14">
        <f>IFERROR(+VLOOKUP("LDSAPF"&amp;A9,'Main File'!A:O,14,0),0)</f>
        <v>0</v>
      </c>
      <c r="K9" s="14">
        <f>IFERROR(+VLOOKUP("LDSAPF"&amp;A9,'Main File'!A:O,15,0),0)</f>
        <v>0</v>
      </c>
    </row>
    <row r="10" spans="1:14" x14ac:dyDescent="0.25">
      <c r="A10" s="9">
        <f t="shared" si="0"/>
        <v>43166</v>
      </c>
      <c r="B10" s="14">
        <f>IFERROR(+VLOOKUP("LDSAPF"&amp;A10,'Main File'!A:O,6,0),0)</f>
        <v>0</v>
      </c>
      <c r="C10" s="14">
        <f>IFERROR(+VLOOKUP("LDSAPF"&amp;A10,'Main File'!A:O,7,0),0)</f>
        <v>0</v>
      </c>
      <c r="D10" s="14">
        <f>IFERROR(+VLOOKUP("LDSAPF"&amp;A10,'Main File'!A:O,8,0),0)</f>
        <v>0</v>
      </c>
      <c r="E10" s="14">
        <f>IFERROR(+VLOOKUP("LDSAPF"&amp;A10,'Main File'!A:O,9,0),0)</f>
        <v>0</v>
      </c>
      <c r="F10" s="14">
        <f>IFERROR(+VLOOKUP("LDSAPF"&amp;A10,'Main File'!A:O,10,0),0)</f>
        <v>0</v>
      </c>
      <c r="G10" s="14">
        <f>IFERROR(+VLOOKUP("LDSAPF"&amp;A10,'Main File'!A:O,11,0),0)</f>
        <v>0</v>
      </c>
      <c r="H10" s="14">
        <f>IFERROR(+VLOOKUP("LDSAPF"&amp;A10,'Main File'!A:O,12,0),0)</f>
        <v>0</v>
      </c>
      <c r="I10" s="14">
        <f>IFERROR(+VLOOKUP("LDSAPF"&amp;A10,'Main File'!A:O,13,0),0)</f>
        <v>0</v>
      </c>
      <c r="J10" s="14">
        <f>IFERROR(+VLOOKUP("LDSAPF"&amp;A10,'Main File'!A:O,14,0),0)</f>
        <v>0</v>
      </c>
      <c r="K10" s="14">
        <f>IFERROR(+VLOOKUP("LDSAPF"&amp;A10,'Main File'!A:O,15,0),0)</f>
        <v>0</v>
      </c>
    </row>
    <row r="11" spans="1:14" x14ac:dyDescent="0.25">
      <c r="A11" s="9">
        <f t="shared" si="0"/>
        <v>43167</v>
      </c>
      <c r="B11" s="14">
        <f>IFERROR(+VLOOKUP("LDSAPF"&amp;A11,'Main File'!A:O,6,0),0)</f>
        <v>0</v>
      </c>
      <c r="C11" s="14">
        <f>IFERROR(+VLOOKUP("LDSAPF"&amp;A11,'Main File'!A:O,7,0),0)</f>
        <v>0</v>
      </c>
      <c r="D11" s="14">
        <f>IFERROR(+VLOOKUP("LDSAPF"&amp;A11,'Main File'!A:O,8,0),0)</f>
        <v>0</v>
      </c>
      <c r="E11" s="14">
        <f>IFERROR(+VLOOKUP("LDSAPF"&amp;A11,'Main File'!A:O,9,0),0)</f>
        <v>0</v>
      </c>
      <c r="F11" s="14">
        <f>IFERROR(+VLOOKUP("LDSAPF"&amp;A11,'Main File'!A:O,10,0),0)</f>
        <v>0</v>
      </c>
      <c r="G11" s="14">
        <f>IFERROR(+VLOOKUP("LDSAPF"&amp;A11,'Main File'!A:O,11,0),0)</f>
        <v>0</v>
      </c>
      <c r="H11" s="14">
        <f>IFERROR(+VLOOKUP("LDSAPF"&amp;A11,'Main File'!A:O,12,0),0)</f>
        <v>0</v>
      </c>
      <c r="I11" s="14">
        <f>IFERROR(+VLOOKUP("LDSAPF"&amp;A11,'Main File'!A:O,13,0),0)</f>
        <v>0</v>
      </c>
      <c r="J11" s="14">
        <f>IFERROR(+VLOOKUP("LDSAPF"&amp;A11,'Main File'!A:O,14,0),0)</f>
        <v>0</v>
      </c>
      <c r="K11" s="14">
        <f>IFERROR(+VLOOKUP("LDSAPF"&amp;A11,'Main File'!A:O,15,0),0)</f>
        <v>0</v>
      </c>
    </row>
    <row r="12" spans="1:14" x14ac:dyDescent="0.25">
      <c r="A12" s="9">
        <f t="shared" si="0"/>
        <v>43168</v>
      </c>
      <c r="B12" s="14">
        <f>IFERROR(+VLOOKUP("LDSAPF"&amp;A12,'Main File'!A:O,6,0),0)</f>
        <v>0</v>
      </c>
      <c r="C12" s="14">
        <f>IFERROR(+VLOOKUP("LDSAPF"&amp;A12,'Main File'!A:O,7,0),0)</f>
        <v>0</v>
      </c>
      <c r="D12" s="14">
        <f>IFERROR(+VLOOKUP("LDSAPF"&amp;A12,'Main File'!A:O,8,0),0)</f>
        <v>0</v>
      </c>
      <c r="E12" s="14">
        <f>IFERROR(+VLOOKUP("LDSAPF"&amp;A12,'Main File'!A:O,9,0),0)</f>
        <v>0</v>
      </c>
      <c r="F12" s="14">
        <f>IFERROR(+VLOOKUP("LDSAPF"&amp;A12,'Main File'!A:O,10,0),0)</f>
        <v>0</v>
      </c>
      <c r="G12" s="14">
        <f>IFERROR(+VLOOKUP("LDSAPF"&amp;A12,'Main File'!A:O,11,0),0)</f>
        <v>0</v>
      </c>
      <c r="H12" s="14">
        <f>IFERROR(+VLOOKUP("LDSAPF"&amp;A12,'Main File'!A:O,12,0),0)</f>
        <v>0</v>
      </c>
      <c r="I12" s="14">
        <f>IFERROR(+VLOOKUP("LDSAPF"&amp;A12,'Main File'!A:O,13,0),0)</f>
        <v>0</v>
      </c>
      <c r="J12" s="14">
        <f>IFERROR(+VLOOKUP("LDSAPF"&amp;A12,'Main File'!A:O,14,0),0)</f>
        <v>0</v>
      </c>
      <c r="K12" s="14">
        <f>IFERROR(+VLOOKUP("LDSAPF"&amp;A12,'Main File'!A:O,15,0),0)</f>
        <v>0</v>
      </c>
    </row>
    <row r="13" spans="1:14" x14ac:dyDescent="0.25">
      <c r="A13" s="9">
        <f t="shared" si="0"/>
        <v>43169</v>
      </c>
      <c r="B13" s="14">
        <f>IFERROR(+VLOOKUP("LDSAPF"&amp;A13,'Main File'!A:O,6,0),0)</f>
        <v>0</v>
      </c>
      <c r="C13" s="14">
        <f>IFERROR(+VLOOKUP("LDSAPF"&amp;A13,'Main File'!A:O,7,0),0)</f>
        <v>0</v>
      </c>
      <c r="D13" s="14">
        <f>IFERROR(+VLOOKUP("LDSAPF"&amp;A13,'Main File'!A:O,8,0),0)</f>
        <v>0</v>
      </c>
      <c r="E13" s="14">
        <f>IFERROR(+VLOOKUP("LDSAPF"&amp;A13,'Main File'!A:O,9,0),0)</f>
        <v>0</v>
      </c>
      <c r="F13" s="14">
        <f>IFERROR(+VLOOKUP("LDSAPF"&amp;A13,'Main File'!A:O,10,0),0)</f>
        <v>0</v>
      </c>
      <c r="G13" s="14">
        <f>IFERROR(+VLOOKUP("LDSAPF"&amp;A13,'Main File'!A:O,11,0),0)</f>
        <v>0</v>
      </c>
      <c r="H13" s="14">
        <f>IFERROR(+VLOOKUP("LDSAPF"&amp;A13,'Main File'!A:O,12,0),0)</f>
        <v>0</v>
      </c>
      <c r="I13" s="14">
        <f>IFERROR(+VLOOKUP("LDSAPF"&amp;A13,'Main File'!A:O,13,0),0)</f>
        <v>0</v>
      </c>
      <c r="J13" s="14">
        <f>IFERROR(+VLOOKUP("LDSAPF"&amp;A13,'Main File'!A:O,14,0),0)</f>
        <v>0</v>
      </c>
      <c r="K13" s="14">
        <f>IFERROR(+VLOOKUP("LDSAPF"&amp;A13,'Main File'!A:O,15,0),0)</f>
        <v>0</v>
      </c>
    </row>
    <row r="14" spans="1:14" x14ac:dyDescent="0.25">
      <c r="A14" s="9">
        <f t="shared" si="0"/>
        <v>43170</v>
      </c>
      <c r="B14" s="14">
        <f>IFERROR(+VLOOKUP("LDSAPF"&amp;A14,'Main File'!A:O,6,0),0)</f>
        <v>0</v>
      </c>
      <c r="C14" s="14">
        <f>IFERROR(+VLOOKUP("LDSAPF"&amp;A14,'Main File'!A:O,7,0),0)</f>
        <v>0</v>
      </c>
      <c r="D14" s="14">
        <f>IFERROR(+VLOOKUP("LDSAPF"&amp;A14,'Main File'!A:O,8,0),0)</f>
        <v>0</v>
      </c>
      <c r="E14" s="14">
        <f>IFERROR(+VLOOKUP("LDSAPF"&amp;A14,'Main File'!A:O,9,0),0)</f>
        <v>0</v>
      </c>
      <c r="F14" s="14">
        <f>IFERROR(+VLOOKUP("LDSAPF"&amp;A14,'Main File'!A:O,10,0),0)</f>
        <v>0</v>
      </c>
      <c r="G14" s="14">
        <f>IFERROR(+VLOOKUP("LDSAPF"&amp;A14,'Main File'!A:O,11,0),0)</f>
        <v>0</v>
      </c>
      <c r="H14" s="14">
        <f>IFERROR(+VLOOKUP("LDSAPF"&amp;A14,'Main File'!A:O,12,0),0)</f>
        <v>0</v>
      </c>
      <c r="I14" s="14">
        <f>IFERROR(+VLOOKUP("LDSAPF"&amp;A14,'Main File'!A:O,13,0),0)</f>
        <v>0</v>
      </c>
      <c r="J14" s="14">
        <f>IFERROR(+VLOOKUP("LDSAPF"&amp;A14,'Main File'!A:O,14,0),0)</f>
        <v>0</v>
      </c>
      <c r="K14" s="14">
        <f>IFERROR(+VLOOKUP("LDSAPF"&amp;A14,'Main File'!A:O,15,0),0)</f>
        <v>0</v>
      </c>
    </row>
    <row r="15" spans="1:14" x14ac:dyDescent="0.25">
      <c r="A15" s="9">
        <f t="shared" si="0"/>
        <v>43171</v>
      </c>
      <c r="B15" s="14">
        <f>IFERROR(+VLOOKUP("LDSAPF"&amp;A15,'Main File'!A:O,6,0),0)</f>
        <v>0</v>
      </c>
      <c r="C15" s="14">
        <f>IFERROR(+VLOOKUP("LDSAPF"&amp;A15,'Main File'!A:O,7,0),0)</f>
        <v>0</v>
      </c>
      <c r="D15" s="14">
        <f>IFERROR(+VLOOKUP("LDSAPF"&amp;A15,'Main File'!A:O,8,0),0)</f>
        <v>0</v>
      </c>
      <c r="E15" s="14">
        <f>IFERROR(+VLOOKUP("LDSAPF"&amp;A15,'Main File'!A:O,9,0),0)</f>
        <v>0</v>
      </c>
      <c r="F15" s="14">
        <f>IFERROR(+VLOOKUP("LDSAPF"&amp;A15,'Main File'!A:O,10,0),0)</f>
        <v>0</v>
      </c>
      <c r="G15" s="14">
        <f>IFERROR(+VLOOKUP("LDSAPF"&amp;A15,'Main File'!A:O,11,0),0)</f>
        <v>0</v>
      </c>
      <c r="H15" s="14">
        <f>IFERROR(+VLOOKUP("LDSAPF"&amp;A15,'Main File'!A:O,12,0),0)</f>
        <v>0</v>
      </c>
      <c r="I15" s="14">
        <f>IFERROR(+VLOOKUP("LDSAPF"&amp;A15,'Main File'!A:O,13,0),0)</f>
        <v>0</v>
      </c>
      <c r="J15" s="14">
        <f>IFERROR(+VLOOKUP("LDSAPF"&amp;A15,'Main File'!A:O,14,0),0)</f>
        <v>0</v>
      </c>
      <c r="K15" s="14">
        <f>IFERROR(+VLOOKUP("LDSAPF"&amp;A15,'Main File'!A:O,15,0),0)</f>
        <v>0</v>
      </c>
    </row>
    <row r="16" spans="1:14" x14ac:dyDescent="0.25">
      <c r="A16" s="9">
        <f t="shared" si="0"/>
        <v>43172</v>
      </c>
      <c r="B16" s="14">
        <f>IFERROR(+VLOOKUP("LDSAPF"&amp;A16,'Main File'!A:O,6,0),0)</f>
        <v>0</v>
      </c>
      <c r="C16" s="14">
        <f>IFERROR(+VLOOKUP("LDSAPF"&amp;A16,'Main File'!A:O,7,0),0)</f>
        <v>0</v>
      </c>
      <c r="D16" s="14">
        <f>IFERROR(+VLOOKUP("LDSAPF"&amp;A16,'Main File'!A:O,8,0),0)</f>
        <v>0</v>
      </c>
      <c r="E16" s="14">
        <f>IFERROR(+VLOOKUP("LDSAPF"&amp;A16,'Main File'!A:O,9,0),0)</f>
        <v>0</v>
      </c>
      <c r="F16" s="14">
        <f>IFERROR(+VLOOKUP("LDSAPF"&amp;A16,'Main File'!A:O,10,0),0)</f>
        <v>0</v>
      </c>
      <c r="G16" s="14">
        <f>IFERROR(+VLOOKUP("LDSAPF"&amp;A16,'Main File'!A:O,11,0),0)</f>
        <v>0</v>
      </c>
      <c r="H16" s="14">
        <f>IFERROR(+VLOOKUP("LDSAPF"&amp;A16,'Main File'!A:O,12,0),0)</f>
        <v>0</v>
      </c>
      <c r="I16" s="14">
        <f>IFERROR(+VLOOKUP("LDSAPF"&amp;A16,'Main File'!A:O,13,0),0)</f>
        <v>0</v>
      </c>
      <c r="J16" s="14">
        <f>IFERROR(+VLOOKUP("LDSAPF"&amp;A16,'Main File'!A:O,14,0),0)</f>
        <v>0</v>
      </c>
      <c r="K16" s="14">
        <f>IFERROR(+VLOOKUP("LDSAPF"&amp;A16,'Main File'!A:O,15,0),0)</f>
        <v>0</v>
      </c>
    </row>
    <row r="17" spans="1:11" x14ac:dyDescent="0.25">
      <c r="A17" s="9">
        <f t="shared" si="0"/>
        <v>43173</v>
      </c>
      <c r="B17" s="14">
        <f>IFERROR(+VLOOKUP("LDSAPF"&amp;A17,'Main File'!A:O,6,0),0)</f>
        <v>0</v>
      </c>
      <c r="C17" s="14">
        <f>IFERROR(+VLOOKUP("LDSAPF"&amp;A17,'Main File'!A:O,7,0),0)</f>
        <v>0</v>
      </c>
      <c r="D17" s="14">
        <f>IFERROR(+VLOOKUP("LDSAPF"&amp;A17,'Main File'!A:O,8,0),0)</f>
        <v>0</v>
      </c>
      <c r="E17" s="14">
        <f>IFERROR(+VLOOKUP("LDSAPF"&amp;A17,'Main File'!A:O,9,0),0)</f>
        <v>0</v>
      </c>
      <c r="F17" s="14">
        <f>IFERROR(+VLOOKUP("LDSAPF"&amp;A17,'Main File'!A:O,10,0),0)</f>
        <v>0</v>
      </c>
      <c r="G17" s="14">
        <f>IFERROR(+VLOOKUP("LDSAPF"&amp;A17,'Main File'!A:O,11,0),0)</f>
        <v>0</v>
      </c>
      <c r="H17" s="14">
        <f>IFERROR(+VLOOKUP("LDSAPF"&amp;A17,'Main File'!A:O,12,0),0)</f>
        <v>0</v>
      </c>
      <c r="I17" s="14">
        <f>IFERROR(+VLOOKUP("LDSAPF"&amp;A17,'Main File'!A:O,13,0),0)</f>
        <v>0</v>
      </c>
      <c r="J17" s="14">
        <f>IFERROR(+VLOOKUP("LDSAPF"&amp;A17,'Main File'!A:O,14,0),0)</f>
        <v>0</v>
      </c>
      <c r="K17" s="14">
        <f>IFERROR(+VLOOKUP("LDSAPF"&amp;A17,'Main File'!A:O,15,0),0)</f>
        <v>0</v>
      </c>
    </row>
    <row r="18" spans="1:11" x14ac:dyDescent="0.25">
      <c r="A18" s="9">
        <f t="shared" si="0"/>
        <v>43174</v>
      </c>
      <c r="B18" s="14">
        <f>IFERROR(+VLOOKUP("LDSAPF"&amp;A18,'Main File'!A:O,6,0),0)</f>
        <v>0</v>
      </c>
      <c r="C18" s="14">
        <f>IFERROR(+VLOOKUP("LDSAPF"&amp;A18,'Main File'!A:O,7,0),0)</f>
        <v>0</v>
      </c>
      <c r="D18" s="14">
        <f>IFERROR(+VLOOKUP("LDSAPF"&amp;A18,'Main File'!A:O,8,0),0)</f>
        <v>0</v>
      </c>
      <c r="E18" s="14">
        <f>IFERROR(+VLOOKUP("LDSAPF"&amp;A18,'Main File'!A:O,9,0),0)</f>
        <v>0</v>
      </c>
      <c r="F18" s="14">
        <f>IFERROR(+VLOOKUP("LDSAPF"&amp;A18,'Main File'!A:O,10,0),0)</f>
        <v>0</v>
      </c>
      <c r="G18" s="14">
        <f>IFERROR(+VLOOKUP("LDSAPF"&amp;A18,'Main File'!A:O,11,0),0)</f>
        <v>0</v>
      </c>
      <c r="H18" s="14">
        <f>IFERROR(+VLOOKUP("LDSAPF"&amp;A18,'Main File'!A:O,12,0),0)</f>
        <v>0</v>
      </c>
      <c r="I18" s="14">
        <f>IFERROR(+VLOOKUP("LDSAPF"&amp;A18,'Main File'!A:O,13,0),0)</f>
        <v>0</v>
      </c>
      <c r="J18" s="14">
        <f>IFERROR(+VLOOKUP("LDSAPF"&amp;A18,'Main File'!A:O,14,0),0)</f>
        <v>0</v>
      </c>
      <c r="K18" s="14">
        <f>IFERROR(+VLOOKUP("LDSAPF"&amp;A18,'Main File'!A:O,15,0),0)</f>
        <v>0</v>
      </c>
    </row>
    <row r="19" spans="1:11" x14ac:dyDescent="0.25">
      <c r="A19" s="9">
        <f t="shared" si="0"/>
        <v>43175</v>
      </c>
      <c r="B19" s="14">
        <f>IFERROR(+VLOOKUP("LDSAPF"&amp;A19,'Main File'!A:O,6,0),0)</f>
        <v>0</v>
      </c>
      <c r="C19" s="14">
        <f>IFERROR(+VLOOKUP("LDSAPF"&amp;A19,'Main File'!A:O,7,0),0)</f>
        <v>0</v>
      </c>
      <c r="D19" s="14">
        <f>IFERROR(+VLOOKUP("LDSAPF"&amp;A19,'Main File'!A:O,8,0),0)</f>
        <v>0</v>
      </c>
      <c r="E19" s="14">
        <f>IFERROR(+VLOOKUP("LDSAPF"&amp;A19,'Main File'!A:O,9,0),0)</f>
        <v>0</v>
      </c>
      <c r="F19" s="14">
        <f>IFERROR(+VLOOKUP("LDSAPF"&amp;A19,'Main File'!A:O,10,0),0)</f>
        <v>0</v>
      </c>
      <c r="G19" s="14">
        <f>IFERROR(+VLOOKUP("LDSAPF"&amp;A19,'Main File'!A:O,11,0),0)</f>
        <v>0</v>
      </c>
      <c r="H19" s="14">
        <f>IFERROR(+VLOOKUP("LDSAPF"&amp;A19,'Main File'!A:O,12,0),0)</f>
        <v>0</v>
      </c>
      <c r="I19" s="14">
        <f>IFERROR(+VLOOKUP("LDSAPF"&amp;A19,'Main File'!A:O,13,0),0)</f>
        <v>0</v>
      </c>
      <c r="J19" s="14">
        <f>IFERROR(+VLOOKUP("LDSAPF"&amp;A19,'Main File'!A:O,14,0),0)</f>
        <v>0</v>
      </c>
      <c r="K19" s="14">
        <f>IFERROR(+VLOOKUP("LDSAPF"&amp;A19,'Main File'!A:O,15,0),0)</f>
        <v>0</v>
      </c>
    </row>
    <row r="20" spans="1:11" x14ac:dyDescent="0.25">
      <c r="A20" s="9">
        <f t="shared" si="0"/>
        <v>43176</v>
      </c>
      <c r="B20" s="14">
        <f>IFERROR(+VLOOKUP("LDSAPF"&amp;A20,'Main File'!A:O,6,0),0)</f>
        <v>0</v>
      </c>
      <c r="C20" s="14">
        <f>IFERROR(+VLOOKUP("LDSAPF"&amp;A20,'Main File'!A:O,7,0),0)</f>
        <v>0</v>
      </c>
      <c r="D20" s="14">
        <f>IFERROR(+VLOOKUP("LDSAPF"&amp;A20,'Main File'!A:O,8,0),0)</f>
        <v>0</v>
      </c>
      <c r="E20" s="14">
        <f>IFERROR(+VLOOKUP("LDSAPF"&amp;A20,'Main File'!A:O,9,0),0)</f>
        <v>0</v>
      </c>
      <c r="F20" s="14">
        <f>IFERROR(+VLOOKUP("LDSAPF"&amp;A20,'Main File'!A:O,10,0),0)</f>
        <v>0</v>
      </c>
      <c r="G20" s="14">
        <f>IFERROR(+VLOOKUP("LDSAPF"&amp;A20,'Main File'!A:O,11,0),0)</f>
        <v>0</v>
      </c>
      <c r="H20" s="14">
        <f>IFERROR(+VLOOKUP("LDSAPF"&amp;A20,'Main File'!A:O,12,0),0)</f>
        <v>0</v>
      </c>
      <c r="I20" s="14">
        <f>IFERROR(+VLOOKUP("LDSAPF"&amp;A20,'Main File'!A:O,13,0),0)</f>
        <v>0</v>
      </c>
      <c r="J20" s="14">
        <f>IFERROR(+VLOOKUP("LDSAPF"&amp;A20,'Main File'!A:O,14,0),0)</f>
        <v>0</v>
      </c>
      <c r="K20" s="14">
        <f>IFERROR(+VLOOKUP("LDSAPF"&amp;A20,'Main File'!A:O,15,0),0)</f>
        <v>0</v>
      </c>
    </row>
    <row r="21" spans="1:11" x14ac:dyDescent="0.25">
      <c r="A21" s="9">
        <f t="shared" si="0"/>
        <v>43177</v>
      </c>
      <c r="B21" s="14">
        <f>IFERROR(+VLOOKUP("LDSAPF"&amp;A21,'Main File'!A:O,6,0),0)</f>
        <v>0</v>
      </c>
      <c r="C21" s="14">
        <f>IFERROR(+VLOOKUP("LDSAPF"&amp;A21,'Main File'!A:O,7,0),0)</f>
        <v>0</v>
      </c>
      <c r="D21" s="14">
        <f>IFERROR(+VLOOKUP("LDSAPF"&amp;A21,'Main File'!A:O,8,0),0)</f>
        <v>0</v>
      </c>
      <c r="E21" s="14">
        <f>IFERROR(+VLOOKUP("LDSAPF"&amp;A21,'Main File'!A:O,9,0),0)</f>
        <v>0</v>
      </c>
      <c r="F21" s="14">
        <f>IFERROR(+VLOOKUP("LDSAPF"&amp;A21,'Main File'!A:O,10,0),0)</f>
        <v>0</v>
      </c>
      <c r="G21" s="14">
        <f>IFERROR(+VLOOKUP("LDSAPF"&amp;A21,'Main File'!A:O,11,0),0)</f>
        <v>0</v>
      </c>
      <c r="H21" s="14">
        <f>IFERROR(+VLOOKUP("LDSAPF"&amp;A21,'Main File'!A:O,12,0),0)</f>
        <v>0</v>
      </c>
      <c r="I21" s="14">
        <f>IFERROR(+VLOOKUP("LDSAPF"&amp;A21,'Main File'!A:O,13,0),0)</f>
        <v>0</v>
      </c>
      <c r="J21" s="14">
        <f>IFERROR(+VLOOKUP("LDSAPF"&amp;A21,'Main File'!A:O,14,0),0)</f>
        <v>0</v>
      </c>
      <c r="K21" s="14">
        <f>IFERROR(+VLOOKUP("LDSAPF"&amp;A21,'Main File'!A:O,15,0),0)</f>
        <v>0</v>
      </c>
    </row>
    <row r="22" spans="1:11" x14ac:dyDescent="0.25">
      <c r="A22" s="9">
        <f t="shared" si="0"/>
        <v>43178</v>
      </c>
      <c r="B22" s="14">
        <f>IFERROR(+VLOOKUP("LDSAPF"&amp;A22,'Main File'!A:O,6,0),0)</f>
        <v>0</v>
      </c>
      <c r="C22" s="14">
        <f>IFERROR(+VLOOKUP("LDSAPF"&amp;A22,'Main File'!A:O,7,0),0)</f>
        <v>0</v>
      </c>
      <c r="D22" s="14">
        <f>IFERROR(+VLOOKUP("LDSAPF"&amp;A22,'Main File'!A:O,8,0),0)</f>
        <v>0</v>
      </c>
      <c r="E22" s="14">
        <f>IFERROR(+VLOOKUP("LDSAPF"&amp;A22,'Main File'!A:O,9,0),0)</f>
        <v>0</v>
      </c>
      <c r="F22" s="14">
        <f>IFERROR(+VLOOKUP("LDSAPF"&amp;A22,'Main File'!A:O,10,0),0)</f>
        <v>0</v>
      </c>
      <c r="G22" s="14">
        <f>IFERROR(+VLOOKUP("LDSAPF"&amp;A22,'Main File'!A:O,11,0),0)</f>
        <v>0</v>
      </c>
      <c r="H22" s="14">
        <f>IFERROR(+VLOOKUP("LDSAPF"&amp;A22,'Main File'!A:O,12,0),0)</f>
        <v>0</v>
      </c>
      <c r="I22" s="14">
        <f>IFERROR(+VLOOKUP("LDSAPF"&amp;A22,'Main File'!A:O,13,0),0)</f>
        <v>0</v>
      </c>
      <c r="J22" s="14">
        <f>IFERROR(+VLOOKUP("LDSAPF"&amp;A22,'Main File'!A:O,14,0),0)</f>
        <v>0</v>
      </c>
      <c r="K22" s="14">
        <f>IFERROR(+VLOOKUP("LDSAPF"&amp;A22,'Main File'!A:O,15,0),0)</f>
        <v>0</v>
      </c>
    </row>
    <row r="23" spans="1:11" x14ac:dyDescent="0.25">
      <c r="A23" s="9">
        <f t="shared" si="0"/>
        <v>43179</v>
      </c>
      <c r="B23" s="14">
        <f>IFERROR(+VLOOKUP("LDSAPF"&amp;A23,'Main File'!A:O,6,0),0)</f>
        <v>0</v>
      </c>
      <c r="C23" s="14">
        <f>IFERROR(+VLOOKUP("LDSAPF"&amp;A23,'Main File'!A:O,7,0),0)</f>
        <v>0</v>
      </c>
      <c r="D23" s="14">
        <f>IFERROR(+VLOOKUP("LDSAPF"&amp;A23,'Main File'!A:O,8,0),0)</f>
        <v>0</v>
      </c>
      <c r="E23" s="14">
        <f>IFERROR(+VLOOKUP("LDSAPF"&amp;A23,'Main File'!A:O,9,0),0)</f>
        <v>0</v>
      </c>
      <c r="F23" s="14">
        <f>IFERROR(+VLOOKUP("LDSAPF"&amp;A23,'Main File'!A:O,10,0),0)</f>
        <v>0</v>
      </c>
      <c r="G23" s="14">
        <f>IFERROR(+VLOOKUP("LDSAPF"&amp;A23,'Main File'!A:O,11,0),0)</f>
        <v>0</v>
      </c>
      <c r="H23" s="14">
        <f>IFERROR(+VLOOKUP("LDSAPF"&amp;A23,'Main File'!A:O,12,0),0)</f>
        <v>0</v>
      </c>
      <c r="I23" s="14">
        <f>IFERROR(+VLOOKUP("LDSAPF"&amp;A23,'Main File'!A:O,13,0),0)</f>
        <v>0</v>
      </c>
      <c r="J23" s="14">
        <f>IFERROR(+VLOOKUP("LDSAPF"&amp;A23,'Main File'!A:O,14,0),0)</f>
        <v>0</v>
      </c>
      <c r="K23" s="14">
        <f>IFERROR(+VLOOKUP("LDSAPF"&amp;A23,'Main File'!A:O,15,0),0)</f>
        <v>0</v>
      </c>
    </row>
    <row r="24" spans="1:11" x14ac:dyDescent="0.25">
      <c r="A24" s="9">
        <f t="shared" si="0"/>
        <v>43180</v>
      </c>
      <c r="B24" s="14">
        <f>IFERROR(+VLOOKUP("LDSAPF"&amp;A24,'Main File'!A:O,6,0),0)</f>
        <v>0</v>
      </c>
      <c r="C24" s="14">
        <f>IFERROR(+VLOOKUP("LDSAPF"&amp;A24,'Main File'!A:O,7,0),0)</f>
        <v>0</v>
      </c>
      <c r="D24" s="14">
        <f>IFERROR(+VLOOKUP("LDSAPF"&amp;A24,'Main File'!A:O,8,0),0)</f>
        <v>0</v>
      </c>
      <c r="E24" s="14">
        <f>IFERROR(+VLOOKUP("LDSAPF"&amp;A24,'Main File'!A:O,9,0),0)</f>
        <v>0</v>
      </c>
      <c r="F24" s="14">
        <f>IFERROR(+VLOOKUP("LDSAPF"&amp;A24,'Main File'!A:O,10,0),0)</f>
        <v>0</v>
      </c>
      <c r="G24" s="14">
        <f>IFERROR(+VLOOKUP("LDSAPF"&amp;A24,'Main File'!A:O,11,0),0)</f>
        <v>0</v>
      </c>
      <c r="H24" s="14">
        <f>IFERROR(+VLOOKUP("LDSAPF"&amp;A24,'Main File'!A:O,12,0),0)</f>
        <v>0</v>
      </c>
      <c r="I24" s="14">
        <f>IFERROR(+VLOOKUP("LDSAPF"&amp;A24,'Main File'!A:O,13,0),0)</f>
        <v>0</v>
      </c>
      <c r="J24" s="14">
        <f>IFERROR(+VLOOKUP("LDSAPF"&amp;A24,'Main File'!A:O,14,0),0)</f>
        <v>0</v>
      </c>
      <c r="K24" s="14">
        <f>IFERROR(+VLOOKUP("LDSAPF"&amp;A24,'Main File'!A:O,15,0),0)</f>
        <v>0</v>
      </c>
    </row>
    <row r="25" spans="1:11" x14ac:dyDescent="0.25">
      <c r="A25" s="9">
        <f t="shared" si="0"/>
        <v>43181</v>
      </c>
      <c r="B25" s="14">
        <f>IFERROR(+VLOOKUP("LDSAPF"&amp;A25,'Main File'!A:O,6,0),0)</f>
        <v>0</v>
      </c>
      <c r="C25" s="14">
        <f>IFERROR(+VLOOKUP("LDSAPF"&amp;A25,'Main File'!A:O,7,0),0)</f>
        <v>0</v>
      </c>
      <c r="D25" s="14">
        <f>IFERROR(+VLOOKUP("LDSAPF"&amp;A25,'Main File'!A:O,8,0),0)</f>
        <v>0</v>
      </c>
      <c r="E25" s="14">
        <f>IFERROR(+VLOOKUP("LDSAPF"&amp;A25,'Main File'!A:O,9,0),0)</f>
        <v>0</v>
      </c>
      <c r="F25" s="14">
        <f>IFERROR(+VLOOKUP("LDSAPF"&amp;A25,'Main File'!A:O,10,0),0)</f>
        <v>0</v>
      </c>
      <c r="G25" s="14">
        <f>IFERROR(+VLOOKUP("LDSAPF"&amp;A25,'Main File'!A:O,11,0),0)</f>
        <v>0</v>
      </c>
      <c r="H25" s="14">
        <f>IFERROR(+VLOOKUP("LDSAPF"&amp;A25,'Main File'!A:O,12,0),0)</f>
        <v>0</v>
      </c>
      <c r="I25" s="14">
        <f>IFERROR(+VLOOKUP("LDSAPF"&amp;A25,'Main File'!A:O,13,0),0)</f>
        <v>0</v>
      </c>
      <c r="J25" s="14">
        <f>IFERROR(+VLOOKUP("LDSAPF"&amp;A25,'Main File'!A:O,14,0),0)</f>
        <v>0</v>
      </c>
      <c r="K25" s="14">
        <f>IFERROR(+VLOOKUP("LDSAPF"&amp;A25,'Main File'!A:O,15,0),0)</f>
        <v>0</v>
      </c>
    </row>
    <row r="26" spans="1:11" x14ac:dyDescent="0.25">
      <c r="A26" s="9">
        <f t="shared" si="0"/>
        <v>43182</v>
      </c>
      <c r="B26" s="14">
        <f>IFERROR(+VLOOKUP("LDSAPF"&amp;A26,'Main File'!A:O,6,0),0)</f>
        <v>0</v>
      </c>
      <c r="C26" s="14">
        <f>IFERROR(+VLOOKUP("LDSAPF"&amp;A26,'Main File'!A:O,7,0),0)</f>
        <v>0</v>
      </c>
      <c r="D26" s="14">
        <f>IFERROR(+VLOOKUP("LDSAPF"&amp;A26,'Main File'!A:O,8,0),0)</f>
        <v>0</v>
      </c>
      <c r="E26" s="14">
        <f>IFERROR(+VLOOKUP("LDSAPF"&amp;A26,'Main File'!A:O,9,0),0)</f>
        <v>0</v>
      </c>
      <c r="F26" s="14">
        <f>IFERROR(+VLOOKUP("LDSAPF"&amp;A26,'Main File'!A:O,10,0),0)</f>
        <v>0</v>
      </c>
      <c r="G26" s="14">
        <f>IFERROR(+VLOOKUP("LDSAPF"&amp;A26,'Main File'!A:O,11,0),0)</f>
        <v>0</v>
      </c>
      <c r="H26" s="14">
        <f>IFERROR(+VLOOKUP("LDSAPF"&amp;A26,'Main File'!A:O,12,0),0)</f>
        <v>0</v>
      </c>
      <c r="I26" s="14">
        <f>IFERROR(+VLOOKUP("LDSAPF"&amp;A26,'Main File'!A:O,13,0),0)</f>
        <v>0</v>
      </c>
      <c r="J26" s="14">
        <f>IFERROR(+VLOOKUP("LDSAPF"&amp;A26,'Main File'!A:O,14,0),0)</f>
        <v>0</v>
      </c>
      <c r="K26" s="14">
        <f>IFERROR(+VLOOKUP("LDSAPF"&amp;A26,'Main File'!A:O,15,0),0)</f>
        <v>0</v>
      </c>
    </row>
    <row r="27" spans="1:11" x14ac:dyDescent="0.25">
      <c r="A27" s="9">
        <f t="shared" si="0"/>
        <v>43183</v>
      </c>
      <c r="B27" s="14">
        <f>IFERROR(+VLOOKUP("LDSAPF"&amp;A27,'Main File'!A:O,6,0),0)</f>
        <v>0</v>
      </c>
      <c r="C27" s="14">
        <f>IFERROR(+VLOOKUP("LDSAPF"&amp;A27,'Main File'!A:O,7,0),0)</f>
        <v>0</v>
      </c>
      <c r="D27" s="14">
        <f>IFERROR(+VLOOKUP("LDSAPF"&amp;A27,'Main File'!A:O,8,0),0)</f>
        <v>0</v>
      </c>
      <c r="E27" s="14">
        <f>IFERROR(+VLOOKUP("LDSAPF"&amp;A27,'Main File'!A:O,9,0),0)</f>
        <v>0</v>
      </c>
      <c r="F27" s="14">
        <f>IFERROR(+VLOOKUP("LDSAPF"&amp;A27,'Main File'!A:O,10,0),0)</f>
        <v>0</v>
      </c>
      <c r="G27" s="14">
        <f>IFERROR(+VLOOKUP("LDSAPF"&amp;A27,'Main File'!A:O,11,0),0)</f>
        <v>0</v>
      </c>
      <c r="H27" s="14">
        <f>IFERROR(+VLOOKUP("LDSAPF"&amp;A27,'Main File'!A:O,12,0),0)</f>
        <v>0</v>
      </c>
      <c r="I27" s="14">
        <f>IFERROR(+VLOOKUP("LDSAPF"&amp;A27,'Main File'!A:O,13,0),0)</f>
        <v>0</v>
      </c>
      <c r="J27" s="14">
        <f>IFERROR(+VLOOKUP("LDSAPF"&amp;A27,'Main File'!A:O,14,0),0)</f>
        <v>0</v>
      </c>
      <c r="K27" s="14">
        <f>IFERROR(+VLOOKUP("LDSAPF"&amp;A27,'Main File'!A:O,15,0),0)</f>
        <v>0</v>
      </c>
    </row>
    <row r="28" spans="1:11" x14ac:dyDescent="0.25">
      <c r="A28" s="9">
        <f t="shared" si="0"/>
        <v>43184</v>
      </c>
      <c r="B28" s="14">
        <f>IFERROR(+VLOOKUP("LDSAPF"&amp;A28,'Main File'!A:O,6,0),0)</f>
        <v>0</v>
      </c>
      <c r="C28" s="14">
        <f>IFERROR(+VLOOKUP("LDSAPF"&amp;A28,'Main File'!A:O,7,0),0)</f>
        <v>0</v>
      </c>
      <c r="D28" s="14">
        <f>IFERROR(+VLOOKUP("LDSAPF"&amp;A28,'Main File'!A:O,8,0),0)</f>
        <v>0</v>
      </c>
      <c r="E28" s="14">
        <f>IFERROR(+VLOOKUP("LDSAPF"&amp;A28,'Main File'!A:O,9,0),0)</f>
        <v>0</v>
      </c>
      <c r="F28" s="14">
        <f>IFERROR(+VLOOKUP("LDSAPF"&amp;A28,'Main File'!A:O,10,0),0)</f>
        <v>0</v>
      </c>
      <c r="G28" s="14">
        <f>IFERROR(+VLOOKUP("LDSAPF"&amp;A28,'Main File'!A:O,11,0),0)</f>
        <v>0</v>
      </c>
      <c r="H28" s="14">
        <f>IFERROR(+VLOOKUP("LDSAPF"&amp;A28,'Main File'!A:O,12,0),0)</f>
        <v>0</v>
      </c>
      <c r="I28" s="14">
        <f>IFERROR(+VLOOKUP("LDSAPF"&amp;A28,'Main File'!A:O,13,0),0)</f>
        <v>0</v>
      </c>
      <c r="J28" s="14">
        <f>IFERROR(+VLOOKUP("LDSAPF"&amp;A28,'Main File'!A:O,14,0),0)</f>
        <v>0</v>
      </c>
      <c r="K28" s="14">
        <f>IFERROR(+VLOOKUP("LDSAPF"&amp;A28,'Main File'!A:O,15,0),0)</f>
        <v>0</v>
      </c>
    </row>
    <row r="29" spans="1:11" x14ac:dyDescent="0.25">
      <c r="A29" s="9">
        <f t="shared" si="0"/>
        <v>43185</v>
      </c>
      <c r="B29" s="14">
        <f>IFERROR(+VLOOKUP("LDSAPF"&amp;A29,'Main File'!A:O,6,0),0)</f>
        <v>0</v>
      </c>
      <c r="C29" s="14">
        <f>IFERROR(+VLOOKUP("LDSAPF"&amp;A29,'Main File'!A:O,7,0),0)</f>
        <v>0</v>
      </c>
      <c r="D29" s="14">
        <f>IFERROR(+VLOOKUP("LDSAPF"&amp;A29,'Main File'!A:O,8,0),0)</f>
        <v>0</v>
      </c>
      <c r="E29" s="14">
        <f>IFERROR(+VLOOKUP("LDSAPF"&amp;A29,'Main File'!A:O,9,0),0)</f>
        <v>0</v>
      </c>
      <c r="F29" s="14">
        <f>IFERROR(+VLOOKUP("LDSAPF"&amp;A29,'Main File'!A:O,10,0),0)</f>
        <v>0</v>
      </c>
      <c r="G29" s="14">
        <f>IFERROR(+VLOOKUP("LDSAPF"&amp;A29,'Main File'!A:O,11,0),0)</f>
        <v>0</v>
      </c>
      <c r="H29" s="14">
        <f>IFERROR(+VLOOKUP("LDSAPF"&amp;A29,'Main File'!A:O,12,0),0)</f>
        <v>0</v>
      </c>
      <c r="I29" s="14">
        <f>IFERROR(+VLOOKUP("LDSAPF"&amp;A29,'Main File'!A:O,13,0),0)</f>
        <v>0</v>
      </c>
      <c r="J29" s="14">
        <f>IFERROR(+VLOOKUP("LDSAPF"&amp;A29,'Main File'!A:O,14,0),0)</f>
        <v>0</v>
      </c>
      <c r="K29" s="14">
        <f>IFERROR(+VLOOKUP("LDSAPF"&amp;A29,'Main File'!A:O,15,0),0)</f>
        <v>0</v>
      </c>
    </row>
    <row r="30" spans="1:11" x14ac:dyDescent="0.25">
      <c r="A30" s="9">
        <f t="shared" si="0"/>
        <v>43186</v>
      </c>
      <c r="B30" s="14">
        <f>IFERROR(+VLOOKUP("LDSAPF"&amp;A30,'Main File'!A:O,6,0),0)</f>
        <v>0</v>
      </c>
      <c r="C30" s="14">
        <f>IFERROR(+VLOOKUP("LDSAPF"&amp;A30,'Main File'!A:O,7,0),0)</f>
        <v>0</v>
      </c>
      <c r="D30" s="14">
        <f>IFERROR(+VLOOKUP("LDSAPF"&amp;A30,'Main File'!A:O,8,0),0)</f>
        <v>0</v>
      </c>
      <c r="E30" s="14">
        <f>IFERROR(+VLOOKUP("LDSAPF"&amp;A30,'Main File'!A:O,9,0),0)</f>
        <v>0</v>
      </c>
      <c r="F30" s="14">
        <f>IFERROR(+VLOOKUP("LDSAPF"&amp;A30,'Main File'!A:O,10,0),0)</f>
        <v>0</v>
      </c>
      <c r="G30" s="14">
        <f>IFERROR(+VLOOKUP("LDSAPF"&amp;A30,'Main File'!A:O,11,0),0)</f>
        <v>0</v>
      </c>
      <c r="H30" s="14">
        <f>IFERROR(+VLOOKUP("LDSAPF"&amp;A30,'Main File'!A:O,12,0),0)</f>
        <v>0</v>
      </c>
      <c r="I30" s="14">
        <f>IFERROR(+VLOOKUP("LDSAPF"&amp;A30,'Main File'!A:O,13,0),0)</f>
        <v>0</v>
      </c>
      <c r="J30" s="14">
        <f>IFERROR(+VLOOKUP("LDSAPF"&amp;A30,'Main File'!A:O,14,0),0)</f>
        <v>0</v>
      </c>
      <c r="K30" s="14">
        <f>IFERROR(+VLOOKUP("LDSAPF"&amp;A30,'Main File'!A:O,15,0),0)</f>
        <v>0</v>
      </c>
    </row>
    <row r="31" spans="1:11" x14ac:dyDescent="0.25">
      <c r="A31" s="9">
        <f t="shared" si="0"/>
        <v>43187</v>
      </c>
      <c r="B31" s="14">
        <f>IFERROR(+VLOOKUP("LDSAPF"&amp;A31,'Main File'!A:O,6,0),0)</f>
        <v>0</v>
      </c>
      <c r="C31" s="14">
        <f>IFERROR(+VLOOKUP("LDSAPF"&amp;A31,'Main File'!A:O,7,0),0)</f>
        <v>0</v>
      </c>
      <c r="D31" s="14">
        <f>IFERROR(+VLOOKUP("LDSAPF"&amp;A31,'Main File'!A:O,8,0),0)</f>
        <v>0</v>
      </c>
      <c r="E31" s="14">
        <f>IFERROR(+VLOOKUP("LDSAPF"&amp;A31,'Main File'!A:O,9,0),0)</f>
        <v>0</v>
      </c>
      <c r="F31" s="14">
        <f>IFERROR(+VLOOKUP("LDSAPF"&amp;A31,'Main File'!A:O,10,0),0)</f>
        <v>0</v>
      </c>
      <c r="G31" s="14">
        <f>IFERROR(+VLOOKUP("LDSAPF"&amp;A31,'Main File'!A:O,11,0),0)</f>
        <v>0</v>
      </c>
      <c r="H31" s="14">
        <f>IFERROR(+VLOOKUP("LDSAPF"&amp;A31,'Main File'!A:O,12,0),0)</f>
        <v>0</v>
      </c>
      <c r="I31" s="14">
        <f>IFERROR(+VLOOKUP("LDSAPF"&amp;A31,'Main File'!A:O,13,0),0)</f>
        <v>0</v>
      </c>
      <c r="J31" s="14">
        <f>IFERROR(+VLOOKUP("LDSAPF"&amp;A31,'Main File'!A:O,14,0),0)</f>
        <v>0</v>
      </c>
      <c r="K31" s="14">
        <f>IFERROR(+VLOOKUP("LDSAPF"&amp;A31,'Main File'!A:O,15,0),0)</f>
        <v>0</v>
      </c>
    </row>
    <row r="32" spans="1:11" x14ac:dyDescent="0.25">
      <c r="A32" s="9">
        <f t="shared" si="0"/>
        <v>43188</v>
      </c>
      <c r="B32" s="14">
        <f>IFERROR(+VLOOKUP("LDSAPF"&amp;A32,'Main File'!A:O,6,0),0)</f>
        <v>0</v>
      </c>
      <c r="C32" s="14">
        <f>IFERROR(+VLOOKUP("LDSAPF"&amp;A32,'Main File'!A:O,7,0),0)</f>
        <v>0</v>
      </c>
      <c r="D32" s="14">
        <f>IFERROR(+VLOOKUP("LDSAPF"&amp;A32,'Main File'!A:O,8,0),0)</f>
        <v>0</v>
      </c>
      <c r="E32" s="14">
        <f>IFERROR(+VLOOKUP("LDSAPF"&amp;A32,'Main File'!A:O,9,0),0)</f>
        <v>0</v>
      </c>
      <c r="F32" s="14">
        <f>IFERROR(+VLOOKUP("LDSAPF"&amp;A32,'Main File'!A:O,10,0),0)</f>
        <v>0</v>
      </c>
      <c r="G32" s="14">
        <f>IFERROR(+VLOOKUP("LDSAPF"&amp;A32,'Main File'!A:O,11,0),0)</f>
        <v>0</v>
      </c>
      <c r="H32" s="14">
        <f>IFERROR(+VLOOKUP("LDSAPF"&amp;A32,'Main File'!A:O,12,0),0)</f>
        <v>0</v>
      </c>
      <c r="I32" s="14">
        <f>IFERROR(+VLOOKUP("LDSAPF"&amp;A32,'Main File'!A:O,13,0),0)</f>
        <v>0</v>
      </c>
      <c r="J32" s="14">
        <f>IFERROR(+VLOOKUP("LDSAPF"&amp;A32,'Main File'!A:O,14,0),0)</f>
        <v>0</v>
      </c>
      <c r="K32" s="14">
        <f>IFERROR(+VLOOKUP("LDSAPF"&amp;A32,'Main File'!A:O,15,0),0)</f>
        <v>0</v>
      </c>
    </row>
    <row r="33" spans="1:11" x14ac:dyDescent="0.25">
      <c r="A33" s="9">
        <f t="shared" si="0"/>
        <v>43189</v>
      </c>
      <c r="B33" s="14">
        <f>IFERROR(+VLOOKUP("LDSAPF"&amp;A33,'Main File'!A:O,6,0),0)</f>
        <v>0</v>
      </c>
      <c r="C33" s="14">
        <f>IFERROR(+VLOOKUP("LDSAPF"&amp;A33,'Main File'!A:O,7,0),0)</f>
        <v>0</v>
      </c>
      <c r="D33" s="14">
        <f>IFERROR(+VLOOKUP("LDSAPF"&amp;A33,'Main File'!A:O,8,0),0)</f>
        <v>0</v>
      </c>
      <c r="E33" s="14">
        <f>IFERROR(+VLOOKUP("LDSAPF"&amp;A33,'Main File'!A:O,9,0),0)</f>
        <v>0</v>
      </c>
      <c r="F33" s="14">
        <f>IFERROR(+VLOOKUP("LDSAPF"&amp;A33,'Main File'!A:O,10,0),0)</f>
        <v>0</v>
      </c>
      <c r="G33" s="14">
        <f>IFERROR(+VLOOKUP("LDSAPF"&amp;A33,'Main File'!A:O,11,0),0)</f>
        <v>0</v>
      </c>
      <c r="H33" s="14">
        <f>IFERROR(+VLOOKUP("LDSAPF"&amp;A33,'Main File'!A:O,12,0),0)</f>
        <v>0</v>
      </c>
      <c r="I33" s="14">
        <f>IFERROR(+VLOOKUP("LDSAPF"&amp;A33,'Main File'!A:O,13,0),0)</f>
        <v>0</v>
      </c>
      <c r="J33" s="14">
        <f>IFERROR(+VLOOKUP("LDSAPF"&amp;A33,'Main File'!A:O,14,0),0)</f>
        <v>0</v>
      </c>
      <c r="K33" s="14">
        <f>IFERROR(+VLOOKUP("LDSAPF"&amp;A33,'Main File'!A:O,15,0),0)</f>
        <v>0</v>
      </c>
    </row>
    <row r="34" spans="1:11" x14ac:dyDescent="0.25">
      <c r="A34" s="9">
        <f t="shared" si="0"/>
        <v>43190</v>
      </c>
      <c r="B34" s="14">
        <f>IFERROR(+VLOOKUP("LDSAPF"&amp;A34,'Main File'!A:O,6,0),0)</f>
        <v>0</v>
      </c>
      <c r="C34" s="14">
        <f>IFERROR(+VLOOKUP("LDSAPF"&amp;A34,'Main File'!A:O,7,0),0)</f>
        <v>0</v>
      </c>
      <c r="D34" s="14">
        <f>IFERROR(+VLOOKUP("LDSAPF"&amp;A34,'Main File'!A:O,8,0),0)</f>
        <v>0</v>
      </c>
      <c r="E34" s="14">
        <f>IFERROR(+VLOOKUP("LDSAPF"&amp;A34,'Main File'!A:O,9,0),0)</f>
        <v>0</v>
      </c>
      <c r="F34" s="14">
        <f>IFERROR(+VLOOKUP("LDSAPF"&amp;A34,'Main File'!A:O,10,0),0)</f>
        <v>0</v>
      </c>
      <c r="G34" s="14">
        <f>IFERROR(+VLOOKUP("LDSAPF"&amp;A34,'Main File'!A:O,11,0),0)</f>
        <v>0</v>
      </c>
      <c r="H34" s="14">
        <f>IFERROR(+VLOOKUP("LDSAPF"&amp;A34,'Main File'!A:O,12,0),0)</f>
        <v>0</v>
      </c>
      <c r="I34" s="14">
        <f>IFERROR(+VLOOKUP("LDSAPF"&amp;A34,'Main File'!A:O,13,0),0)</f>
        <v>0</v>
      </c>
      <c r="J34" s="14">
        <f>IFERROR(+VLOOKUP("LDSAPF"&amp;A34,'Main File'!A:O,14,0),0)</f>
        <v>0</v>
      </c>
      <c r="K34" s="14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Balanced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IFERROR(+VLOOKUP("LEBALF"&amp;A4,'Main File'!A:O,6,0),0)</f>
        <v>2.3248293820709205</v>
      </c>
      <c r="C4" s="14">
        <f>IFERROR(+VLOOKUP("LEBALF"&amp;A4,'Main File'!A:O,7,0),0)</f>
        <v>0.30002173184157505</v>
      </c>
      <c r="D4" s="14">
        <f>IFERROR(+VLOOKUP("LEBALF"&amp;A4,'Main File'!A:O,8,0),0)</f>
        <v>0.2</v>
      </c>
      <c r="E4" s="14">
        <f>IFERROR(+VLOOKUP("LEBALF"&amp;A4,'Main File'!A:O,9,0),0)</f>
        <v>5.8458687616023929E-2</v>
      </c>
      <c r="F4" s="14">
        <f>IFERROR(+VLOOKUP("LEBALF"&amp;A4,'Main File'!A:O,10,0),0)</f>
        <v>2.8833098015285197</v>
      </c>
      <c r="G4" s="14">
        <f>IFERROR(+VLOOKUP("LEBALF"&amp;A4,'Main File'!A:O,11,0),0)</f>
        <v>0.32284773972003217</v>
      </c>
      <c r="H4" s="14">
        <f>IFERROR(+VLOOKUP("LEBALF"&amp;A4,'Main File'!A:O,12,0),0)</f>
        <v>0</v>
      </c>
      <c r="I4" s="14">
        <f>IFERROR(+VLOOKUP("LEBALF"&amp;A4,'Main File'!A:O,13,0),0)</f>
        <v>0.2</v>
      </c>
      <c r="J4" s="14">
        <f>IFERROR(+VLOOKUP("LEBALF"&amp;A4,'Main File'!A:O,14,0),0)</f>
        <v>5.8111847975671357E-2</v>
      </c>
      <c r="K4" s="14">
        <f>IFERROR(+VLOOKUP("LEBALF"&amp;A4,'Main File'!A:O,15,0),0)</f>
        <v>0.58095958769570355</v>
      </c>
    </row>
    <row r="5" spans="1:14" x14ac:dyDescent="0.25">
      <c r="A5" s="9">
        <v>43161</v>
      </c>
      <c r="B5" s="14">
        <f>IFERROR(+VLOOKUP("LEBALF"&amp;A5,'Main File'!A:O,6,0),0)</f>
        <v>2.324579038067172</v>
      </c>
      <c r="C5" s="14">
        <f>IFERROR(+VLOOKUP("LEBALF"&amp;A5,'Main File'!A:O,7,0),0)</f>
        <v>0.30002175691074867</v>
      </c>
      <c r="D5" s="14">
        <f>IFERROR(+VLOOKUP("LEBALF"&amp;A5,'Main File'!A:O,8,0),0)</f>
        <v>0.2</v>
      </c>
      <c r="E5" s="14">
        <f>IFERROR(+VLOOKUP("LEBALF"&amp;A5,'Main File'!A:O,9,0),0)</f>
        <v>5.8413457588194363E-2</v>
      </c>
      <c r="F5" s="14">
        <f>IFERROR(+VLOOKUP("LEBALF"&amp;A5,'Main File'!A:O,10,0),0)</f>
        <v>2.8830142525661153</v>
      </c>
      <c r="G5" s="14">
        <f>IFERROR(+VLOOKUP("LEBALF"&amp;A5,'Main File'!A:O,11,0),0)</f>
        <v>0.3226110781325468</v>
      </c>
      <c r="H5" s="14">
        <f>IFERROR(+VLOOKUP("LEBALF"&amp;A5,'Main File'!A:O,12,0),0)</f>
        <v>0</v>
      </c>
      <c r="I5" s="14">
        <f>IFERROR(+VLOOKUP("LEBALF"&amp;A5,'Main File'!A:O,13,0),0)</f>
        <v>0.2</v>
      </c>
      <c r="J5" s="14">
        <f>IFERROR(+VLOOKUP("LEBALF"&amp;A5,'Main File'!A:O,14,0),0)</f>
        <v>5.8070180580079393E-2</v>
      </c>
      <c r="K5" s="14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14">
        <f>IFERROR(+VLOOKUP("LEBALF"&amp;A6,'Main File'!A:O,6,0),0)</f>
        <v>2.3245792365649063</v>
      </c>
      <c r="C6" s="14">
        <f>IFERROR(+VLOOKUP("LEBALF"&amp;A6,'Main File'!A:O,7,0),0)</f>
        <v>0.30002168566521953</v>
      </c>
      <c r="D6" s="14">
        <f>IFERROR(+VLOOKUP("LEBALF"&amp;A6,'Main File'!A:O,8,0),0)</f>
        <v>0.2</v>
      </c>
      <c r="E6" s="14">
        <f>IFERROR(+VLOOKUP("LEBALF"&amp;A6,'Main File'!A:O,9,0),0)</f>
        <v>5.8413649725855138E-2</v>
      </c>
      <c r="F6" s="14">
        <f>IFERROR(+VLOOKUP("LEBALF"&amp;A6,'Main File'!A:O,10,0),0)</f>
        <v>2.883014571955981</v>
      </c>
      <c r="G6" s="14">
        <f>IFERROR(+VLOOKUP("LEBALF"&amp;A6,'Main File'!A:O,11,0),0)</f>
        <v>0.32261211556115416</v>
      </c>
      <c r="H6" s="14">
        <f>IFERROR(+VLOOKUP("LEBALF"&amp;A6,'Main File'!A:O,12,0),0)</f>
        <v>0</v>
      </c>
      <c r="I6" s="14">
        <f>IFERROR(+VLOOKUP("LEBALF"&amp;A6,'Main File'!A:O,13,0),0)</f>
        <v>0.2</v>
      </c>
      <c r="J6" s="14">
        <f>IFERROR(+VLOOKUP("LEBALF"&amp;A6,'Main File'!A:O,14,0),0)</f>
        <v>5.8070219646970976E-2</v>
      </c>
      <c r="K6" s="14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14">
        <f>IFERROR(+VLOOKUP("LEBALF"&amp;A7,'Main File'!A:O,6,0),0)</f>
        <v>2.3245798446558377</v>
      </c>
      <c r="C7" s="14">
        <f>IFERROR(+VLOOKUP("LEBALF"&amp;A7,'Main File'!A:O,7,0),0)</f>
        <v>0.30002164772577589</v>
      </c>
      <c r="D7" s="14">
        <f>IFERROR(+VLOOKUP("LEBALF"&amp;A7,'Main File'!A:O,8,0),0)</f>
        <v>0.2</v>
      </c>
      <c r="E7" s="14">
        <f>IFERROR(+VLOOKUP("LEBALF"&amp;A7,'Main File'!A:O,9,0),0)</f>
        <v>5.8413589740170094E-2</v>
      </c>
      <c r="F7" s="14">
        <f>IFERROR(+VLOOKUP("LEBALF"&amp;A7,'Main File'!A:O,10,0),0)</f>
        <v>2.8830150821217839</v>
      </c>
      <c r="G7" s="14">
        <f>IFERROR(+VLOOKUP("LEBALF"&amp;A7,'Main File'!A:O,11,0),0)</f>
        <v>0.32261115538534751</v>
      </c>
      <c r="H7" s="14">
        <f>IFERROR(+VLOOKUP("LEBALF"&amp;A7,'Main File'!A:O,12,0),0)</f>
        <v>0</v>
      </c>
      <c r="I7" s="14">
        <f>IFERROR(+VLOOKUP("LEBALF"&amp;A7,'Main File'!A:O,13,0),0)</f>
        <v>0.2</v>
      </c>
      <c r="J7" s="14">
        <f>IFERROR(+VLOOKUP("LEBALF"&amp;A7,'Main File'!A:O,14,0),0)</f>
        <v>5.8070265044908254E-2</v>
      </c>
      <c r="K7" s="14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14">
        <f>IFERROR(+VLOOKUP("LEBALF"&amp;A8,'Main File'!A:O,6,0),0)</f>
        <v>2.3248493758170063</v>
      </c>
      <c r="C8" s="14">
        <f>IFERROR(+VLOOKUP("LEBALF"&amp;A8,'Main File'!A:O,7,0),0)</f>
        <v>0.30002164529448788</v>
      </c>
      <c r="D8" s="14">
        <f>IFERROR(+VLOOKUP("LEBALF"&amp;A8,'Main File'!A:O,8,0),0)</f>
        <v>0.2</v>
      </c>
      <c r="E8" s="14">
        <f>IFERROR(+VLOOKUP("LEBALF"&amp;A8,'Main File'!A:O,9,0),0)</f>
        <v>5.8462406353317543E-2</v>
      </c>
      <c r="F8" s="14">
        <f>IFERROR(+VLOOKUP("LEBALF"&amp;A8,'Main File'!A:O,10,0),0)</f>
        <v>2.8833334274648119</v>
      </c>
      <c r="G8" s="14">
        <f>IFERROR(+VLOOKUP("LEBALF"&amp;A8,'Main File'!A:O,11,0),0)</f>
        <v>0.3228746980046901</v>
      </c>
      <c r="H8" s="14">
        <f>IFERROR(+VLOOKUP("LEBALF"&amp;A8,'Main File'!A:O,12,0),0)</f>
        <v>0</v>
      </c>
      <c r="I8" s="14">
        <f>IFERROR(+VLOOKUP("LEBALF"&amp;A8,'Main File'!A:O,13,0),0)</f>
        <v>0.2</v>
      </c>
      <c r="J8" s="14">
        <f>IFERROR(+VLOOKUP("LEBALF"&amp;A8,'Main File'!A:O,14,0),0)</f>
        <v>5.8117121921702528E-2</v>
      </c>
      <c r="K8" s="14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14">
        <f>IFERROR(+VLOOKUP("LEBALF"&amp;A9,'Main File'!A:O,6,0),0)</f>
        <v>0</v>
      </c>
      <c r="C9" s="14">
        <f>IFERROR(+VLOOKUP("LEBALF"&amp;A9,'Main File'!A:O,7,0),0)</f>
        <v>0</v>
      </c>
      <c r="D9" s="14">
        <f>IFERROR(+VLOOKUP("LEBALF"&amp;A9,'Main File'!A:O,8,0),0)</f>
        <v>0</v>
      </c>
      <c r="E9" s="14">
        <f>IFERROR(+VLOOKUP("LEBALF"&amp;A9,'Main File'!A:O,9,0),0)</f>
        <v>0</v>
      </c>
      <c r="F9" s="14">
        <f>IFERROR(+VLOOKUP("LEBALF"&amp;A9,'Main File'!A:O,10,0),0)</f>
        <v>0</v>
      </c>
      <c r="G9" s="14">
        <f>IFERROR(+VLOOKUP("LEBALF"&amp;A9,'Main File'!A:O,11,0),0)</f>
        <v>0</v>
      </c>
      <c r="H9" s="14">
        <f>IFERROR(+VLOOKUP("LEBALF"&amp;A9,'Main File'!A:O,12,0),0)</f>
        <v>0</v>
      </c>
      <c r="I9" s="14">
        <f>IFERROR(+VLOOKUP("LEBALF"&amp;A9,'Main File'!A:O,13,0),0)</f>
        <v>0</v>
      </c>
      <c r="J9" s="14">
        <f>IFERROR(+VLOOKUP("LEBALF"&amp;A9,'Main File'!A:O,14,0),0)</f>
        <v>0</v>
      </c>
      <c r="K9" s="14">
        <f>IFERROR(+VLOOKUP("LEBALF"&amp;A9,'Main File'!A:O,15,0),0)</f>
        <v>0</v>
      </c>
    </row>
    <row r="10" spans="1:14" x14ac:dyDescent="0.25">
      <c r="A10" s="9">
        <f t="shared" si="0"/>
        <v>43166</v>
      </c>
      <c r="B10" s="14">
        <f>IFERROR(+VLOOKUP("LEBALF"&amp;A10,'Main File'!A:O,6,0),0)</f>
        <v>0</v>
      </c>
      <c r="C10" s="14">
        <f>IFERROR(+VLOOKUP("LEBALF"&amp;A10,'Main File'!A:O,7,0),0)</f>
        <v>0</v>
      </c>
      <c r="D10" s="14">
        <f>IFERROR(+VLOOKUP("LEBALF"&amp;A10,'Main File'!A:O,8,0),0)</f>
        <v>0</v>
      </c>
      <c r="E10" s="14">
        <f>IFERROR(+VLOOKUP("LEBALF"&amp;A10,'Main File'!A:O,9,0),0)</f>
        <v>0</v>
      </c>
      <c r="F10" s="14">
        <f>IFERROR(+VLOOKUP("LEBALF"&amp;A10,'Main File'!A:O,10,0),0)</f>
        <v>0</v>
      </c>
      <c r="G10" s="14">
        <f>IFERROR(+VLOOKUP("LEBALF"&amp;A10,'Main File'!A:O,11,0),0)</f>
        <v>0</v>
      </c>
      <c r="H10" s="14">
        <f>IFERROR(+VLOOKUP("LEBALF"&amp;A10,'Main File'!A:O,12,0),0)</f>
        <v>0</v>
      </c>
      <c r="I10" s="14">
        <f>IFERROR(+VLOOKUP("LEBALF"&amp;A10,'Main File'!A:O,13,0),0)</f>
        <v>0</v>
      </c>
      <c r="J10" s="14">
        <f>IFERROR(+VLOOKUP("LEBALF"&amp;A10,'Main File'!A:O,14,0),0)</f>
        <v>0</v>
      </c>
      <c r="K10" s="14">
        <f>IFERROR(+VLOOKUP("LEBALF"&amp;A10,'Main File'!A:O,15,0),0)</f>
        <v>0</v>
      </c>
    </row>
    <row r="11" spans="1:14" x14ac:dyDescent="0.25">
      <c r="A11" s="9">
        <f t="shared" si="0"/>
        <v>43167</v>
      </c>
      <c r="B11" s="14">
        <f>IFERROR(+VLOOKUP("LEBALF"&amp;A11,'Main File'!A:O,6,0),0)</f>
        <v>0</v>
      </c>
      <c r="C11" s="14">
        <f>IFERROR(+VLOOKUP("LEBALF"&amp;A11,'Main File'!A:O,7,0),0)</f>
        <v>0</v>
      </c>
      <c r="D11" s="14">
        <f>IFERROR(+VLOOKUP("LEBALF"&amp;A11,'Main File'!A:O,8,0),0)</f>
        <v>0</v>
      </c>
      <c r="E11" s="14">
        <f>IFERROR(+VLOOKUP("LEBALF"&amp;A11,'Main File'!A:O,9,0),0)</f>
        <v>0</v>
      </c>
      <c r="F11" s="14">
        <f>IFERROR(+VLOOKUP("LEBALF"&amp;A11,'Main File'!A:O,10,0),0)</f>
        <v>0</v>
      </c>
      <c r="G11" s="14">
        <f>IFERROR(+VLOOKUP("LEBALF"&amp;A11,'Main File'!A:O,11,0),0)</f>
        <v>0</v>
      </c>
      <c r="H11" s="14">
        <f>IFERROR(+VLOOKUP("LEBALF"&amp;A11,'Main File'!A:O,12,0),0)</f>
        <v>0</v>
      </c>
      <c r="I11" s="14">
        <f>IFERROR(+VLOOKUP("LEBALF"&amp;A11,'Main File'!A:O,13,0),0)</f>
        <v>0</v>
      </c>
      <c r="J11" s="14">
        <f>IFERROR(+VLOOKUP("LEBALF"&amp;A11,'Main File'!A:O,14,0),0)</f>
        <v>0</v>
      </c>
      <c r="K11" s="14">
        <f>IFERROR(+VLOOKUP("LEBALF"&amp;A11,'Main File'!A:O,15,0),0)</f>
        <v>0</v>
      </c>
    </row>
    <row r="12" spans="1:14" x14ac:dyDescent="0.25">
      <c r="A12" s="9">
        <f t="shared" si="0"/>
        <v>43168</v>
      </c>
      <c r="B12" s="14">
        <f>IFERROR(+VLOOKUP("LEBALF"&amp;A12,'Main File'!A:O,6,0),0)</f>
        <v>0</v>
      </c>
      <c r="C12" s="14">
        <f>IFERROR(+VLOOKUP("LEBALF"&amp;A12,'Main File'!A:O,7,0),0)</f>
        <v>0</v>
      </c>
      <c r="D12" s="14">
        <f>IFERROR(+VLOOKUP("LEBALF"&amp;A12,'Main File'!A:O,8,0),0)</f>
        <v>0</v>
      </c>
      <c r="E12" s="14">
        <f>IFERROR(+VLOOKUP("LEBALF"&amp;A12,'Main File'!A:O,9,0),0)</f>
        <v>0</v>
      </c>
      <c r="F12" s="14">
        <f>IFERROR(+VLOOKUP("LEBALF"&amp;A12,'Main File'!A:O,10,0),0)</f>
        <v>0</v>
      </c>
      <c r="G12" s="14">
        <f>IFERROR(+VLOOKUP("LEBALF"&amp;A12,'Main File'!A:O,11,0),0)</f>
        <v>0</v>
      </c>
      <c r="H12" s="14">
        <f>IFERROR(+VLOOKUP("LEBALF"&amp;A12,'Main File'!A:O,12,0),0)</f>
        <v>0</v>
      </c>
      <c r="I12" s="14">
        <f>IFERROR(+VLOOKUP("LEBALF"&amp;A12,'Main File'!A:O,13,0),0)</f>
        <v>0</v>
      </c>
      <c r="J12" s="14">
        <f>IFERROR(+VLOOKUP("LEBALF"&amp;A12,'Main File'!A:O,14,0),0)</f>
        <v>0</v>
      </c>
      <c r="K12" s="14">
        <f>IFERROR(+VLOOKUP("LEBALF"&amp;A12,'Main File'!A:O,15,0),0)</f>
        <v>0</v>
      </c>
    </row>
    <row r="13" spans="1:14" x14ac:dyDescent="0.25">
      <c r="A13" s="9">
        <f t="shared" si="0"/>
        <v>43169</v>
      </c>
      <c r="B13" s="14">
        <f>IFERROR(+VLOOKUP("LEBALF"&amp;A13,'Main File'!A:O,6,0),0)</f>
        <v>0</v>
      </c>
      <c r="C13" s="14">
        <f>IFERROR(+VLOOKUP("LEBALF"&amp;A13,'Main File'!A:O,7,0),0)</f>
        <v>0</v>
      </c>
      <c r="D13" s="14">
        <f>IFERROR(+VLOOKUP("LEBALF"&amp;A13,'Main File'!A:O,8,0),0)</f>
        <v>0</v>
      </c>
      <c r="E13" s="14">
        <f>IFERROR(+VLOOKUP("LEBALF"&amp;A13,'Main File'!A:O,9,0),0)</f>
        <v>0</v>
      </c>
      <c r="F13" s="14">
        <f>IFERROR(+VLOOKUP("LEBALF"&amp;A13,'Main File'!A:O,10,0),0)</f>
        <v>0</v>
      </c>
      <c r="G13" s="14">
        <f>IFERROR(+VLOOKUP("LEBALF"&amp;A13,'Main File'!A:O,11,0),0)</f>
        <v>0</v>
      </c>
      <c r="H13" s="14">
        <f>IFERROR(+VLOOKUP("LEBALF"&amp;A13,'Main File'!A:O,12,0),0)</f>
        <v>0</v>
      </c>
      <c r="I13" s="14">
        <f>IFERROR(+VLOOKUP("LEBALF"&amp;A13,'Main File'!A:O,13,0),0)</f>
        <v>0</v>
      </c>
      <c r="J13" s="14">
        <f>IFERROR(+VLOOKUP("LEBALF"&amp;A13,'Main File'!A:O,14,0),0)</f>
        <v>0</v>
      </c>
      <c r="K13" s="14">
        <f>IFERROR(+VLOOKUP("LEBALF"&amp;A13,'Main File'!A:O,15,0),0)</f>
        <v>0</v>
      </c>
    </row>
    <row r="14" spans="1:14" x14ac:dyDescent="0.25">
      <c r="A14" s="9">
        <f t="shared" si="0"/>
        <v>43170</v>
      </c>
      <c r="B14" s="14">
        <f>IFERROR(+VLOOKUP("LEBALF"&amp;A14,'Main File'!A:O,6,0),0)</f>
        <v>0</v>
      </c>
      <c r="C14" s="14">
        <f>IFERROR(+VLOOKUP("LEBALF"&amp;A14,'Main File'!A:O,7,0),0)</f>
        <v>0</v>
      </c>
      <c r="D14" s="14">
        <f>IFERROR(+VLOOKUP("LEBALF"&amp;A14,'Main File'!A:O,8,0),0)</f>
        <v>0</v>
      </c>
      <c r="E14" s="14">
        <f>IFERROR(+VLOOKUP("LEBALF"&amp;A14,'Main File'!A:O,9,0),0)</f>
        <v>0</v>
      </c>
      <c r="F14" s="14">
        <f>IFERROR(+VLOOKUP("LEBALF"&amp;A14,'Main File'!A:O,10,0),0)</f>
        <v>0</v>
      </c>
      <c r="G14" s="14">
        <f>IFERROR(+VLOOKUP("LEBALF"&amp;A14,'Main File'!A:O,11,0),0)</f>
        <v>0</v>
      </c>
      <c r="H14" s="14">
        <f>IFERROR(+VLOOKUP("LEBALF"&amp;A14,'Main File'!A:O,12,0),0)</f>
        <v>0</v>
      </c>
      <c r="I14" s="14">
        <f>IFERROR(+VLOOKUP("LEBALF"&amp;A14,'Main File'!A:O,13,0),0)</f>
        <v>0</v>
      </c>
      <c r="J14" s="14">
        <f>IFERROR(+VLOOKUP("LEBALF"&amp;A14,'Main File'!A:O,14,0),0)</f>
        <v>0</v>
      </c>
      <c r="K14" s="14">
        <f>IFERROR(+VLOOKUP("LEBALF"&amp;A14,'Main File'!A:O,15,0),0)</f>
        <v>0</v>
      </c>
    </row>
    <row r="15" spans="1:14" x14ac:dyDescent="0.25">
      <c r="A15" s="9">
        <f t="shared" si="0"/>
        <v>43171</v>
      </c>
      <c r="B15" s="14">
        <f>IFERROR(+VLOOKUP("LEBALF"&amp;A15,'Main File'!A:O,6,0),0)</f>
        <v>0</v>
      </c>
      <c r="C15" s="14">
        <f>IFERROR(+VLOOKUP("LEBALF"&amp;A15,'Main File'!A:O,7,0),0)</f>
        <v>0</v>
      </c>
      <c r="D15" s="14">
        <f>IFERROR(+VLOOKUP("LEBALF"&amp;A15,'Main File'!A:O,8,0),0)</f>
        <v>0</v>
      </c>
      <c r="E15" s="14">
        <f>IFERROR(+VLOOKUP("LEBALF"&amp;A15,'Main File'!A:O,9,0),0)</f>
        <v>0</v>
      </c>
      <c r="F15" s="14">
        <f>IFERROR(+VLOOKUP("LEBALF"&amp;A15,'Main File'!A:O,10,0),0)</f>
        <v>0</v>
      </c>
      <c r="G15" s="14">
        <f>IFERROR(+VLOOKUP("LEBALF"&amp;A15,'Main File'!A:O,11,0),0)</f>
        <v>0</v>
      </c>
      <c r="H15" s="14">
        <f>IFERROR(+VLOOKUP("LEBALF"&amp;A15,'Main File'!A:O,12,0),0)</f>
        <v>0</v>
      </c>
      <c r="I15" s="14">
        <f>IFERROR(+VLOOKUP("LEBALF"&amp;A15,'Main File'!A:O,13,0),0)</f>
        <v>0</v>
      </c>
      <c r="J15" s="14">
        <f>IFERROR(+VLOOKUP("LEBALF"&amp;A15,'Main File'!A:O,14,0),0)</f>
        <v>0</v>
      </c>
      <c r="K15" s="14">
        <f>IFERROR(+VLOOKUP("LEBALF"&amp;A15,'Main File'!A:O,15,0),0)</f>
        <v>0</v>
      </c>
    </row>
    <row r="16" spans="1:14" x14ac:dyDescent="0.25">
      <c r="A16" s="9">
        <f t="shared" si="0"/>
        <v>43172</v>
      </c>
      <c r="B16" s="14">
        <f>IFERROR(+VLOOKUP("LEBALF"&amp;A16,'Main File'!A:O,6,0),0)</f>
        <v>0</v>
      </c>
      <c r="C16" s="14">
        <f>IFERROR(+VLOOKUP("LEBALF"&amp;A16,'Main File'!A:O,7,0),0)</f>
        <v>0</v>
      </c>
      <c r="D16" s="14">
        <f>IFERROR(+VLOOKUP("LEBALF"&amp;A16,'Main File'!A:O,8,0),0)</f>
        <v>0</v>
      </c>
      <c r="E16" s="14">
        <f>IFERROR(+VLOOKUP("LEBALF"&amp;A16,'Main File'!A:O,9,0),0)</f>
        <v>0</v>
      </c>
      <c r="F16" s="14">
        <f>IFERROR(+VLOOKUP("LEBALF"&amp;A16,'Main File'!A:O,10,0),0)</f>
        <v>0</v>
      </c>
      <c r="G16" s="14">
        <f>IFERROR(+VLOOKUP("LEBALF"&amp;A16,'Main File'!A:O,11,0),0)</f>
        <v>0</v>
      </c>
      <c r="H16" s="14">
        <f>IFERROR(+VLOOKUP("LEBALF"&amp;A16,'Main File'!A:O,12,0),0)</f>
        <v>0</v>
      </c>
      <c r="I16" s="14">
        <f>IFERROR(+VLOOKUP("LEBALF"&amp;A16,'Main File'!A:O,13,0),0)</f>
        <v>0</v>
      </c>
      <c r="J16" s="14">
        <f>IFERROR(+VLOOKUP("LEBALF"&amp;A16,'Main File'!A:O,14,0),0)</f>
        <v>0</v>
      </c>
      <c r="K16" s="14">
        <f>IFERROR(+VLOOKUP("LEBALF"&amp;A16,'Main File'!A:O,15,0),0)</f>
        <v>0</v>
      </c>
    </row>
    <row r="17" spans="1:11" x14ac:dyDescent="0.25">
      <c r="A17" s="9">
        <f t="shared" si="0"/>
        <v>43173</v>
      </c>
      <c r="B17" s="14">
        <f>IFERROR(+VLOOKUP("LEBALF"&amp;A17,'Main File'!A:O,6,0),0)</f>
        <v>0</v>
      </c>
      <c r="C17" s="14">
        <f>IFERROR(+VLOOKUP("LEBALF"&amp;A17,'Main File'!A:O,7,0),0)</f>
        <v>0</v>
      </c>
      <c r="D17" s="14">
        <f>IFERROR(+VLOOKUP("LEBALF"&amp;A17,'Main File'!A:O,8,0),0)</f>
        <v>0</v>
      </c>
      <c r="E17" s="14">
        <f>IFERROR(+VLOOKUP("LEBALF"&amp;A17,'Main File'!A:O,9,0),0)</f>
        <v>0</v>
      </c>
      <c r="F17" s="14">
        <f>IFERROR(+VLOOKUP("LEBALF"&amp;A17,'Main File'!A:O,10,0),0)</f>
        <v>0</v>
      </c>
      <c r="G17" s="14">
        <f>IFERROR(+VLOOKUP("LEBALF"&amp;A17,'Main File'!A:O,11,0),0)</f>
        <v>0</v>
      </c>
      <c r="H17" s="14">
        <f>IFERROR(+VLOOKUP("LEBALF"&amp;A17,'Main File'!A:O,12,0),0)</f>
        <v>0</v>
      </c>
      <c r="I17" s="14">
        <f>IFERROR(+VLOOKUP("LEBALF"&amp;A17,'Main File'!A:O,13,0),0)</f>
        <v>0</v>
      </c>
      <c r="J17" s="14">
        <f>IFERROR(+VLOOKUP("LEBALF"&amp;A17,'Main File'!A:O,14,0),0)</f>
        <v>0</v>
      </c>
      <c r="K17" s="14">
        <f>IFERROR(+VLOOKUP("LEBALF"&amp;A17,'Main File'!A:O,15,0),0)</f>
        <v>0</v>
      </c>
    </row>
    <row r="18" spans="1:11" x14ac:dyDescent="0.25">
      <c r="A18" s="9">
        <f t="shared" si="0"/>
        <v>43174</v>
      </c>
      <c r="B18" s="14">
        <f>IFERROR(+VLOOKUP("LEBALF"&amp;A18,'Main File'!A:O,6,0),0)</f>
        <v>0</v>
      </c>
      <c r="C18" s="14">
        <f>IFERROR(+VLOOKUP("LEBALF"&amp;A18,'Main File'!A:O,7,0),0)</f>
        <v>0</v>
      </c>
      <c r="D18" s="14">
        <f>IFERROR(+VLOOKUP("LEBALF"&amp;A18,'Main File'!A:O,8,0),0)</f>
        <v>0</v>
      </c>
      <c r="E18" s="14">
        <f>IFERROR(+VLOOKUP("LEBALF"&amp;A18,'Main File'!A:O,9,0),0)</f>
        <v>0</v>
      </c>
      <c r="F18" s="14">
        <f>IFERROR(+VLOOKUP("LEBALF"&amp;A18,'Main File'!A:O,10,0),0)</f>
        <v>0</v>
      </c>
      <c r="G18" s="14">
        <f>IFERROR(+VLOOKUP("LEBALF"&amp;A18,'Main File'!A:O,11,0),0)</f>
        <v>0</v>
      </c>
      <c r="H18" s="14">
        <f>IFERROR(+VLOOKUP("LEBALF"&amp;A18,'Main File'!A:O,12,0),0)</f>
        <v>0</v>
      </c>
      <c r="I18" s="14">
        <f>IFERROR(+VLOOKUP("LEBALF"&amp;A18,'Main File'!A:O,13,0),0)</f>
        <v>0</v>
      </c>
      <c r="J18" s="14">
        <f>IFERROR(+VLOOKUP("LEBALF"&amp;A18,'Main File'!A:O,14,0),0)</f>
        <v>0</v>
      </c>
      <c r="K18" s="14">
        <f>IFERROR(+VLOOKUP("LEBALF"&amp;A18,'Main File'!A:O,15,0),0)</f>
        <v>0</v>
      </c>
    </row>
    <row r="19" spans="1:11" x14ac:dyDescent="0.25">
      <c r="A19" s="9">
        <f t="shared" si="0"/>
        <v>43175</v>
      </c>
      <c r="B19" s="14">
        <f>IFERROR(+VLOOKUP("LEBALF"&amp;A19,'Main File'!A:O,6,0),0)</f>
        <v>0</v>
      </c>
      <c r="C19" s="14">
        <f>IFERROR(+VLOOKUP("LEBALF"&amp;A19,'Main File'!A:O,7,0),0)</f>
        <v>0</v>
      </c>
      <c r="D19" s="14">
        <f>IFERROR(+VLOOKUP("LEBALF"&amp;A19,'Main File'!A:O,8,0),0)</f>
        <v>0</v>
      </c>
      <c r="E19" s="14">
        <f>IFERROR(+VLOOKUP("LEBALF"&amp;A19,'Main File'!A:O,9,0),0)</f>
        <v>0</v>
      </c>
      <c r="F19" s="14">
        <f>IFERROR(+VLOOKUP("LEBALF"&amp;A19,'Main File'!A:O,10,0),0)</f>
        <v>0</v>
      </c>
      <c r="G19" s="14">
        <f>IFERROR(+VLOOKUP("LEBALF"&amp;A19,'Main File'!A:O,11,0),0)</f>
        <v>0</v>
      </c>
      <c r="H19" s="14">
        <f>IFERROR(+VLOOKUP("LEBALF"&amp;A19,'Main File'!A:O,12,0),0)</f>
        <v>0</v>
      </c>
      <c r="I19" s="14">
        <f>IFERROR(+VLOOKUP("LEBALF"&amp;A19,'Main File'!A:O,13,0),0)</f>
        <v>0</v>
      </c>
      <c r="J19" s="14">
        <f>IFERROR(+VLOOKUP("LEBALF"&amp;A19,'Main File'!A:O,14,0),0)</f>
        <v>0</v>
      </c>
      <c r="K19" s="14">
        <f>IFERROR(+VLOOKUP("LEBALF"&amp;A19,'Main File'!A:O,15,0),0)</f>
        <v>0</v>
      </c>
    </row>
    <row r="20" spans="1:11" x14ac:dyDescent="0.25">
      <c r="A20" s="9">
        <f t="shared" si="0"/>
        <v>43176</v>
      </c>
      <c r="B20" s="14">
        <f>IFERROR(+VLOOKUP("LEBALF"&amp;A20,'Main File'!A:O,6,0),0)</f>
        <v>0</v>
      </c>
      <c r="C20" s="14">
        <f>IFERROR(+VLOOKUP("LEBALF"&amp;A20,'Main File'!A:O,7,0),0)</f>
        <v>0</v>
      </c>
      <c r="D20" s="14">
        <f>IFERROR(+VLOOKUP("LEBALF"&amp;A20,'Main File'!A:O,8,0),0)</f>
        <v>0</v>
      </c>
      <c r="E20" s="14">
        <f>IFERROR(+VLOOKUP("LEBALF"&amp;A20,'Main File'!A:O,9,0),0)</f>
        <v>0</v>
      </c>
      <c r="F20" s="14">
        <f>IFERROR(+VLOOKUP("LEBALF"&amp;A20,'Main File'!A:O,10,0),0)</f>
        <v>0</v>
      </c>
      <c r="G20" s="14">
        <f>IFERROR(+VLOOKUP("LEBALF"&amp;A20,'Main File'!A:O,11,0),0)</f>
        <v>0</v>
      </c>
      <c r="H20" s="14">
        <f>IFERROR(+VLOOKUP("LEBALF"&amp;A20,'Main File'!A:O,12,0),0)</f>
        <v>0</v>
      </c>
      <c r="I20" s="14">
        <f>IFERROR(+VLOOKUP("LEBALF"&amp;A20,'Main File'!A:O,13,0),0)</f>
        <v>0</v>
      </c>
      <c r="J20" s="14">
        <f>IFERROR(+VLOOKUP("LEBALF"&amp;A20,'Main File'!A:O,14,0),0)</f>
        <v>0</v>
      </c>
      <c r="K20" s="14">
        <f>IFERROR(+VLOOKUP("LEBALF"&amp;A20,'Main File'!A:O,15,0),0)</f>
        <v>0</v>
      </c>
    </row>
    <row r="21" spans="1:11" x14ac:dyDescent="0.25">
      <c r="A21" s="9">
        <f t="shared" si="0"/>
        <v>43177</v>
      </c>
      <c r="B21" s="14">
        <f>IFERROR(+VLOOKUP("LEBALF"&amp;A21,'Main File'!A:O,6,0),0)</f>
        <v>0</v>
      </c>
      <c r="C21" s="14">
        <f>IFERROR(+VLOOKUP("LEBALF"&amp;A21,'Main File'!A:O,7,0),0)</f>
        <v>0</v>
      </c>
      <c r="D21" s="14">
        <f>IFERROR(+VLOOKUP("LEBALF"&amp;A21,'Main File'!A:O,8,0),0)</f>
        <v>0</v>
      </c>
      <c r="E21" s="14">
        <f>IFERROR(+VLOOKUP("LEBALF"&amp;A21,'Main File'!A:O,9,0),0)</f>
        <v>0</v>
      </c>
      <c r="F21" s="14">
        <f>IFERROR(+VLOOKUP("LEBALF"&amp;A21,'Main File'!A:O,10,0),0)</f>
        <v>0</v>
      </c>
      <c r="G21" s="14">
        <f>IFERROR(+VLOOKUP("LEBALF"&amp;A21,'Main File'!A:O,11,0),0)</f>
        <v>0</v>
      </c>
      <c r="H21" s="14">
        <f>IFERROR(+VLOOKUP("LEBALF"&amp;A21,'Main File'!A:O,12,0),0)</f>
        <v>0</v>
      </c>
      <c r="I21" s="14">
        <f>IFERROR(+VLOOKUP("LEBALF"&amp;A21,'Main File'!A:O,13,0),0)</f>
        <v>0</v>
      </c>
      <c r="J21" s="14">
        <f>IFERROR(+VLOOKUP("LEBALF"&amp;A21,'Main File'!A:O,14,0),0)</f>
        <v>0</v>
      </c>
      <c r="K21" s="14">
        <f>IFERROR(+VLOOKUP("LEBALF"&amp;A21,'Main File'!A:O,15,0),0)</f>
        <v>0</v>
      </c>
    </row>
    <row r="22" spans="1:11" x14ac:dyDescent="0.25">
      <c r="A22" s="9">
        <f t="shared" si="0"/>
        <v>43178</v>
      </c>
      <c r="B22" s="14">
        <f>IFERROR(+VLOOKUP("LEBALF"&amp;A22,'Main File'!A:O,6,0),0)</f>
        <v>0</v>
      </c>
      <c r="C22" s="14">
        <f>IFERROR(+VLOOKUP("LEBALF"&amp;A22,'Main File'!A:O,7,0),0)</f>
        <v>0</v>
      </c>
      <c r="D22" s="14">
        <f>IFERROR(+VLOOKUP("LEBALF"&amp;A22,'Main File'!A:O,8,0),0)</f>
        <v>0</v>
      </c>
      <c r="E22" s="14">
        <f>IFERROR(+VLOOKUP("LEBALF"&amp;A22,'Main File'!A:O,9,0),0)</f>
        <v>0</v>
      </c>
      <c r="F22" s="14">
        <f>IFERROR(+VLOOKUP("LEBALF"&amp;A22,'Main File'!A:O,10,0),0)</f>
        <v>0</v>
      </c>
      <c r="G22" s="14">
        <f>IFERROR(+VLOOKUP("LEBALF"&amp;A22,'Main File'!A:O,11,0),0)</f>
        <v>0</v>
      </c>
      <c r="H22" s="14">
        <f>IFERROR(+VLOOKUP("LEBALF"&amp;A22,'Main File'!A:O,12,0),0)</f>
        <v>0</v>
      </c>
      <c r="I22" s="14">
        <f>IFERROR(+VLOOKUP("LEBALF"&amp;A22,'Main File'!A:O,13,0),0)</f>
        <v>0</v>
      </c>
      <c r="J22" s="14">
        <f>IFERROR(+VLOOKUP("LEBALF"&amp;A22,'Main File'!A:O,14,0),0)</f>
        <v>0</v>
      </c>
      <c r="K22" s="14">
        <f>IFERROR(+VLOOKUP("LEBALF"&amp;A22,'Main File'!A:O,15,0),0)</f>
        <v>0</v>
      </c>
    </row>
    <row r="23" spans="1:11" x14ac:dyDescent="0.25">
      <c r="A23" s="9">
        <f t="shared" si="0"/>
        <v>43179</v>
      </c>
      <c r="B23" s="14">
        <f>IFERROR(+VLOOKUP("LEBALF"&amp;A23,'Main File'!A:O,6,0),0)</f>
        <v>0</v>
      </c>
      <c r="C23" s="14">
        <f>IFERROR(+VLOOKUP("LEBALF"&amp;A23,'Main File'!A:O,7,0),0)</f>
        <v>0</v>
      </c>
      <c r="D23" s="14">
        <f>IFERROR(+VLOOKUP("LEBALF"&amp;A23,'Main File'!A:O,8,0),0)</f>
        <v>0</v>
      </c>
      <c r="E23" s="14">
        <f>IFERROR(+VLOOKUP("LEBALF"&amp;A23,'Main File'!A:O,9,0),0)</f>
        <v>0</v>
      </c>
      <c r="F23" s="14">
        <f>IFERROR(+VLOOKUP("LEBALF"&amp;A23,'Main File'!A:O,10,0),0)</f>
        <v>0</v>
      </c>
      <c r="G23" s="14">
        <f>IFERROR(+VLOOKUP("LEBALF"&amp;A23,'Main File'!A:O,11,0),0)</f>
        <v>0</v>
      </c>
      <c r="H23" s="14">
        <f>IFERROR(+VLOOKUP("LEBALF"&amp;A23,'Main File'!A:O,12,0),0)</f>
        <v>0</v>
      </c>
      <c r="I23" s="14">
        <f>IFERROR(+VLOOKUP("LEBALF"&amp;A23,'Main File'!A:O,13,0),0)</f>
        <v>0</v>
      </c>
      <c r="J23" s="14">
        <f>IFERROR(+VLOOKUP("LEBALF"&amp;A23,'Main File'!A:O,14,0),0)</f>
        <v>0</v>
      </c>
      <c r="K23" s="14">
        <f>IFERROR(+VLOOKUP("LEBALF"&amp;A23,'Main File'!A:O,15,0),0)</f>
        <v>0</v>
      </c>
    </row>
    <row r="24" spans="1:11" x14ac:dyDescent="0.25">
      <c r="A24" s="9">
        <f t="shared" si="0"/>
        <v>43180</v>
      </c>
      <c r="B24" s="14">
        <f>IFERROR(+VLOOKUP("LEBALF"&amp;A24,'Main File'!A:O,6,0),0)</f>
        <v>0</v>
      </c>
      <c r="C24" s="14">
        <f>IFERROR(+VLOOKUP("LEBALF"&amp;A24,'Main File'!A:O,7,0),0)</f>
        <v>0</v>
      </c>
      <c r="D24" s="14">
        <f>IFERROR(+VLOOKUP("LEBALF"&amp;A24,'Main File'!A:O,8,0),0)</f>
        <v>0</v>
      </c>
      <c r="E24" s="14">
        <f>IFERROR(+VLOOKUP("LEBALF"&amp;A24,'Main File'!A:O,9,0),0)</f>
        <v>0</v>
      </c>
      <c r="F24" s="14">
        <f>IFERROR(+VLOOKUP("LEBALF"&amp;A24,'Main File'!A:O,10,0),0)</f>
        <v>0</v>
      </c>
      <c r="G24" s="14">
        <f>IFERROR(+VLOOKUP("LEBALF"&amp;A24,'Main File'!A:O,11,0),0)</f>
        <v>0</v>
      </c>
      <c r="H24" s="14">
        <f>IFERROR(+VLOOKUP("LEBALF"&amp;A24,'Main File'!A:O,12,0),0)</f>
        <v>0</v>
      </c>
      <c r="I24" s="14">
        <f>IFERROR(+VLOOKUP("LEBALF"&amp;A24,'Main File'!A:O,13,0),0)</f>
        <v>0</v>
      </c>
      <c r="J24" s="14">
        <f>IFERROR(+VLOOKUP("LEBALF"&amp;A24,'Main File'!A:O,14,0),0)</f>
        <v>0</v>
      </c>
      <c r="K24" s="14">
        <f>IFERROR(+VLOOKUP("LEBALF"&amp;A24,'Main File'!A:O,15,0),0)</f>
        <v>0</v>
      </c>
    </row>
    <row r="25" spans="1:11" x14ac:dyDescent="0.25">
      <c r="A25" s="9">
        <f t="shared" si="0"/>
        <v>43181</v>
      </c>
      <c r="B25" s="14">
        <f>IFERROR(+VLOOKUP("LEBALF"&amp;A25,'Main File'!A:O,6,0),0)</f>
        <v>0</v>
      </c>
      <c r="C25" s="14">
        <f>IFERROR(+VLOOKUP("LEBALF"&amp;A25,'Main File'!A:O,7,0),0)</f>
        <v>0</v>
      </c>
      <c r="D25" s="14">
        <f>IFERROR(+VLOOKUP("LEBALF"&amp;A25,'Main File'!A:O,8,0),0)</f>
        <v>0</v>
      </c>
      <c r="E25" s="14">
        <f>IFERROR(+VLOOKUP("LEBALF"&amp;A25,'Main File'!A:O,9,0),0)</f>
        <v>0</v>
      </c>
      <c r="F25" s="14">
        <f>IFERROR(+VLOOKUP("LEBALF"&amp;A25,'Main File'!A:O,10,0),0)</f>
        <v>0</v>
      </c>
      <c r="G25" s="14">
        <f>IFERROR(+VLOOKUP("LEBALF"&amp;A25,'Main File'!A:O,11,0),0)</f>
        <v>0</v>
      </c>
      <c r="H25" s="14">
        <f>IFERROR(+VLOOKUP("LEBALF"&amp;A25,'Main File'!A:O,12,0),0)</f>
        <v>0</v>
      </c>
      <c r="I25" s="14">
        <f>IFERROR(+VLOOKUP("LEBALF"&amp;A25,'Main File'!A:O,13,0),0)</f>
        <v>0</v>
      </c>
      <c r="J25" s="14">
        <f>IFERROR(+VLOOKUP("LEBALF"&amp;A25,'Main File'!A:O,14,0),0)</f>
        <v>0</v>
      </c>
      <c r="K25" s="14">
        <f>IFERROR(+VLOOKUP("LEBALF"&amp;A25,'Main File'!A:O,15,0),0)</f>
        <v>0</v>
      </c>
    </row>
    <row r="26" spans="1:11" x14ac:dyDescent="0.25">
      <c r="A26" s="9">
        <f t="shared" si="0"/>
        <v>43182</v>
      </c>
      <c r="B26" s="14">
        <f>IFERROR(+VLOOKUP("LEBALF"&amp;A26,'Main File'!A:O,6,0),0)</f>
        <v>0</v>
      </c>
      <c r="C26" s="14">
        <f>IFERROR(+VLOOKUP("LEBALF"&amp;A26,'Main File'!A:O,7,0),0)</f>
        <v>0</v>
      </c>
      <c r="D26" s="14">
        <f>IFERROR(+VLOOKUP("LEBALF"&amp;A26,'Main File'!A:O,8,0),0)</f>
        <v>0</v>
      </c>
      <c r="E26" s="14">
        <f>IFERROR(+VLOOKUP("LEBALF"&amp;A26,'Main File'!A:O,9,0),0)</f>
        <v>0</v>
      </c>
      <c r="F26" s="14">
        <f>IFERROR(+VLOOKUP("LEBALF"&amp;A26,'Main File'!A:O,10,0),0)</f>
        <v>0</v>
      </c>
      <c r="G26" s="14">
        <f>IFERROR(+VLOOKUP("LEBALF"&amp;A26,'Main File'!A:O,11,0),0)</f>
        <v>0</v>
      </c>
      <c r="H26" s="14">
        <f>IFERROR(+VLOOKUP("LEBALF"&amp;A26,'Main File'!A:O,12,0),0)</f>
        <v>0</v>
      </c>
      <c r="I26" s="14">
        <f>IFERROR(+VLOOKUP("LEBALF"&amp;A26,'Main File'!A:O,13,0),0)</f>
        <v>0</v>
      </c>
      <c r="J26" s="14">
        <f>IFERROR(+VLOOKUP("LEBALF"&amp;A26,'Main File'!A:O,14,0),0)</f>
        <v>0</v>
      </c>
      <c r="K26" s="14">
        <f>IFERROR(+VLOOKUP("LEBALF"&amp;A26,'Main File'!A:O,15,0),0)</f>
        <v>0</v>
      </c>
    </row>
    <row r="27" spans="1:11" x14ac:dyDescent="0.25">
      <c r="A27" s="9">
        <f t="shared" si="0"/>
        <v>43183</v>
      </c>
      <c r="B27" s="14">
        <f>IFERROR(+VLOOKUP("LEBALF"&amp;A27,'Main File'!A:O,6,0),0)</f>
        <v>0</v>
      </c>
      <c r="C27" s="14">
        <f>IFERROR(+VLOOKUP("LEBALF"&amp;A27,'Main File'!A:O,7,0),0)</f>
        <v>0</v>
      </c>
      <c r="D27" s="14">
        <f>IFERROR(+VLOOKUP("LEBALF"&amp;A27,'Main File'!A:O,8,0),0)</f>
        <v>0</v>
      </c>
      <c r="E27" s="14">
        <f>IFERROR(+VLOOKUP("LEBALF"&amp;A27,'Main File'!A:O,9,0),0)</f>
        <v>0</v>
      </c>
      <c r="F27" s="14">
        <f>IFERROR(+VLOOKUP("LEBALF"&amp;A27,'Main File'!A:O,10,0),0)</f>
        <v>0</v>
      </c>
      <c r="G27" s="14">
        <f>IFERROR(+VLOOKUP("LEBALF"&amp;A27,'Main File'!A:O,11,0),0)</f>
        <v>0</v>
      </c>
      <c r="H27" s="14">
        <f>IFERROR(+VLOOKUP("LEBALF"&amp;A27,'Main File'!A:O,12,0),0)</f>
        <v>0</v>
      </c>
      <c r="I27" s="14">
        <f>IFERROR(+VLOOKUP("LEBALF"&amp;A27,'Main File'!A:O,13,0),0)</f>
        <v>0</v>
      </c>
      <c r="J27" s="14">
        <f>IFERROR(+VLOOKUP("LEBALF"&amp;A27,'Main File'!A:O,14,0),0)</f>
        <v>0</v>
      </c>
      <c r="K27" s="14">
        <f>IFERROR(+VLOOKUP("LEBALF"&amp;A27,'Main File'!A:O,15,0),0)</f>
        <v>0</v>
      </c>
    </row>
    <row r="28" spans="1:11" x14ac:dyDescent="0.25">
      <c r="A28" s="9">
        <f t="shared" si="0"/>
        <v>43184</v>
      </c>
      <c r="B28" s="14">
        <f>IFERROR(+VLOOKUP("LEBALF"&amp;A28,'Main File'!A:O,6,0),0)</f>
        <v>0</v>
      </c>
      <c r="C28" s="14">
        <f>IFERROR(+VLOOKUP("LEBALF"&amp;A28,'Main File'!A:O,7,0),0)</f>
        <v>0</v>
      </c>
      <c r="D28" s="14">
        <f>IFERROR(+VLOOKUP("LEBALF"&amp;A28,'Main File'!A:O,8,0),0)</f>
        <v>0</v>
      </c>
      <c r="E28" s="14">
        <f>IFERROR(+VLOOKUP("LEBALF"&amp;A28,'Main File'!A:O,9,0),0)</f>
        <v>0</v>
      </c>
      <c r="F28" s="14">
        <f>IFERROR(+VLOOKUP("LEBALF"&amp;A28,'Main File'!A:O,10,0),0)</f>
        <v>0</v>
      </c>
      <c r="G28" s="14">
        <f>IFERROR(+VLOOKUP("LEBALF"&amp;A28,'Main File'!A:O,11,0),0)</f>
        <v>0</v>
      </c>
      <c r="H28" s="14">
        <f>IFERROR(+VLOOKUP("LEBALF"&amp;A28,'Main File'!A:O,12,0),0)</f>
        <v>0</v>
      </c>
      <c r="I28" s="14">
        <f>IFERROR(+VLOOKUP("LEBALF"&amp;A28,'Main File'!A:O,13,0),0)</f>
        <v>0</v>
      </c>
      <c r="J28" s="14">
        <f>IFERROR(+VLOOKUP("LEBALF"&amp;A28,'Main File'!A:O,14,0),0)</f>
        <v>0</v>
      </c>
      <c r="K28" s="14">
        <f>IFERROR(+VLOOKUP("LEBALF"&amp;A28,'Main File'!A:O,15,0),0)</f>
        <v>0</v>
      </c>
    </row>
    <row r="29" spans="1:11" x14ac:dyDescent="0.25">
      <c r="A29" s="9">
        <f t="shared" si="0"/>
        <v>43185</v>
      </c>
      <c r="B29" s="14">
        <f>IFERROR(+VLOOKUP("LEBALF"&amp;A29,'Main File'!A:O,6,0),0)</f>
        <v>0</v>
      </c>
      <c r="C29" s="14">
        <f>IFERROR(+VLOOKUP("LEBALF"&amp;A29,'Main File'!A:O,7,0),0)</f>
        <v>0</v>
      </c>
      <c r="D29" s="14">
        <f>IFERROR(+VLOOKUP("LEBALF"&amp;A29,'Main File'!A:O,8,0),0)</f>
        <v>0</v>
      </c>
      <c r="E29" s="14">
        <f>IFERROR(+VLOOKUP("LEBALF"&amp;A29,'Main File'!A:O,9,0),0)</f>
        <v>0</v>
      </c>
      <c r="F29" s="14">
        <f>IFERROR(+VLOOKUP("LEBALF"&amp;A29,'Main File'!A:O,10,0),0)</f>
        <v>0</v>
      </c>
      <c r="G29" s="14">
        <f>IFERROR(+VLOOKUP("LEBALF"&amp;A29,'Main File'!A:O,11,0),0)</f>
        <v>0</v>
      </c>
      <c r="H29" s="14">
        <f>IFERROR(+VLOOKUP("LEBALF"&amp;A29,'Main File'!A:O,12,0),0)</f>
        <v>0</v>
      </c>
      <c r="I29" s="14">
        <f>IFERROR(+VLOOKUP("LEBALF"&amp;A29,'Main File'!A:O,13,0),0)</f>
        <v>0</v>
      </c>
      <c r="J29" s="14">
        <f>IFERROR(+VLOOKUP("LEBALF"&amp;A29,'Main File'!A:O,14,0),0)</f>
        <v>0</v>
      </c>
      <c r="K29" s="14">
        <f>IFERROR(+VLOOKUP("LEBALF"&amp;A29,'Main File'!A:O,15,0),0)</f>
        <v>0</v>
      </c>
    </row>
    <row r="30" spans="1:11" x14ac:dyDescent="0.25">
      <c r="A30" s="9">
        <f t="shared" si="0"/>
        <v>43186</v>
      </c>
      <c r="B30" s="14">
        <f>IFERROR(+VLOOKUP("LEBALF"&amp;A30,'Main File'!A:O,6,0),0)</f>
        <v>0</v>
      </c>
      <c r="C30" s="14">
        <f>IFERROR(+VLOOKUP("LEBALF"&amp;A30,'Main File'!A:O,7,0),0)</f>
        <v>0</v>
      </c>
      <c r="D30" s="14">
        <f>IFERROR(+VLOOKUP("LEBALF"&amp;A30,'Main File'!A:O,8,0),0)</f>
        <v>0</v>
      </c>
      <c r="E30" s="14">
        <f>IFERROR(+VLOOKUP("LEBALF"&amp;A30,'Main File'!A:O,9,0),0)</f>
        <v>0</v>
      </c>
      <c r="F30" s="14">
        <f>IFERROR(+VLOOKUP("LEBALF"&amp;A30,'Main File'!A:O,10,0),0)</f>
        <v>0</v>
      </c>
      <c r="G30" s="14">
        <f>IFERROR(+VLOOKUP("LEBALF"&amp;A30,'Main File'!A:O,11,0),0)</f>
        <v>0</v>
      </c>
      <c r="H30" s="14">
        <f>IFERROR(+VLOOKUP("LEBALF"&amp;A30,'Main File'!A:O,12,0),0)</f>
        <v>0</v>
      </c>
      <c r="I30" s="14">
        <f>IFERROR(+VLOOKUP("LEBALF"&amp;A30,'Main File'!A:O,13,0),0)</f>
        <v>0</v>
      </c>
      <c r="J30" s="14">
        <f>IFERROR(+VLOOKUP("LEBALF"&amp;A30,'Main File'!A:O,14,0),0)</f>
        <v>0</v>
      </c>
      <c r="K30" s="14">
        <f>IFERROR(+VLOOKUP("LEBALF"&amp;A30,'Main File'!A:O,15,0),0)</f>
        <v>0</v>
      </c>
    </row>
    <row r="31" spans="1:11" x14ac:dyDescent="0.25">
      <c r="A31" s="9">
        <f t="shared" si="0"/>
        <v>43187</v>
      </c>
      <c r="B31" s="14">
        <f>IFERROR(+VLOOKUP("LEBALF"&amp;A31,'Main File'!A:O,6,0),0)</f>
        <v>0</v>
      </c>
      <c r="C31" s="14">
        <f>IFERROR(+VLOOKUP("LEBALF"&amp;A31,'Main File'!A:O,7,0),0)</f>
        <v>0</v>
      </c>
      <c r="D31" s="14">
        <f>IFERROR(+VLOOKUP("LEBALF"&amp;A31,'Main File'!A:O,8,0),0)</f>
        <v>0</v>
      </c>
      <c r="E31" s="14">
        <f>IFERROR(+VLOOKUP("LEBALF"&amp;A31,'Main File'!A:O,9,0),0)</f>
        <v>0</v>
      </c>
      <c r="F31" s="14">
        <f>IFERROR(+VLOOKUP("LEBALF"&amp;A31,'Main File'!A:O,10,0),0)</f>
        <v>0</v>
      </c>
      <c r="G31" s="14">
        <f>IFERROR(+VLOOKUP("LEBALF"&amp;A31,'Main File'!A:O,11,0),0)</f>
        <v>0</v>
      </c>
      <c r="H31" s="14">
        <f>IFERROR(+VLOOKUP("LEBALF"&amp;A31,'Main File'!A:O,12,0),0)</f>
        <v>0</v>
      </c>
      <c r="I31" s="14">
        <f>IFERROR(+VLOOKUP("LEBALF"&amp;A31,'Main File'!A:O,13,0),0)</f>
        <v>0</v>
      </c>
      <c r="J31" s="14">
        <f>IFERROR(+VLOOKUP("LEBALF"&amp;A31,'Main File'!A:O,14,0),0)</f>
        <v>0</v>
      </c>
      <c r="K31" s="14">
        <f>IFERROR(+VLOOKUP("LEBALF"&amp;A31,'Main File'!A:O,15,0),0)</f>
        <v>0</v>
      </c>
    </row>
    <row r="32" spans="1:11" x14ac:dyDescent="0.25">
      <c r="A32" s="9">
        <f t="shared" si="0"/>
        <v>43188</v>
      </c>
      <c r="B32" s="14">
        <f>IFERROR(+VLOOKUP("LEBALF"&amp;A32,'Main File'!A:O,6,0),0)</f>
        <v>0</v>
      </c>
      <c r="C32" s="14">
        <f>IFERROR(+VLOOKUP("LEBALF"&amp;A32,'Main File'!A:O,7,0),0)</f>
        <v>0</v>
      </c>
      <c r="D32" s="14">
        <f>IFERROR(+VLOOKUP("LEBALF"&amp;A32,'Main File'!A:O,8,0),0)</f>
        <v>0</v>
      </c>
      <c r="E32" s="14">
        <f>IFERROR(+VLOOKUP("LEBALF"&amp;A32,'Main File'!A:O,9,0),0)</f>
        <v>0</v>
      </c>
      <c r="F32" s="14">
        <f>IFERROR(+VLOOKUP("LEBALF"&amp;A32,'Main File'!A:O,10,0),0)</f>
        <v>0</v>
      </c>
      <c r="G32" s="14">
        <f>IFERROR(+VLOOKUP("LEBALF"&amp;A32,'Main File'!A:O,11,0),0)</f>
        <v>0</v>
      </c>
      <c r="H32" s="14">
        <f>IFERROR(+VLOOKUP("LEBALF"&amp;A32,'Main File'!A:O,12,0),0)</f>
        <v>0</v>
      </c>
      <c r="I32" s="14">
        <f>IFERROR(+VLOOKUP("LEBALF"&amp;A32,'Main File'!A:O,13,0),0)</f>
        <v>0</v>
      </c>
      <c r="J32" s="14">
        <f>IFERROR(+VLOOKUP("LEBALF"&amp;A32,'Main File'!A:O,14,0),0)</f>
        <v>0</v>
      </c>
      <c r="K32" s="14">
        <f>IFERROR(+VLOOKUP("LEBALF"&amp;A32,'Main File'!A:O,15,0),0)</f>
        <v>0</v>
      </c>
    </row>
    <row r="33" spans="1:11" x14ac:dyDescent="0.25">
      <c r="A33" s="9">
        <f t="shared" si="0"/>
        <v>43189</v>
      </c>
      <c r="B33" s="14">
        <f>IFERROR(+VLOOKUP("LEBALF"&amp;A33,'Main File'!A:O,6,0),0)</f>
        <v>0</v>
      </c>
      <c r="C33" s="14">
        <f>IFERROR(+VLOOKUP("LEBALF"&amp;A33,'Main File'!A:O,7,0),0)</f>
        <v>0</v>
      </c>
      <c r="D33" s="14">
        <f>IFERROR(+VLOOKUP("LEBALF"&amp;A33,'Main File'!A:O,8,0),0)</f>
        <v>0</v>
      </c>
      <c r="E33" s="14">
        <f>IFERROR(+VLOOKUP("LEBALF"&amp;A33,'Main File'!A:O,9,0),0)</f>
        <v>0</v>
      </c>
      <c r="F33" s="14">
        <f>IFERROR(+VLOOKUP("LEBALF"&amp;A33,'Main File'!A:O,10,0),0)</f>
        <v>0</v>
      </c>
      <c r="G33" s="14">
        <f>IFERROR(+VLOOKUP("LEBALF"&amp;A33,'Main File'!A:O,11,0),0)</f>
        <v>0</v>
      </c>
      <c r="H33" s="14">
        <f>IFERROR(+VLOOKUP("LEBALF"&amp;A33,'Main File'!A:O,12,0),0)</f>
        <v>0</v>
      </c>
      <c r="I33" s="14">
        <f>IFERROR(+VLOOKUP("LEBALF"&amp;A33,'Main File'!A:O,13,0),0)</f>
        <v>0</v>
      </c>
      <c r="J33" s="14">
        <f>IFERROR(+VLOOKUP("LEBALF"&amp;A33,'Main File'!A:O,14,0),0)</f>
        <v>0</v>
      </c>
      <c r="K33" s="14">
        <f>IFERROR(+VLOOKUP("LEBALF"&amp;A33,'Main File'!A:O,15,0),0)</f>
        <v>0</v>
      </c>
    </row>
    <row r="34" spans="1:11" x14ac:dyDescent="0.25">
      <c r="A34" s="9">
        <f t="shared" si="0"/>
        <v>43190</v>
      </c>
      <c r="B34" s="14">
        <f>IFERROR(+VLOOKUP("LEBALF"&amp;A34,'Main File'!A:O,6,0),0)</f>
        <v>0</v>
      </c>
      <c r="C34" s="14">
        <f>IFERROR(+VLOOKUP("LEBALF"&amp;A34,'Main File'!A:O,7,0),0)</f>
        <v>0</v>
      </c>
      <c r="D34" s="14">
        <f>IFERROR(+VLOOKUP("LEBALF"&amp;A34,'Main File'!A:O,8,0),0)</f>
        <v>0</v>
      </c>
      <c r="E34" s="14">
        <f>IFERROR(+VLOOKUP("LEBALF"&amp;A34,'Main File'!A:O,9,0),0)</f>
        <v>0</v>
      </c>
      <c r="F34" s="14">
        <f>IFERROR(+VLOOKUP("LEBALF"&amp;A34,'Main File'!A:O,10,0),0)</f>
        <v>0</v>
      </c>
      <c r="G34" s="14">
        <f>IFERROR(+VLOOKUP("LEBALF"&amp;A34,'Main File'!A:O,11,0),0)</f>
        <v>0</v>
      </c>
      <c r="H34" s="14">
        <f>IFERROR(+VLOOKUP("LEBALF"&amp;A34,'Main File'!A:O,12,0),0)</f>
        <v>0</v>
      </c>
      <c r="I34" s="14">
        <f>IFERROR(+VLOOKUP("LEBALF"&amp;A34,'Main File'!A:O,13,0),0)</f>
        <v>0</v>
      </c>
      <c r="J34" s="14">
        <f>IFERROR(+VLOOKUP("LEBALF"&amp;A34,'Main File'!A:O,14,0),0)</f>
        <v>0</v>
      </c>
      <c r="K34" s="14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Banking and Financial Services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IFERROR(+VLOOKUP("LEBFSF"&amp;A4,'Main File'!A:O,6,0),0)</f>
        <v>2.5001424600590103</v>
      </c>
      <c r="C4" s="14">
        <f>IFERROR(+VLOOKUP("LEBFSF"&amp;A4,'Main File'!A:O,7,0),0)</f>
        <v>0.30002473532526475</v>
      </c>
      <c r="D4" s="14">
        <f>IFERROR(+VLOOKUP("LEBFSF"&amp;A4,'Main File'!A:O,8,0),0)</f>
        <v>0.2</v>
      </c>
      <c r="E4" s="14">
        <f>IFERROR(+VLOOKUP("LEBFSF"&amp;A4,'Main File'!A:O,9,0),0)</f>
        <v>0.21961910626954254</v>
      </c>
      <c r="F4" s="14">
        <f>IFERROR(+VLOOKUP("LEBFSF"&amp;A4,'Main File'!A:O,10,0),0)</f>
        <v>3.219786301653818</v>
      </c>
      <c r="G4" s="14">
        <f>IFERROR(+VLOOKUP("LEBFSF"&amp;A4,'Main File'!A:O,11,0),0)</f>
        <v>1.0359570797907747</v>
      </c>
      <c r="H4" s="14">
        <f>IFERROR(+VLOOKUP("LEBFSF"&amp;A4,'Main File'!A:O,12,0),0)</f>
        <v>0</v>
      </c>
      <c r="I4" s="14">
        <f>IFERROR(+VLOOKUP("LEBFSF"&amp;A4,'Main File'!A:O,13,0),0)</f>
        <v>0.2</v>
      </c>
      <c r="J4" s="14">
        <f>IFERROR(+VLOOKUP("LEBFSF"&amp;A4,'Main File'!A:O,14,0),0)</f>
        <v>0.20807358245635937</v>
      </c>
      <c r="K4" s="14">
        <f>IFERROR(+VLOOKUP("LEBFSF"&amp;A4,'Main File'!A:O,15,0),0)</f>
        <v>1.4440306622471339</v>
      </c>
    </row>
    <row r="5" spans="1:14" x14ac:dyDescent="0.25">
      <c r="A5" s="9">
        <v>43161</v>
      </c>
      <c r="B5" s="14">
        <f>IFERROR(+VLOOKUP("LEBFSF"&amp;A5,'Main File'!A:O,6,0),0)</f>
        <v>2.5001438867587762</v>
      </c>
      <c r="C5" s="14">
        <f>IFERROR(+VLOOKUP("LEBFSF"&amp;A5,'Main File'!A:O,7,0),0)</f>
        <v>0.30002419643765915</v>
      </c>
      <c r="D5" s="14">
        <f>IFERROR(+VLOOKUP("LEBFSF"&amp;A5,'Main File'!A:O,8,0),0)</f>
        <v>0.2</v>
      </c>
      <c r="E5" s="14">
        <f>IFERROR(+VLOOKUP("LEBFSF"&amp;A5,'Main File'!A:O,9,0),0)</f>
        <v>0.21961964389716876</v>
      </c>
      <c r="F5" s="14">
        <f>IFERROR(+VLOOKUP("LEBFSF"&amp;A5,'Main File'!A:O,10,0),0)</f>
        <v>3.2197877270936042</v>
      </c>
      <c r="G5" s="14">
        <f>IFERROR(+VLOOKUP("LEBFSF"&amp;A5,'Main File'!A:O,11,0),0)</f>
        <v>1.0368524277571367</v>
      </c>
      <c r="H5" s="14">
        <f>IFERROR(+VLOOKUP("LEBFSF"&amp;A5,'Main File'!A:O,12,0),0)</f>
        <v>0</v>
      </c>
      <c r="I5" s="14">
        <f>IFERROR(+VLOOKUP("LEBFSF"&amp;A5,'Main File'!A:O,13,0),0)</f>
        <v>0.2</v>
      </c>
      <c r="J5" s="14">
        <f>IFERROR(+VLOOKUP("LEBFSF"&amp;A5,'Main File'!A:O,14,0),0)</f>
        <v>0.20823295669882652</v>
      </c>
      <c r="K5" s="14">
        <f>IFERROR(+VLOOKUP("LEBFSF"&amp;A5,'Main File'!A:O,15,0),0)</f>
        <v>1.4450853844559632</v>
      </c>
    </row>
    <row r="6" spans="1:14" x14ac:dyDescent="0.25">
      <c r="A6" s="9">
        <f>+A5+1</f>
        <v>43162</v>
      </c>
      <c r="B6" s="14">
        <f>IFERROR(+VLOOKUP("LEBFSF"&amp;A6,'Main File'!A:O,6,0),0)</f>
        <v>2.5001432775885299</v>
      </c>
      <c r="C6" s="14">
        <f>IFERROR(+VLOOKUP("LEBFSF"&amp;A6,'Main File'!A:O,7,0),0)</f>
        <v>0.30002450255458035</v>
      </c>
      <c r="D6" s="14">
        <f>IFERROR(+VLOOKUP("LEBFSF"&amp;A6,'Main File'!A:O,8,0),0)</f>
        <v>0.2</v>
      </c>
      <c r="E6" s="14">
        <f>IFERROR(+VLOOKUP("LEBFSF"&amp;A6,'Main File'!A:O,9,0),0)</f>
        <v>0.21961987484151027</v>
      </c>
      <c r="F6" s="14">
        <f>IFERROR(+VLOOKUP("LEBFSF"&amp;A6,'Main File'!A:O,10,0),0)</f>
        <v>3.2197876549846205</v>
      </c>
      <c r="G6" s="14">
        <f>IFERROR(+VLOOKUP("LEBFSF"&amp;A6,'Main File'!A:O,11,0),0)</f>
        <v>1.0368547185524069</v>
      </c>
      <c r="H6" s="14">
        <f>IFERROR(+VLOOKUP("LEBFSF"&amp;A6,'Main File'!A:O,12,0),0)</f>
        <v>0</v>
      </c>
      <c r="I6" s="14">
        <f>IFERROR(+VLOOKUP("LEBFSF"&amp;A6,'Main File'!A:O,13,0),0)</f>
        <v>0.2</v>
      </c>
      <c r="J6" s="14">
        <f>IFERROR(+VLOOKUP("LEBFSF"&amp;A6,'Main File'!A:O,14,0),0)</f>
        <v>0.2082306119085367</v>
      </c>
      <c r="K6" s="14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14">
        <f>IFERROR(+VLOOKUP("LEBFSF"&amp;A7,'Main File'!A:O,6,0),0)</f>
        <v>2.5001437695224942</v>
      </c>
      <c r="C7" s="14">
        <f>IFERROR(+VLOOKUP("LEBFSF"&amp;A7,'Main File'!A:O,7,0),0)</f>
        <v>0.30002424688325025</v>
      </c>
      <c r="D7" s="14">
        <f>IFERROR(+VLOOKUP("LEBFSF"&amp;A7,'Main File'!A:O,8,0),0)</f>
        <v>0.2</v>
      </c>
      <c r="E7" s="14">
        <f>IFERROR(+VLOOKUP("LEBFSF"&amp;A7,'Main File'!A:O,9,0),0)</f>
        <v>0.21961898474078187</v>
      </c>
      <c r="F7" s="14">
        <f>IFERROR(+VLOOKUP("LEBFSF"&amp;A7,'Main File'!A:O,10,0),0)</f>
        <v>3.2197870011465266</v>
      </c>
      <c r="G7" s="14">
        <f>IFERROR(+VLOOKUP("LEBFSF"&amp;A7,'Main File'!A:O,11,0),0)</f>
        <v>1.0368486462589015</v>
      </c>
      <c r="H7" s="14">
        <f>IFERROR(+VLOOKUP("LEBFSF"&amp;A7,'Main File'!A:O,12,0),0)</f>
        <v>0</v>
      </c>
      <c r="I7" s="14">
        <f>IFERROR(+VLOOKUP("LEBFSF"&amp;A7,'Main File'!A:O,13,0),0)</f>
        <v>0.2</v>
      </c>
      <c r="J7" s="14">
        <f>IFERROR(+VLOOKUP("LEBFSF"&amp;A7,'Main File'!A:O,14,0),0)</f>
        <v>0.20823662788667299</v>
      </c>
      <c r="K7" s="14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14">
        <f>IFERROR(+VLOOKUP("LEBFSF"&amp;A8,'Main File'!A:O,6,0),0)</f>
        <v>2.5001436042983287</v>
      </c>
      <c r="C8" s="14">
        <f>IFERROR(+VLOOKUP("LEBFSF"&amp;A8,'Main File'!A:O,7,0),0)</f>
        <v>0.30002420201910612</v>
      </c>
      <c r="D8" s="14">
        <f>IFERROR(+VLOOKUP("LEBFSF"&amp;A8,'Main File'!A:O,8,0),0)</f>
        <v>0.2</v>
      </c>
      <c r="E8" s="14">
        <f>IFERROR(+VLOOKUP("LEBFSF"&amp;A8,'Main File'!A:O,9,0),0)</f>
        <v>0.21961909220800566</v>
      </c>
      <c r="F8" s="14">
        <f>IFERROR(+VLOOKUP("LEBFSF"&amp;A8,'Main File'!A:O,10,0),0)</f>
        <v>3.2197868985254403</v>
      </c>
      <c r="G8" s="14">
        <f>IFERROR(+VLOOKUP("LEBFSF"&amp;A8,'Main File'!A:O,11,0),0)</f>
        <v>1.036585225569437</v>
      </c>
      <c r="H8" s="14">
        <f>IFERROR(+VLOOKUP("LEBFSF"&amp;A8,'Main File'!A:O,12,0),0)</f>
        <v>0</v>
      </c>
      <c r="I8" s="14">
        <f>IFERROR(+VLOOKUP("LEBFSF"&amp;A8,'Main File'!A:O,13,0),0)</f>
        <v>0.2</v>
      </c>
      <c r="J8" s="14">
        <f>IFERROR(+VLOOKUP("LEBFSF"&amp;A8,'Main File'!A:O,14,0),0)</f>
        <v>0.20819256237153347</v>
      </c>
      <c r="K8" s="14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14">
        <f>IFERROR(+VLOOKUP("LEBFSF"&amp;A9,'Main File'!A:O,6,0),0)</f>
        <v>0</v>
      </c>
      <c r="C9" s="14">
        <f>IFERROR(+VLOOKUP("LEBFSF"&amp;A9,'Main File'!A:O,7,0),0)</f>
        <v>0</v>
      </c>
      <c r="D9" s="14">
        <f>IFERROR(+VLOOKUP("LEBFSF"&amp;A9,'Main File'!A:O,8,0),0)</f>
        <v>0</v>
      </c>
      <c r="E9" s="14">
        <f>IFERROR(+VLOOKUP("LEBFSF"&amp;A9,'Main File'!A:O,9,0),0)</f>
        <v>0</v>
      </c>
      <c r="F9" s="14">
        <f>IFERROR(+VLOOKUP("LEBFSF"&amp;A9,'Main File'!A:O,10,0),0)</f>
        <v>0</v>
      </c>
      <c r="G9" s="14">
        <f>IFERROR(+VLOOKUP("LEBFSF"&amp;A9,'Main File'!A:O,11,0),0)</f>
        <v>0</v>
      </c>
      <c r="H9" s="14">
        <f>IFERROR(+VLOOKUP("LEBFSF"&amp;A9,'Main File'!A:O,12,0),0)</f>
        <v>0</v>
      </c>
      <c r="I9" s="14">
        <f>IFERROR(+VLOOKUP("LEBFSF"&amp;A9,'Main File'!A:O,13,0),0)</f>
        <v>0</v>
      </c>
      <c r="J9" s="14">
        <f>IFERROR(+VLOOKUP("LEBFSF"&amp;A9,'Main File'!A:O,14,0),0)</f>
        <v>0</v>
      </c>
      <c r="K9" s="14">
        <f>IFERROR(+VLOOKUP("LEBFSF"&amp;A9,'Main File'!A:O,15,0),0)</f>
        <v>0</v>
      </c>
    </row>
    <row r="10" spans="1:14" x14ac:dyDescent="0.25">
      <c r="A10" s="9">
        <f t="shared" si="0"/>
        <v>43166</v>
      </c>
      <c r="B10" s="14">
        <f>IFERROR(+VLOOKUP("LEBFSF"&amp;A10,'Main File'!A:O,6,0),0)</f>
        <v>0</v>
      </c>
      <c r="C10" s="14">
        <f>IFERROR(+VLOOKUP("LEBFSF"&amp;A10,'Main File'!A:O,7,0),0)</f>
        <v>0</v>
      </c>
      <c r="D10" s="14">
        <f>IFERROR(+VLOOKUP("LEBFSF"&amp;A10,'Main File'!A:O,8,0),0)</f>
        <v>0</v>
      </c>
      <c r="E10" s="14">
        <f>IFERROR(+VLOOKUP("LEBFSF"&amp;A10,'Main File'!A:O,9,0),0)</f>
        <v>0</v>
      </c>
      <c r="F10" s="14">
        <f>IFERROR(+VLOOKUP("LEBFSF"&amp;A10,'Main File'!A:O,10,0),0)</f>
        <v>0</v>
      </c>
      <c r="G10" s="14">
        <f>IFERROR(+VLOOKUP("LEBFSF"&amp;A10,'Main File'!A:O,11,0),0)</f>
        <v>0</v>
      </c>
      <c r="H10" s="14">
        <f>IFERROR(+VLOOKUP("LEBFSF"&amp;A10,'Main File'!A:O,12,0),0)</f>
        <v>0</v>
      </c>
      <c r="I10" s="14">
        <f>IFERROR(+VLOOKUP("LEBFSF"&amp;A10,'Main File'!A:O,13,0),0)</f>
        <v>0</v>
      </c>
      <c r="J10" s="14">
        <f>IFERROR(+VLOOKUP("LEBFSF"&amp;A10,'Main File'!A:O,14,0),0)</f>
        <v>0</v>
      </c>
      <c r="K10" s="14">
        <f>IFERROR(+VLOOKUP("LEBFSF"&amp;A10,'Main File'!A:O,15,0),0)</f>
        <v>0</v>
      </c>
    </row>
    <row r="11" spans="1:14" x14ac:dyDescent="0.25">
      <c r="A11" s="9">
        <f t="shared" si="0"/>
        <v>43167</v>
      </c>
      <c r="B11" s="14">
        <f>IFERROR(+VLOOKUP("LEBFSF"&amp;A11,'Main File'!A:O,6,0),0)</f>
        <v>0</v>
      </c>
      <c r="C11" s="14">
        <f>IFERROR(+VLOOKUP("LEBFSF"&amp;A11,'Main File'!A:O,7,0),0)</f>
        <v>0</v>
      </c>
      <c r="D11" s="14">
        <f>IFERROR(+VLOOKUP("LEBFSF"&amp;A11,'Main File'!A:O,8,0),0)</f>
        <v>0</v>
      </c>
      <c r="E11" s="14">
        <f>IFERROR(+VLOOKUP("LEBFSF"&amp;A11,'Main File'!A:O,9,0),0)</f>
        <v>0</v>
      </c>
      <c r="F11" s="14">
        <f>IFERROR(+VLOOKUP("LEBFSF"&amp;A11,'Main File'!A:O,10,0),0)</f>
        <v>0</v>
      </c>
      <c r="G11" s="14">
        <f>IFERROR(+VLOOKUP("LEBFSF"&amp;A11,'Main File'!A:O,11,0),0)</f>
        <v>0</v>
      </c>
      <c r="H11" s="14">
        <f>IFERROR(+VLOOKUP("LEBFSF"&amp;A11,'Main File'!A:O,12,0),0)</f>
        <v>0</v>
      </c>
      <c r="I11" s="14">
        <f>IFERROR(+VLOOKUP("LEBFSF"&amp;A11,'Main File'!A:O,13,0),0)</f>
        <v>0</v>
      </c>
      <c r="J11" s="14">
        <f>IFERROR(+VLOOKUP("LEBFSF"&amp;A11,'Main File'!A:O,14,0),0)</f>
        <v>0</v>
      </c>
      <c r="K11" s="14">
        <f>IFERROR(+VLOOKUP("LEBFSF"&amp;A11,'Main File'!A:O,15,0),0)</f>
        <v>0</v>
      </c>
    </row>
    <row r="12" spans="1:14" x14ac:dyDescent="0.25">
      <c r="A12" s="9">
        <f t="shared" si="0"/>
        <v>43168</v>
      </c>
      <c r="B12" s="14">
        <f>IFERROR(+VLOOKUP("LEBFSF"&amp;A12,'Main File'!A:O,6,0),0)</f>
        <v>0</v>
      </c>
      <c r="C12" s="14">
        <f>IFERROR(+VLOOKUP("LEBFSF"&amp;A12,'Main File'!A:O,7,0),0)</f>
        <v>0</v>
      </c>
      <c r="D12" s="14">
        <f>IFERROR(+VLOOKUP("LEBFSF"&amp;A12,'Main File'!A:O,8,0),0)</f>
        <v>0</v>
      </c>
      <c r="E12" s="14">
        <f>IFERROR(+VLOOKUP("LEBFSF"&amp;A12,'Main File'!A:O,9,0),0)</f>
        <v>0</v>
      </c>
      <c r="F12" s="14">
        <f>IFERROR(+VLOOKUP("LEBFSF"&amp;A12,'Main File'!A:O,10,0),0)</f>
        <v>0</v>
      </c>
      <c r="G12" s="14">
        <f>IFERROR(+VLOOKUP("LEBFSF"&amp;A12,'Main File'!A:O,11,0),0)</f>
        <v>0</v>
      </c>
      <c r="H12" s="14">
        <f>IFERROR(+VLOOKUP("LEBFSF"&amp;A12,'Main File'!A:O,12,0),0)</f>
        <v>0</v>
      </c>
      <c r="I12" s="14">
        <f>IFERROR(+VLOOKUP("LEBFSF"&amp;A12,'Main File'!A:O,13,0),0)</f>
        <v>0</v>
      </c>
      <c r="J12" s="14">
        <f>IFERROR(+VLOOKUP("LEBFSF"&amp;A12,'Main File'!A:O,14,0),0)</f>
        <v>0</v>
      </c>
      <c r="K12" s="14">
        <f>IFERROR(+VLOOKUP("LEBFSF"&amp;A12,'Main File'!A:O,15,0),0)</f>
        <v>0</v>
      </c>
    </row>
    <row r="13" spans="1:14" x14ac:dyDescent="0.25">
      <c r="A13" s="9">
        <f t="shared" si="0"/>
        <v>43169</v>
      </c>
      <c r="B13" s="14">
        <f>IFERROR(+VLOOKUP("LEBFSF"&amp;A13,'Main File'!A:O,6,0),0)</f>
        <v>0</v>
      </c>
      <c r="C13" s="14">
        <f>IFERROR(+VLOOKUP("LEBFSF"&amp;A13,'Main File'!A:O,7,0),0)</f>
        <v>0</v>
      </c>
      <c r="D13" s="14">
        <f>IFERROR(+VLOOKUP("LEBFSF"&amp;A13,'Main File'!A:O,8,0),0)</f>
        <v>0</v>
      </c>
      <c r="E13" s="14">
        <f>IFERROR(+VLOOKUP("LEBFSF"&amp;A13,'Main File'!A:O,9,0),0)</f>
        <v>0</v>
      </c>
      <c r="F13" s="14">
        <f>IFERROR(+VLOOKUP("LEBFSF"&amp;A13,'Main File'!A:O,10,0),0)</f>
        <v>0</v>
      </c>
      <c r="G13" s="14">
        <f>IFERROR(+VLOOKUP("LEBFSF"&amp;A13,'Main File'!A:O,11,0),0)</f>
        <v>0</v>
      </c>
      <c r="H13" s="14">
        <f>IFERROR(+VLOOKUP("LEBFSF"&amp;A13,'Main File'!A:O,12,0),0)</f>
        <v>0</v>
      </c>
      <c r="I13" s="14">
        <f>IFERROR(+VLOOKUP("LEBFSF"&amp;A13,'Main File'!A:O,13,0),0)</f>
        <v>0</v>
      </c>
      <c r="J13" s="14">
        <f>IFERROR(+VLOOKUP("LEBFSF"&amp;A13,'Main File'!A:O,14,0),0)</f>
        <v>0</v>
      </c>
      <c r="K13" s="14">
        <f>IFERROR(+VLOOKUP("LEBFSF"&amp;A13,'Main File'!A:O,15,0),0)</f>
        <v>0</v>
      </c>
    </row>
    <row r="14" spans="1:14" x14ac:dyDescent="0.25">
      <c r="A14" s="9">
        <f t="shared" si="0"/>
        <v>43170</v>
      </c>
      <c r="B14" s="14">
        <f>IFERROR(+VLOOKUP("LEBFSF"&amp;A14,'Main File'!A:O,6,0),0)</f>
        <v>0</v>
      </c>
      <c r="C14" s="14">
        <f>IFERROR(+VLOOKUP("LEBFSF"&amp;A14,'Main File'!A:O,7,0),0)</f>
        <v>0</v>
      </c>
      <c r="D14" s="14">
        <f>IFERROR(+VLOOKUP("LEBFSF"&amp;A14,'Main File'!A:O,8,0),0)</f>
        <v>0</v>
      </c>
      <c r="E14" s="14">
        <f>IFERROR(+VLOOKUP("LEBFSF"&amp;A14,'Main File'!A:O,9,0),0)</f>
        <v>0</v>
      </c>
      <c r="F14" s="14">
        <f>IFERROR(+VLOOKUP("LEBFSF"&amp;A14,'Main File'!A:O,10,0),0)</f>
        <v>0</v>
      </c>
      <c r="G14" s="14">
        <f>IFERROR(+VLOOKUP("LEBFSF"&amp;A14,'Main File'!A:O,11,0),0)</f>
        <v>0</v>
      </c>
      <c r="H14" s="14">
        <f>IFERROR(+VLOOKUP("LEBFSF"&amp;A14,'Main File'!A:O,12,0),0)</f>
        <v>0</v>
      </c>
      <c r="I14" s="14">
        <f>IFERROR(+VLOOKUP("LEBFSF"&amp;A14,'Main File'!A:O,13,0),0)</f>
        <v>0</v>
      </c>
      <c r="J14" s="14">
        <f>IFERROR(+VLOOKUP("LEBFSF"&amp;A14,'Main File'!A:O,14,0),0)</f>
        <v>0</v>
      </c>
      <c r="K14" s="14">
        <f>IFERROR(+VLOOKUP("LEBFSF"&amp;A14,'Main File'!A:O,15,0),0)</f>
        <v>0</v>
      </c>
    </row>
    <row r="15" spans="1:14" x14ac:dyDescent="0.25">
      <c r="A15" s="9">
        <f t="shared" si="0"/>
        <v>43171</v>
      </c>
      <c r="B15" s="14">
        <f>IFERROR(+VLOOKUP("LEBFSF"&amp;A15,'Main File'!A:O,6,0),0)</f>
        <v>0</v>
      </c>
      <c r="C15" s="14">
        <f>IFERROR(+VLOOKUP("LEBFSF"&amp;A15,'Main File'!A:O,7,0),0)</f>
        <v>0</v>
      </c>
      <c r="D15" s="14">
        <f>IFERROR(+VLOOKUP("LEBFSF"&amp;A15,'Main File'!A:O,8,0),0)</f>
        <v>0</v>
      </c>
      <c r="E15" s="14">
        <f>IFERROR(+VLOOKUP("LEBFSF"&amp;A15,'Main File'!A:O,9,0),0)</f>
        <v>0</v>
      </c>
      <c r="F15" s="14">
        <f>IFERROR(+VLOOKUP("LEBFSF"&amp;A15,'Main File'!A:O,10,0),0)</f>
        <v>0</v>
      </c>
      <c r="G15" s="14">
        <f>IFERROR(+VLOOKUP("LEBFSF"&amp;A15,'Main File'!A:O,11,0),0)</f>
        <v>0</v>
      </c>
      <c r="H15" s="14">
        <f>IFERROR(+VLOOKUP("LEBFSF"&amp;A15,'Main File'!A:O,12,0),0)</f>
        <v>0</v>
      </c>
      <c r="I15" s="14">
        <f>IFERROR(+VLOOKUP("LEBFSF"&amp;A15,'Main File'!A:O,13,0),0)</f>
        <v>0</v>
      </c>
      <c r="J15" s="14">
        <f>IFERROR(+VLOOKUP("LEBFSF"&amp;A15,'Main File'!A:O,14,0),0)</f>
        <v>0</v>
      </c>
      <c r="K15" s="14">
        <f>IFERROR(+VLOOKUP("LEBFSF"&amp;A15,'Main File'!A:O,15,0),0)</f>
        <v>0</v>
      </c>
    </row>
    <row r="16" spans="1:14" x14ac:dyDescent="0.25">
      <c r="A16" s="9">
        <f t="shared" si="0"/>
        <v>43172</v>
      </c>
      <c r="B16" s="14">
        <f>IFERROR(+VLOOKUP("LEBFSF"&amp;A16,'Main File'!A:O,6,0),0)</f>
        <v>0</v>
      </c>
      <c r="C16" s="14">
        <f>IFERROR(+VLOOKUP("LEBFSF"&amp;A16,'Main File'!A:O,7,0),0)</f>
        <v>0</v>
      </c>
      <c r="D16" s="14">
        <f>IFERROR(+VLOOKUP("LEBFSF"&amp;A16,'Main File'!A:O,8,0),0)</f>
        <v>0</v>
      </c>
      <c r="E16" s="14">
        <f>IFERROR(+VLOOKUP("LEBFSF"&amp;A16,'Main File'!A:O,9,0),0)</f>
        <v>0</v>
      </c>
      <c r="F16" s="14">
        <f>IFERROR(+VLOOKUP("LEBFSF"&amp;A16,'Main File'!A:O,10,0),0)</f>
        <v>0</v>
      </c>
      <c r="G16" s="14">
        <f>IFERROR(+VLOOKUP("LEBFSF"&amp;A16,'Main File'!A:O,11,0),0)</f>
        <v>0</v>
      </c>
      <c r="H16" s="14">
        <f>IFERROR(+VLOOKUP("LEBFSF"&amp;A16,'Main File'!A:O,12,0),0)</f>
        <v>0</v>
      </c>
      <c r="I16" s="14">
        <f>IFERROR(+VLOOKUP("LEBFSF"&amp;A16,'Main File'!A:O,13,0),0)</f>
        <v>0</v>
      </c>
      <c r="J16" s="14">
        <f>IFERROR(+VLOOKUP("LEBFSF"&amp;A16,'Main File'!A:O,14,0),0)</f>
        <v>0</v>
      </c>
      <c r="K16" s="14">
        <f>IFERROR(+VLOOKUP("LEBFSF"&amp;A16,'Main File'!A:O,15,0),0)</f>
        <v>0</v>
      </c>
    </row>
    <row r="17" spans="1:11" x14ac:dyDescent="0.25">
      <c r="A17" s="9">
        <f t="shared" si="0"/>
        <v>43173</v>
      </c>
      <c r="B17" s="14">
        <f>IFERROR(+VLOOKUP("LEBFSF"&amp;A17,'Main File'!A:O,6,0),0)</f>
        <v>0</v>
      </c>
      <c r="C17" s="14">
        <f>IFERROR(+VLOOKUP("LEBFSF"&amp;A17,'Main File'!A:O,7,0),0)</f>
        <v>0</v>
      </c>
      <c r="D17" s="14">
        <f>IFERROR(+VLOOKUP("LEBFSF"&amp;A17,'Main File'!A:O,8,0),0)</f>
        <v>0</v>
      </c>
      <c r="E17" s="14">
        <f>IFERROR(+VLOOKUP("LEBFSF"&amp;A17,'Main File'!A:O,9,0),0)</f>
        <v>0</v>
      </c>
      <c r="F17" s="14">
        <f>IFERROR(+VLOOKUP("LEBFSF"&amp;A17,'Main File'!A:O,10,0),0)</f>
        <v>0</v>
      </c>
      <c r="G17" s="14">
        <f>IFERROR(+VLOOKUP("LEBFSF"&amp;A17,'Main File'!A:O,11,0),0)</f>
        <v>0</v>
      </c>
      <c r="H17" s="14">
        <f>IFERROR(+VLOOKUP("LEBFSF"&amp;A17,'Main File'!A:O,12,0),0)</f>
        <v>0</v>
      </c>
      <c r="I17" s="14">
        <f>IFERROR(+VLOOKUP("LEBFSF"&amp;A17,'Main File'!A:O,13,0),0)</f>
        <v>0</v>
      </c>
      <c r="J17" s="14">
        <f>IFERROR(+VLOOKUP("LEBFSF"&amp;A17,'Main File'!A:O,14,0),0)</f>
        <v>0</v>
      </c>
      <c r="K17" s="14">
        <f>IFERROR(+VLOOKUP("LEBFSF"&amp;A17,'Main File'!A:O,15,0),0)</f>
        <v>0</v>
      </c>
    </row>
    <row r="18" spans="1:11" x14ac:dyDescent="0.25">
      <c r="A18" s="9">
        <f t="shared" si="0"/>
        <v>43174</v>
      </c>
      <c r="B18" s="14">
        <f>IFERROR(+VLOOKUP("LEBFSF"&amp;A18,'Main File'!A:O,6,0),0)</f>
        <v>0</v>
      </c>
      <c r="C18" s="14">
        <f>IFERROR(+VLOOKUP("LEBFSF"&amp;A18,'Main File'!A:O,7,0),0)</f>
        <v>0</v>
      </c>
      <c r="D18" s="14">
        <f>IFERROR(+VLOOKUP("LEBFSF"&amp;A18,'Main File'!A:O,8,0),0)</f>
        <v>0</v>
      </c>
      <c r="E18" s="14">
        <f>IFERROR(+VLOOKUP("LEBFSF"&amp;A18,'Main File'!A:O,9,0),0)</f>
        <v>0</v>
      </c>
      <c r="F18" s="14">
        <f>IFERROR(+VLOOKUP("LEBFSF"&amp;A18,'Main File'!A:O,10,0),0)</f>
        <v>0</v>
      </c>
      <c r="G18" s="14">
        <f>IFERROR(+VLOOKUP("LEBFSF"&amp;A18,'Main File'!A:O,11,0),0)</f>
        <v>0</v>
      </c>
      <c r="H18" s="14">
        <f>IFERROR(+VLOOKUP("LEBFSF"&amp;A18,'Main File'!A:O,12,0),0)</f>
        <v>0</v>
      </c>
      <c r="I18" s="14">
        <f>IFERROR(+VLOOKUP("LEBFSF"&amp;A18,'Main File'!A:O,13,0),0)</f>
        <v>0</v>
      </c>
      <c r="J18" s="14">
        <f>IFERROR(+VLOOKUP("LEBFSF"&amp;A18,'Main File'!A:O,14,0),0)</f>
        <v>0</v>
      </c>
      <c r="K18" s="14">
        <f>IFERROR(+VLOOKUP("LEBFSF"&amp;A18,'Main File'!A:O,15,0),0)</f>
        <v>0</v>
      </c>
    </row>
    <row r="19" spans="1:11" x14ac:dyDescent="0.25">
      <c r="A19" s="9">
        <f t="shared" si="0"/>
        <v>43175</v>
      </c>
      <c r="B19" s="14">
        <f>IFERROR(+VLOOKUP("LEBFSF"&amp;A19,'Main File'!A:O,6,0),0)</f>
        <v>0</v>
      </c>
      <c r="C19" s="14">
        <f>IFERROR(+VLOOKUP("LEBFSF"&amp;A19,'Main File'!A:O,7,0),0)</f>
        <v>0</v>
      </c>
      <c r="D19" s="14">
        <f>IFERROR(+VLOOKUP("LEBFSF"&amp;A19,'Main File'!A:O,8,0),0)</f>
        <v>0</v>
      </c>
      <c r="E19" s="14">
        <f>IFERROR(+VLOOKUP("LEBFSF"&amp;A19,'Main File'!A:O,9,0),0)</f>
        <v>0</v>
      </c>
      <c r="F19" s="14">
        <f>IFERROR(+VLOOKUP("LEBFSF"&amp;A19,'Main File'!A:O,10,0),0)</f>
        <v>0</v>
      </c>
      <c r="G19" s="14">
        <f>IFERROR(+VLOOKUP("LEBFSF"&amp;A19,'Main File'!A:O,11,0),0)</f>
        <v>0</v>
      </c>
      <c r="H19" s="14">
        <f>IFERROR(+VLOOKUP("LEBFSF"&amp;A19,'Main File'!A:O,12,0),0)</f>
        <v>0</v>
      </c>
      <c r="I19" s="14">
        <f>IFERROR(+VLOOKUP("LEBFSF"&amp;A19,'Main File'!A:O,13,0),0)</f>
        <v>0</v>
      </c>
      <c r="J19" s="14">
        <f>IFERROR(+VLOOKUP("LEBFSF"&amp;A19,'Main File'!A:O,14,0),0)</f>
        <v>0</v>
      </c>
      <c r="K19" s="14">
        <f>IFERROR(+VLOOKUP("LEBFSF"&amp;A19,'Main File'!A:O,15,0),0)</f>
        <v>0</v>
      </c>
    </row>
    <row r="20" spans="1:11" x14ac:dyDescent="0.25">
      <c r="A20" s="9">
        <f t="shared" si="0"/>
        <v>43176</v>
      </c>
      <c r="B20" s="14">
        <f>IFERROR(+VLOOKUP("LEBFSF"&amp;A20,'Main File'!A:O,6,0),0)</f>
        <v>0</v>
      </c>
      <c r="C20" s="14">
        <f>IFERROR(+VLOOKUP("LEBFSF"&amp;A20,'Main File'!A:O,7,0),0)</f>
        <v>0</v>
      </c>
      <c r="D20" s="14">
        <f>IFERROR(+VLOOKUP("LEBFSF"&amp;A20,'Main File'!A:O,8,0),0)</f>
        <v>0</v>
      </c>
      <c r="E20" s="14">
        <f>IFERROR(+VLOOKUP("LEBFSF"&amp;A20,'Main File'!A:O,9,0),0)</f>
        <v>0</v>
      </c>
      <c r="F20" s="14">
        <f>IFERROR(+VLOOKUP("LEBFSF"&amp;A20,'Main File'!A:O,10,0),0)</f>
        <v>0</v>
      </c>
      <c r="G20" s="14">
        <f>IFERROR(+VLOOKUP("LEBFSF"&amp;A20,'Main File'!A:O,11,0),0)</f>
        <v>0</v>
      </c>
      <c r="H20" s="14">
        <f>IFERROR(+VLOOKUP("LEBFSF"&amp;A20,'Main File'!A:O,12,0),0)</f>
        <v>0</v>
      </c>
      <c r="I20" s="14">
        <f>IFERROR(+VLOOKUP("LEBFSF"&amp;A20,'Main File'!A:O,13,0),0)</f>
        <v>0</v>
      </c>
      <c r="J20" s="14">
        <f>IFERROR(+VLOOKUP("LEBFSF"&amp;A20,'Main File'!A:O,14,0),0)</f>
        <v>0</v>
      </c>
      <c r="K20" s="14">
        <f>IFERROR(+VLOOKUP("LEBFSF"&amp;A20,'Main File'!A:O,15,0),0)</f>
        <v>0</v>
      </c>
    </row>
    <row r="21" spans="1:11" x14ac:dyDescent="0.25">
      <c r="A21" s="9">
        <f t="shared" si="0"/>
        <v>43177</v>
      </c>
      <c r="B21" s="14">
        <f>IFERROR(+VLOOKUP("LEBFSF"&amp;A21,'Main File'!A:O,6,0),0)</f>
        <v>0</v>
      </c>
      <c r="C21" s="14">
        <f>IFERROR(+VLOOKUP("LEBFSF"&amp;A21,'Main File'!A:O,7,0),0)</f>
        <v>0</v>
      </c>
      <c r="D21" s="14">
        <f>IFERROR(+VLOOKUP("LEBFSF"&amp;A21,'Main File'!A:O,8,0),0)</f>
        <v>0</v>
      </c>
      <c r="E21" s="14">
        <f>IFERROR(+VLOOKUP("LEBFSF"&amp;A21,'Main File'!A:O,9,0),0)</f>
        <v>0</v>
      </c>
      <c r="F21" s="14">
        <f>IFERROR(+VLOOKUP("LEBFSF"&amp;A21,'Main File'!A:O,10,0),0)</f>
        <v>0</v>
      </c>
      <c r="G21" s="14">
        <f>IFERROR(+VLOOKUP("LEBFSF"&amp;A21,'Main File'!A:O,11,0),0)</f>
        <v>0</v>
      </c>
      <c r="H21" s="14">
        <f>IFERROR(+VLOOKUP("LEBFSF"&amp;A21,'Main File'!A:O,12,0),0)</f>
        <v>0</v>
      </c>
      <c r="I21" s="14">
        <f>IFERROR(+VLOOKUP("LEBFSF"&amp;A21,'Main File'!A:O,13,0),0)</f>
        <v>0</v>
      </c>
      <c r="J21" s="14">
        <f>IFERROR(+VLOOKUP("LEBFSF"&amp;A21,'Main File'!A:O,14,0),0)</f>
        <v>0</v>
      </c>
      <c r="K21" s="14">
        <f>IFERROR(+VLOOKUP("LEBFSF"&amp;A21,'Main File'!A:O,15,0),0)</f>
        <v>0</v>
      </c>
    </row>
    <row r="22" spans="1:11" x14ac:dyDescent="0.25">
      <c r="A22" s="9">
        <f t="shared" si="0"/>
        <v>43178</v>
      </c>
      <c r="B22" s="14">
        <f>IFERROR(+VLOOKUP("LEBFSF"&amp;A22,'Main File'!A:O,6,0),0)</f>
        <v>0</v>
      </c>
      <c r="C22" s="14">
        <f>IFERROR(+VLOOKUP("LEBFSF"&amp;A22,'Main File'!A:O,7,0),0)</f>
        <v>0</v>
      </c>
      <c r="D22" s="14">
        <f>IFERROR(+VLOOKUP("LEBFSF"&amp;A22,'Main File'!A:O,8,0),0)</f>
        <v>0</v>
      </c>
      <c r="E22" s="14">
        <f>IFERROR(+VLOOKUP("LEBFSF"&amp;A22,'Main File'!A:O,9,0),0)</f>
        <v>0</v>
      </c>
      <c r="F22" s="14">
        <f>IFERROR(+VLOOKUP("LEBFSF"&amp;A22,'Main File'!A:O,10,0),0)</f>
        <v>0</v>
      </c>
      <c r="G22" s="14">
        <f>IFERROR(+VLOOKUP("LEBFSF"&amp;A22,'Main File'!A:O,11,0),0)</f>
        <v>0</v>
      </c>
      <c r="H22" s="14">
        <f>IFERROR(+VLOOKUP("LEBFSF"&amp;A22,'Main File'!A:O,12,0),0)</f>
        <v>0</v>
      </c>
      <c r="I22" s="14">
        <f>IFERROR(+VLOOKUP("LEBFSF"&amp;A22,'Main File'!A:O,13,0),0)</f>
        <v>0</v>
      </c>
      <c r="J22" s="14">
        <f>IFERROR(+VLOOKUP("LEBFSF"&amp;A22,'Main File'!A:O,14,0),0)</f>
        <v>0</v>
      </c>
      <c r="K22" s="14">
        <f>IFERROR(+VLOOKUP("LEBFSF"&amp;A22,'Main File'!A:O,15,0),0)</f>
        <v>0</v>
      </c>
    </row>
    <row r="23" spans="1:11" x14ac:dyDescent="0.25">
      <c r="A23" s="9">
        <f t="shared" si="0"/>
        <v>43179</v>
      </c>
      <c r="B23" s="14">
        <f>IFERROR(+VLOOKUP("LEBFSF"&amp;A23,'Main File'!A:O,6,0),0)</f>
        <v>0</v>
      </c>
      <c r="C23" s="14">
        <f>IFERROR(+VLOOKUP("LEBFSF"&amp;A23,'Main File'!A:O,7,0),0)</f>
        <v>0</v>
      </c>
      <c r="D23" s="14">
        <f>IFERROR(+VLOOKUP("LEBFSF"&amp;A23,'Main File'!A:O,8,0),0)</f>
        <v>0</v>
      </c>
      <c r="E23" s="14">
        <f>IFERROR(+VLOOKUP("LEBFSF"&amp;A23,'Main File'!A:O,9,0),0)</f>
        <v>0</v>
      </c>
      <c r="F23" s="14">
        <f>IFERROR(+VLOOKUP("LEBFSF"&amp;A23,'Main File'!A:O,10,0),0)</f>
        <v>0</v>
      </c>
      <c r="G23" s="14">
        <f>IFERROR(+VLOOKUP("LEBFSF"&amp;A23,'Main File'!A:O,11,0),0)</f>
        <v>0</v>
      </c>
      <c r="H23" s="14">
        <f>IFERROR(+VLOOKUP("LEBFSF"&amp;A23,'Main File'!A:O,12,0),0)</f>
        <v>0</v>
      </c>
      <c r="I23" s="14">
        <f>IFERROR(+VLOOKUP("LEBFSF"&amp;A23,'Main File'!A:O,13,0),0)</f>
        <v>0</v>
      </c>
      <c r="J23" s="14">
        <f>IFERROR(+VLOOKUP("LEBFSF"&amp;A23,'Main File'!A:O,14,0),0)</f>
        <v>0</v>
      </c>
      <c r="K23" s="14">
        <f>IFERROR(+VLOOKUP("LEBFSF"&amp;A23,'Main File'!A:O,15,0),0)</f>
        <v>0</v>
      </c>
    </row>
    <row r="24" spans="1:11" x14ac:dyDescent="0.25">
      <c r="A24" s="9">
        <f t="shared" si="0"/>
        <v>43180</v>
      </c>
      <c r="B24" s="14">
        <f>IFERROR(+VLOOKUP("LEBFSF"&amp;A24,'Main File'!A:O,6,0),0)</f>
        <v>0</v>
      </c>
      <c r="C24" s="14">
        <f>IFERROR(+VLOOKUP("LEBFSF"&amp;A24,'Main File'!A:O,7,0),0)</f>
        <v>0</v>
      </c>
      <c r="D24" s="14">
        <f>IFERROR(+VLOOKUP("LEBFSF"&amp;A24,'Main File'!A:O,8,0),0)</f>
        <v>0</v>
      </c>
      <c r="E24" s="14">
        <f>IFERROR(+VLOOKUP("LEBFSF"&amp;A24,'Main File'!A:O,9,0),0)</f>
        <v>0</v>
      </c>
      <c r="F24" s="14">
        <f>IFERROR(+VLOOKUP("LEBFSF"&amp;A24,'Main File'!A:O,10,0),0)</f>
        <v>0</v>
      </c>
      <c r="G24" s="14">
        <f>IFERROR(+VLOOKUP("LEBFSF"&amp;A24,'Main File'!A:O,11,0),0)</f>
        <v>0</v>
      </c>
      <c r="H24" s="14">
        <f>IFERROR(+VLOOKUP("LEBFSF"&amp;A24,'Main File'!A:O,12,0),0)</f>
        <v>0</v>
      </c>
      <c r="I24" s="14">
        <f>IFERROR(+VLOOKUP("LEBFSF"&amp;A24,'Main File'!A:O,13,0),0)</f>
        <v>0</v>
      </c>
      <c r="J24" s="14">
        <f>IFERROR(+VLOOKUP("LEBFSF"&amp;A24,'Main File'!A:O,14,0),0)</f>
        <v>0</v>
      </c>
      <c r="K24" s="14">
        <f>IFERROR(+VLOOKUP("LEBFSF"&amp;A24,'Main File'!A:O,15,0),0)</f>
        <v>0</v>
      </c>
    </row>
    <row r="25" spans="1:11" x14ac:dyDescent="0.25">
      <c r="A25" s="9">
        <f t="shared" si="0"/>
        <v>43181</v>
      </c>
      <c r="B25" s="14">
        <f>IFERROR(+VLOOKUP("LEBFSF"&amp;A25,'Main File'!A:O,6,0),0)</f>
        <v>0</v>
      </c>
      <c r="C25" s="14">
        <f>IFERROR(+VLOOKUP("LEBFSF"&amp;A25,'Main File'!A:O,7,0),0)</f>
        <v>0</v>
      </c>
      <c r="D25" s="14">
        <f>IFERROR(+VLOOKUP("LEBFSF"&amp;A25,'Main File'!A:O,8,0),0)</f>
        <v>0</v>
      </c>
      <c r="E25" s="14">
        <f>IFERROR(+VLOOKUP("LEBFSF"&amp;A25,'Main File'!A:O,9,0),0)</f>
        <v>0</v>
      </c>
      <c r="F25" s="14">
        <f>IFERROR(+VLOOKUP("LEBFSF"&amp;A25,'Main File'!A:O,10,0),0)</f>
        <v>0</v>
      </c>
      <c r="G25" s="14">
        <f>IFERROR(+VLOOKUP("LEBFSF"&amp;A25,'Main File'!A:O,11,0),0)</f>
        <v>0</v>
      </c>
      <c r="H25" s="14">
        <f>IFERROR(+VLOOKUP("LEBFSF"&amp;A25,'Main File'!A:O,12,0),0)</f>
        <v>0</v>
      </c>
      <c r="I25" s="14">
        <f>IFERROR(+VLOOKUP("LEBFSF"&amp;A25,'Main File'!A:O,13,0),0)</f>
        <v>0</v>
      </c>
      <c r="J25" s="14">
        <f>IFERROR(+VLOOKUP("LEBFSF"&amp;A25,'Main File'!A:O,14,0),0)</f>
        <v>0</v>
      </c>
      <c r="K25" s="14">
        <f>IFERROR(+VLOOKUP("LEBFSF"&amp;A25,'Main File'!A:O,15,0),0)</f>
        <v>0</v>
      </c>
    </row>
    <row r="26" spans="1:11" x14ac:dyDescent="0.25">
      <c r="A26" s="9">
        <f t="shared" si="0"/>
        <v>43182</v>
      </c>
      <c r="B26" s="14">
        <f>IFERROR(+VLOOKUP("LEBFSF"&amp;A26,'Main File'!A:O,6,0),0)</f>
        <v>0</v>
      </c>
      <c r="C26" s="14">
        <f>IFERROR(+VLOOKUP("LEBFSF"&amp;A26,'Main File'!A:O,7,0),0)</f>
        <v>0</v>
      </c>
      <c r="D26" s="14">
        <f>IFERROR(+VLOOKUP("LEBFSF"&amp;A26,'Main File'!A:O,8,0),0)</f>
        <v>0</v>
      </c>
      <c r="E26" s="14">
        <f>IFERROR(+VLOOKUP("LEBFSF"&amp;A26,'Main File'!A:O,9,0),0)</f>
        <v>0</v>
      </c>
      <c r="F26" s="14">
        <f>IFERROR(+VLOOKUP("LEBFSF"&amp;A26,'Main File'!A:O,10,0),0)</f>
        <v>0</v>
      </c>
      <c r="G26" s="14">
        <f>IFERROR(+VLOOKUP("LEBFSF"&amp;A26,'Main File'!A:O,11,0),0)</f>
        <v>0</v>
      </c>
      <c r="H26" s="14">
        <f>IFERROR(+VLOOKUP("LEBFSF"&amp;A26,'Main File'!A:O,12,0),0)</f>
        <v>0</v>
      </c>
      <c r="I26" s="14">
        <f>IFERROR(+VLOOKUP("LEBFSF"&amp;A26,'Main File'!A:O,13,0),0)</f>
        <v>0</v>
      </c>
      <c r="J26" s="14">
        <f>IFERROR(+VLOOKUP("LEBFSF"&amp;A26,'Main File'!A:O,14,0),0)</f>
        <v>0</v>
      </c>
      <c r="K26" s="14">
        <f>IFERROR(+VLOOKUP("LEBFSF"&amp;A26,'Main File'!A:O,15,0),0)</f>
        <v>0</v>
      </c>
    </row>
    <row r="27" spans="1:11" x14ac:dyDescent="0.25">
      <c r="A27" s="9">
        <f t="shared" si="0"/>
        <v>43183</v>
      </c>
      <c r="B27" s="14">
        <f>IFERROR(+VLOOKUP("LEBFSF"&amp;A27,'Main File'!A:O,6,0),0)</f>
        <v>0</v>
      </c>
      <c r="C27" s="14">
        <f>IFERROR(+VLOOKUP("LEBFSF"&amp;A27,'Main File'!A:O,7,0),0)</f>
        <v>0</v>
      </c>
      <c r="D27" s="14">
        <f>IFERROR(+VLOOKUP("LEBFSF"&amp;A27,'Main File'!A:O,8,0),0)</f>
        <v>0</v>
      </c>
      <c r="E27" s="14">
        <f>IFERROR(+VLOOKUP("LEBFSF"&amp;A27,'Main File'!A:O,9,0),0)</f>
        <v>0</v>
      </c>
      <c r="F27" s="14">
        <f>IFERROR(+VLOOKUP("LEBFSF"&amp;A27,'Main File'!A:O,10,0),0)</f>
        <v>0</v>
      </c>
      <c r="G27" s="14">
        <f>IFERROR(+VLOOKUP("LEBFSF"&amp;A27,'Main File'!A:O,11,0),0)</f>
        <v>0</v>
      </c>
      <c r="H27" s="14">
        <f>IFERROR(+VLOOKUP("LEBFSF"&amp;A27,'Main File'!A:O,12,0),0)</f>
        <v>0</v>
      </c>
      <c r="I27" s="14">
        <f>IFERROR(+VLOOKUP("LEBFSF"&amp;A27,'Main File'!A:O,13,0),0)</f>
        <v>0</v>
      </c>
      <c r="J27" s="14">
        <f>IFERROR(+VLOOKUP("LEBFSF"&amp;A27,'Main File'!A:O,14,0),0)</f>
        <v>0</v>
      </c>
      <c r="K27" s="14">
        <f>IFERROR(+VLOOKUP("LEBFSF"&amp;A27,'Main File'!A:O,15,0),0)</f>
        <v>0</v>
      </c>
    </row>
    <row r="28" spans="1:11" x14ac:dyDescent="0.25">
      <c r="A28" s="9">
        <f t="shared" si="0"/>
        <v>43184</v>
      </c>
      <c r="B28" s="14">
        <f>IFERROR(+VLOOKUP("LEBFSF"&amp;A28,'Main File'!A:O,6,0),0)</f>
        <v>0</v>
      </c>
      <c r="C28" s="14">
        <f>IFERROR(+VLOOKUP("LEBFSF"&amp;A28,'Main File'!A:O,7,0),0)</f>
        <v>0</v>
      </c>
      <c r="D28" s="14">
        <f>IFERROR(+VLOOKUP("LEBFSF"&amp;A28,'Main File'!A:O,8,0),0)</f>
        <v>0</v>
      </c>
      <c r="E28" s="14">
        <f>IFERROR(+VLOOKUP("LEBFSF"&amp;A28,'Main File'!A:O,9,0),0)</f>
        <v>0</v>
      </c>
      <c r="F28" s="14">
        <f>IFERROR(+VLOOKUP("LEBFSF"&amp;A28,'Main File'!A:O,10,0),0)</f>
        <v>0</v>
      </c>
      <c r="G28" s="14">
        <f>IFERROR(+VLOOKUP("LEBFSF"&amp;A28,'Main File'!A:O,11,0),0)</f>
        <v>0</v>
      </c>
      <c r="H28" s="14">
        <f>IFERROR(+VLOOKUP("LEBFSF"&amp;A28,'Main File'!A:O,12,0),0)</f>
        <v>0</v>
      </c>
      <c r="I28" s="14">
        <f>IFERROR(+VLOOKUP("LEBFSF"&amp;A28,'Main File'!A:O,13,0),0)</f>
        <v>0</v>
      </c>
      <c r="J28" s="14">
        <f>IFERROR(+VLOOKUP("LEBFSF"&amp;A28,'Main File'!A:O,14,0),0)</f>
        <v>0</v>
      </c>
      <c r="K28" s="14">
        <f>IFERROR(+VLOOKUP("LEBFSF"&amp;A28,'Main File'!A:O,15,0),0)</f>
        <v>0</v>
      </c>
    </row>
    <row r="29" spans="1:11" x14ac:dyDescent="0.25">
      <c r="A29" s="9">
        <f t="shared" si="0"/>
        <v>43185</v>
      </c>
      <c r="B29" s="14">
        <f>IFERROR(+VLOOKUP("LEBFSF"&amp;A29,'Main File'!A:O,6,0),0)</f>
        <v>0</v>
      </c>
      <c r="C29" s="14">
        <f>IFERROR(+VLOOKUP("LEBFSF"&amp;A29,'Main File'!A:O,7,0),0)</f>
        <v>0</v>
      </c>
      <c r="D29" s="14">
        <f>IFERROR(+VLOOKUP("LEBFSF"&amp;A29,'Main File'!A:O,8,0),0)</f>
        <v>0</v>
      </c>
      <c r="E29" s="14">
        <f>IFERROR(+VLOOKUP("LEBFSF"&amp;A29,'Main File'!A:O,9,0),0)</f>
        <v>0</v>
      </c>
      <c r="F29" s="14">
        <f>IFERROR(+VLOOKUP("LEBFSF"&amp;A29,'Main File'!A:O,10,0),0)</f>
        <v>0</v>
      </c>
      <c r="G29" s="14">
        <f>IFERROR(+VLOOKUP("LEBFSF"&amp;A29,'Main File'!A:O,11,0),0)</f>
        <v>0</v>
      </c>
      <c r="H29" s="14">
        <f>IFERROR(+VLOOKUP("LEBFSF"&amp;A29,'Main File'!A:O,12,0),0)</f>
        <v>0</v>
      </c>
      <c r="I29" s="14">
        <f>IFERROR(+VLOOKUP("LEBFSF"&amp;A29,'Main File'!A:O,13,0),0)</f>
        <v>0</v>
      </c>
      <c r="J29" s="14">
        <f>IFERROR(+VLOOKUP("LEBFSF"&amp;A29,'Main File'!A:O,14,0),0)</f>
        <v>0</v>
      </c>
      <c r="K29" s="14">
        <f>IFERROR(+VLOOKUP("LEBFSF"&amp;A29,'Main File'!A:O,15,0),0)</f>
        <v>0</v>
      </c>
    </row>
    <row r="30" spans="1:11" x14ac:dyDescent="0.25">
      <c r="A30" s="9">
        <f t="shared" si="0"/>
        <v>43186</v>
      </c>
      <c r="B30" s="14">
        <f>IFERROR(+VLOOKUP("LEBFSF"&amp;A30,'Main File'!A:O,6,0),0)</f>
        <v>0</v>
      </c>
      <c r="C30" s="14">
        <f>IFERROR(+VLOOKUP("LEBFSF"&amp;A30,'Main File'!A:O,7,0),0)</f>
        <v>0</v>
      </c>
      <c r="D30" s="14">
        <f>IFERROR(+VLOOKUP("LEBFSF"&amp;A30,'Main File'!A:O,8,0),0)</f>
        <v>0</v>
      </c>
      <c r="E30" s="14">
        <f>IFERROR(+VLOOKUP("LEBFSF"&amp;A30,'Main File'!A:O,9,0),0)</f>
        <v>0</v>
      </c>
      <c r="F30" s="14">
        <f>IFERROR(+VLOOKUP("LEBFSF"&amp;A30,'Main File'!A:O,10,0),0)</f>
        <v>0</v>
      </c>
      <c r="G30" s="14">
        <f>IFERROR(+VLOOKUP("LEBFSF"&amp;A30,'Main File'!A:O,11,0),0)</f>
        <v>0</v>
      </c>
      <c r="H30" s="14">
        <f>IFERROR(+VLOOKUP("LEBFSF"&amp;A30,'Main File'!A:O,12,0),0)</f>
        <v>0</v>
      </c>
      <c r="I30" s="14">
        <f>IFERROR(+VLOOKUP("LEBFSF"&amp;A30,'Main File'!A:O,13,0),0)</f>
        <v>0</v>
      </c>
      <c r="J30" s="14">
        <f>IFERROR(+VLOOKUP("LEBFSF"&amp;A30,'Main File'!A:O,14,0),0)</f>
        <v>0</v>
      </c>
      <c r="K30" s="14">
        <f>IFERROR(+VLOOKUP("LEBFSF"&amp;A30,'Main File'!A:O,15,0),0)</f>
        <v>0</v>
      </c>
    </row>
    <row r="31" spans="1:11" x14ac:dyDescent="0.25">
      <c r="A31" s="9">
        <f t="shared" si="0"/>
        <v>43187</v>
      </c>
      <c r="B31" s="14">
        <f>IFERROR(+VLOOKUP("LEBFSF"&amp;A31,'Main File'!A:O,6,0),0)</f>
        <v>0</v>
      </c>
      <c r="C31" s="14">
        <f>IFERROR(+VLOOKUP("LEBFSF"&amp;A31,'Main File'!A:O,7,0),0)</f>
        <v>0</v>
      </c>
      <c r="D31" s="14">
        <f>IFERROR(+VLOOKUP("LEBFSF"&amp;A31,'Main File'!A:O,8,0),0)</f>
        <v>0</v>
      </c>
      <c r="E31" s="14">
        <f>IFERROR(+VLOOKUP("LEBFSF"&amp;A31,'Main File'!A:O,9,0),0)</f>
        <v>0</v>
      </c>
      <c r="F31" s="14">
        <f>IFERROR(+VLOOKUP("LEBFSF"&amp;A31,'Main File'!A:O,10,0),0)</f>
        <v>0</v>
      </c>
      <c r="G31" s="14">
        <f>IFERROR(+VLOOKUP("LEBFSF"&amp;A31,'Main File'!A:O,11,0),0)</f>
        <v>0</v>
      </c>
      <c r="H31" s="14">
        <f>IFERROR(+VLOOKUP("LEBFSF"&amp;A31,'Main File'!A:O,12,0),0)</f>
        <v>0</v>
      </c>
      <c r="I31" s="14">
        <f>IFERROR(+VLOOKUP("LEBFSF"&amp;A31,'Main File'!A:O,13,0),0)</f>
        <v>0</v>
      </c>
      <c r="J31" s="14">
        <f>IFERROR(+VLOOKUP("LEBFSF"&amp;A31,'Main File'!A:O,14,0),0)</f>
        <v>0</v>
      </c>
      <c r="K31" s="14">
        <f>IFERROR(+VLOOKUP("LEBFSF"&amp;A31,'Main File'!A:O,15,0),0)</f>
        <v>0</v>
      </c>
    </row>
    <row r="32" spans="1:11" x14ac:dyDescent="0.25">
      <c r="A32" s="9">
        <f t="shared" si="0"/>
        <v>43188</v>
      </c>
      <c r="B32" s="14">
        <f>IFERROR(+VLOOKUP("LEBFSF"&amp;A32,'Main File'!A:O,6,0),0)</f>
        <v>0</v>
      </c>
      <c r="C32" s="14">
        <f>IFERROR(+VLOOKUP("LEBFSF"&amp;A32,'Main File'!A:O,7,0),0)</f>
        <v>0</v>
      </c>
      <c r="D32" s="14">
        <f>IFERROR(+VLOOKUP("LEBFSF"&amp;A32,'Main File'!A:O,8,0),0)</f>
        <v>0</v>
      </c>
      <c r="E32" s="14">
        <f>IFERROR(+VLOOKUP("LEBFSF"&amp;A32,'Main File'!A:O,9,0),0)</f>
        <v>0</v>
      </c>
      <c r="F32" s="14">
        <f>IFERROR(+VLOOKUP("LEBFSF"&amp;A32,'Main File'!A:O,10,0),0)</f>
        <v>0</v>
      </c>
      <c r="G32" s="14">
        <f>IFERROR(+VLOOKUP("LEBFSF"&amp;A32,'Main File'!A:O,11,0),0)</f>
        <v>0</v>
      </c>
      <c r="H32" s="14">
        <f>IFERROR(+VLOOKUP("LEBFSF"&amp;A32,'Main File'!A:O,12,0),0)</f>
        <v>0</v>
      </c>
      <c r="I32" s="14">
        <f>IFERROR(+VLOOKUP("LEBFSF"&amp;A32,'Main File'!A:O,13,0),0)</f>
        <v>0</v>
      </c>
      <c r="J32" s="14">
        <f>IFERROR(+VLOOKUP("LEBFSF"&amp;A32,'Main File'!A:O,14,0),0)</f>
        <v>0</v>
      </c>
      <c r="K32" s="14">
        <f>IFERROR(+VLOOKUP("LEBFSF"&amp;A32,'Main File'!A:O,15,0),0)</f>
        <v>0</v>
      </c>
    </row>
    <row r="33" spans="1:11" x14ac:dyDescent="0.25">
      <c r="A33" s="9">
        <f t="shared" si="0"/>
        <v>43189</v>
      </c>
      <c r="B33" s="14">
        <f>IFERROR(+VLOOKUP("LEBFSF"&amp;A33,'Main File'!A:O,6,0),0)</f>
        <v>0</v>
      </c>
      <c r="C33" s="14">
        <f>IFERROR(+VLOOKUP("LEBFSF"&amp;A33,'Main File'!A:O,7,0),0)</f>
        <v>0</v>
      </c>
      <c r="D33" s="14">
        <f>IFERROR(+VLOOKUP("LEBFSF"&amp;A33,'Main File'!A:O,8,0),0)</f>
        <v>0</v>
      </c>
      <c r="E33" s="14">
        <f>IFERROR(+VLOOKUP("LEBFSF"&amp;A33,'Main File'!A:O,9,0),0)</f>
        <v>0</v>
      </c>
      <c r="F33" s="14">
        <f>IFERROR(+VLOOKUP("LEBFSF"&amp;A33,'Main File'!A:O,10,0),0)</f>
        <v>0</v>
      </c>
      <c r="G33" s="14">
        <f>IFERROR(+VLOOKUP("LEBFSF"&amp;A33,'Main File'!A:O,11,0),0)</f>
        <v>0</v>
      </c>
      <c r="H33" s="14">
        <f>IFERROR(+VLOOKUP("LEBFSF"&amp;A33,'Main File'!A:O,12,0),0)</f>
        <v>0</v>
      </c>
      <c r="I33" s="14">
        <f>IFERROR(+VLOOKUP("LEBFSF"&amp;A33,'Main File'!A:O,13,0),0)</f>
        <v>0</v>
      </c>
      <c r="J33" s="14">
        <f>IFERROR(+VLOOKUP("LEBFSF"&amp;A33,'Main File'!A:O,14,0),0)</f>
        <v>0</v>
      </c>
      <c r="K33" s="14">
        <f>IFERROR(+VLOOKUP("LEBFSF"&amp;A33,'Main File'!A:O,15,0),0)</f>
        <v>0</v>
      </c>
    </row>
    <row r="34" spans="1:11" x14ac:dyDescent="0.25">
      <c r="A34" s="9">
        <f t="shared" si="0"/>
        <v>43190</v>
      </c>
      <c r="B34" s="14">
        <f>IFERROR(+VLOOKUP("LEBFSF"&amp;A34,'Main File'!A:O,6,0),0)</f>
        <v>0</v>
      </c>
      <c r="C34" s="14">
        <f>IFERROR(+VLOOKUP("LEBFSF"&amp;A34,'Main File'!A:O,7,0),0)</f>
        <v>0</v>
      </c>
      <c r="D34" s="14">
        <f>IFERROR(+VLOOKUP("LEBFSF"&amp;A34,'Main File'!A:O,8,0),0)</f>
        <v>0</v>
      </c>
      <c r="E34" s="14">
        <f>IFERROR(+VLOOKUP("LEBFSF"&amp;A34,'Main File'!A:O,9,0),0)</f>
        <v>0</v>
      </c>
      <c r="F34" s="14">
        <f>IFERROR(+VLOOKUP("LEBFSF"&amp;A34,'Main File'!A:O,10,0),0)</f>
        <v>0</v>
      </c>
      <c r="G34" s="14">
        <f>IFERROR(+VLOOKUP("LEBFSF"&amp;A34,'Main File'!A:O,11,0),0)</f>
        <v>0</v>
      </c>
      <c r="H34" s="14">
        <f>IFERROR(+VLOOKUP("LEBFSF"&amp;A34,'Main File'!A:O,12,0),0)</f>
        <v>0</v>
      </c>
      <c r="I34" s="14">
        <f>IFERROR(+VLOOKUP("LEBFSF"&amp;A34,'Main File'!A:O,13,0),0)</f>
        <v>0</v>
      </c>
      <c r="J34" s="14">
        <f>IFERROR(+VLOOKUP("LEBFSF"&amp;A34,'Main File'!A:O,14,0),0)</f>
        <v>0</v>
      </c>
      <c r="K34" s="14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Children's Gift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IFERROR(+VLOOKUP("LECHID"&amp;A4,'Main File'!A:O,6,0),0)</f>
        <v>2.4762663851989988</v>
      </c>
      <c r="C4" s="14">
        <f>IFERROR(+VLOOKUP("LECHID"&amp;A4,'Main File'!A:O,7,0),0)</f>
        <v>0</v>
      </c>
      <c r="D4" s="14">
        <f>IFERROR(+VLOOKUP("LECHID"&amp;A4,'Main File'!A:O,8,0),0)</f>
        <v>0</v>
      </c>
      <c r="E4" s="14">
        <f>IFERROR(+VLOOKUP("LECHID"&amp;A4,'Main File'!A:O,9,0),0)</f>
        <v>0.26932667473426131</v>
      </c>
      <c r="F4" s="14">
        <f>IFERROR(+VLOOKUP("LECHID"&amp;A4,'Main File'!A:O,10,0),0)</f>
        <v>2.7455930599332601</v>
      </c>
      <c r="G4" s="14">
        <f>IFERROR(+VLOOKUP("LECHID"&amp;A4,'Main File'!A:O,11,0),0)</f>
        <v>1.4780556000904359</v>
      </c>
      <c r="H4" s="14">
        <f>IFERROR(+VLOOKUP("LECHID"&amp;A4,'Main File'!A:O,12,0),0)</f>
        <v>0</v>
      </c>
      <c r="I4" s="14">
        <f>IFERROR(+VLOOKUP("LECHID"&amp;A4,'Main File'!A:O,13,0),0)</f>
        <v>0</v>
      </c>
      <c r="J4" s="14">
        <f>IFERROR(+VLOOKUP("LECHID"&amp;A4,'Main File'!A:O,14,0),0)</f>
        <v>0.25166702655453066</v>
      </c>
      <c r="K4" s="14">
        <f>IFERROR(+VLOOKUP("LECHID"&amp;A4,'Main File'!A:O,15,0),0)</f>
        <v>1.7297226266449666</v>
      </c>
    </row>
    <row r="5" spans="1:14" x14ac:dyDescent="0.25">
      <c r="A5" s="9">
        <v>43161</v>
      </c>
      <c r="B5" s="14">
        <f>IFERROR(+VLOOKUP("LECHID"&amp;A5,'Main File'!A:O,6,0),0)</f>
        <v>2.4762719662992798</v>
      </c>
      <c r="C5" s="14">
        <f>IFERROR(+VLOOKUP("LECHID"&amp;A5,'Main File'!A:O,7,0),0)</f>
        <v>0</v>
      </c>
      <c r="D5" s="14">
        <f>IFERROR(+VLOOKUP("LECHID"&amp;A5,'Main File'!A:O,8,0),0)</f>
        <v>0</v>
      </c>
      <c r="E5" s="14">
        <f>IFERROR(+VLOOKUP("LECHID"&amp;A5,'Main File'!A:O,9,0),0)</f>
        <v>0.26933011735865886</v>
      </c>
      <c r="F5" s="14">
        <f>IFERROR(+VLOOKUP("LECHID"&amp;A5,'Main File'!A:O,10,0),0)</f>
        <v>2.7456020836579387</v>
      </c>
      <c r="G5" s="14">
        <f>IFERROR(+VLOOKUP("LECHID"&amp;A5,'Main File'!A:O,11,0),0)</f>
        <v>1.4783628141014262</v>
      </c>
      <c r="H5" s="14">
        <f>IFERROR(+VLOOKUP("LECHID"&amp;A5,'Main File'!A:O,12,0),0)</f>
        <v>0</v>
      </c>
      <c r="I5" s="14">
        <f>IFERROR(+VLOOKUP("LECHID"&amp;A5,'Main File'!A:O,13,0),0)</f>
        <v>0</v>
      </c>
      <c r="J5" s="14">
        <f>IFERROR(+VLOOKUP("LECHID"&amp;A5,'Main File'!A:O,14,0),0)</f>
        <v>0.25171764751697906</v>
      </c>
      <c r="K5" s="14">
        <f>IFERROR(+VLOOKUP("LECHID"&amp;A5,'Main File'!A:O,15,0),0)</f>
        <v>1.7300804616184053</v>
      </c>
    </row>
    <row r="6" spans="1:14" x14ac:dyDescent="0.25">
      <c r="A6" s="9">
        <f>+A5+1</f>
        <v>43162</v>
      </c>
      <c r="B6" s="14">
        <f>IFERROR(+VLOOKUP("LECHID"&amp;A6,'Main File'!A:O,6,0),0)</f>
        <v>2.4762674591496086</v>
      </c>
      <c r="C6" s="14">
        <f>IFERROR(+VLOOKUP("LECHID"&amp;A6,'Main File'!A:O,7,0),0)</f>
        <v>0</v>
      </c>
      <c r="D6" s="14">
        <f>IFERROR(+VLOOKUP("LECHID"&amp;A6,'Main File'!A:O,8,0),0)</f>
        <v>0</v>
      </c>
      <c r="E6" s="14">
        <f>IFERROR(+VLOOKUP("LECHID"&amp;A6,'Main File'!A:O,9,0),0)</f>
        <v>0.26932822189076283</v>
      </c>
      <c r="F6" s="14">
        <f>IFERROR(+VLOOKUP("LECHID"&amp;A6,'Main File'!A:O,10,0),0)</f>
        <v>2.7455956810403714</v>
      </c>
      <c r="G6" s="14">
        <f>IFERROR(+VLOOKUP("LECHID"&amp;A6,'Main File'!A:O,11,0),0)</f>
        <v>1.4783603878479228</v>
      </c>
      <c r="H6" s="14">
        <f>IFERROR(+VLOOKUP("LECHID"&amp;A6,'Main File'!A:O,12,0),0)</f>
        <v>0</v>
      </c>
      <c r="I6" s="14">
        <f>IFERROR(+VLOOKUP("LECHID"&amp;A6,'Main File'!A:O,13,0),0)</f>
        <v>0</v>
      </c>
      <c r="J6" s="14">
        <f>IFERROR(+VLOOKUP("LECHID"&amp;A6,'Main File'!A:O,14,0),0)</f>
        <v>0.25171723440402849</v>
      </c>
      <c r="K6" s="14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14">
        <f>IFERROR(+VLOOKUP("LECHID"&amp;A7,'Main File'!A:O,6,0),0)</f>
        <v>2.4762607101241532</v>
      </c>
      <c r="C7" s="14">
        <f>IFERROR(+VLOOKUP("LECHID"&amp;A7,'Main File'!A:O,7,0),0)</f>
        <v>0</v>
      </c>
      <c r="D7" s="14">
        <f>IFERROR(+VLOOKUP("LECHID"&amp;A7,'Main File'!A:O,8,0),0)</f>
        <v>0</v>
      </c>
      <c r="E7" s="14">
        <f>IFERROR(+VLOOKUP("LECHID"&amp;A7,'Main File'!A:O,9,0),0)</f>
        <v>0.26933079904377805</v>
      </c>
      <c r="F7" s="14">
        <f>IFERROR(+VLOOKUP("LECHID"&amp;A7,'Main File'!A:O,10,0),0)</f>
        <v>2.745591509167931</v>
      </c>
      <c r="G7" s="14">
        <f>IFERROR(+VLOOKUP("LECHID"&amp;A7,'Main File'!A:O,11,0),0)</f>
        <v>1.4783579584390953</v>
      </c>
      <c r="H7" s="14">
        <f>IFERROR(+VLOOKUP("LECHID"&amp;A7,'Main File'!A:O,12,0),0)</f>
        <v>0</v>
      </c>
      <c r="I7" s="14">
        <f>IFERROR(+VLOOKUP("LECHID"&amp;A7,'Main File'!A:O,13,0),0)</f>
        <v>0</v>
      </c>
      <c r="J7" s="14">
        <f>IFERROR(+VLOOKUP("LECHID"&amp;A7,'Main File'!A:O,14,0),0)</f>
        <v>0.25171682075382767</v>
      </c>
      <c r="K7" s="14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14">
        <f>IFERROR(+VLOOKUP("LECHID"&amp;A8,'Main File'!A:O,6,0),0)</f>
        <v>2.4762193344037233</v>
      </c>
      <c r="C8" s="14">
        <f>IFERROR(+VLOOKUP("LECHID"&amp;A8,'Main File'!A:O,7,0),0)</f>
        <v>0</v>
      </c>
      <c r="D8" s="14">
        <f>IFERROR(+VLOOKUP("LECHID"&amp;A8,'Main File'!A:O,8,0),0)</f>
        <v>0</v>
      </c>
      <c r="E8" s="14">
        <f>IFERROR(+VLOOKUP("LECHID"&amp;A8,'Main File'!A:O,9,0),0)</f>
        <v>0.2693196541505537</v>
      </c>
      <c r="F8" s="14">
        <f>IFERROR(+VLOOKUP("LECHID"&amp;A8,'Main File'!A:O,10,0),0)</f>
        <v>2.7455389885542769</v>
      </c>
      <c r="G8" s="14">
        <f>IFERROR(+VLOOKUP("LECHID"&amp;A8,'Main File'!A:O,11,0),0)</f>
        <v>1.478185429730182</v>
      </c>
      <c r="H8" s="14">
        <f>IFERROR(+VLOOKUP("LECHID"&amp;A8,'Main File'!A:O,12,0),0)</f>
        <v>0</v>
      </c>
      <c r="I8" s="14">
        <f>IFERROR(+VLOOKUP("LECHID"&amp;A8,'Main File'!A:O,13,0),0)</f>
        <v>0</v>
      </c>
      <c r="J8" s="14">
        <f>IFERROR(+VLOOKUP("LECHID"&amp;A8,'Main File'!A:O,14,0),0)</f>
        <v>0.25170255379377865</v>
      </c>
      <c r="K8" s="14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14">
        <f>IFERROR(+VLOOKUP("LECHID"&amp;A9,'Main File'!A:O,6,0),0)</f>
        <v>0</v>
      </c>
      <c r="C9" s="14">
        <f>IFERROR(+VLOOKUP("LECHID"&amp;A9,'Main File'!A:O,7,0),0)</f>
        <v>0</v>
      </c>
      <c r="D9" s="14">
        <f>IFERROR(+VLOOKUP("LECHID"&amp;A9,'Main File'!A:O,8,0),0)</f>
        <v>0</v>
      </c>
      <c r="E9" s="14">
        <f>IFERROR(+VLOOKUP("LECHID"&amp;A9,'Main File'!A:O,9,0),0)</f>
        <v>0</v>
      </c>
      <c r="F9" s="14">
        <f>IFERROR(+VLOOKUP("LECHID"&amp;A9,'Main File'!A:O,10,0),0)</f>
        <v>0</v>
      </c>
      <c r="G9" s="14">
        <f>IFERROR(+VLOOKUP("LECHID"&amp;A9,'Main File'!A:O,11,0),0)</f>
        <v>0</v>
      </c>
      <c r="H9" s="14">
        <f>IFERROR(+VLOOKUP("LECHID"&amp;A9,'Main File'!A:O,12,0),0)</f>
        <v>0</v>
      </c>
      <c r="I9" s="14">
        <f>IFERROR(+VLOOKUP("LECHID"&amp;A9,'Main File'!A:O,13,0),0)</f>
        <v>0</v>
      </c>
      <c r="J9" s="14">
        <f>IFERROR(+VLOOKUP("LECHID"&amp;A9,'Main File'!A:O,14,0),0)</f>
        <v>0</v>
      </c>
      <c r="K9" s="14">
        <f>IFERROR(+VLOOKUP("LECHID"&amp;A9,'Main File'!A:O,15,0),0)</f>
        <v>0</v>
      </c>
    </row>
    <row r="10" spans="1:14" x14ac:dyDescent="0.25">
      <c r="A10" s="9">
        <f t="shared" si="0"/>
        <v>43166</v>
      </c>
      <c r="B10" s="14">
        <f>IFERROR(+VLOOKUP("LECHID"&amp;A10,'Main File'!A:O,6,0),0)</f>
        <v>0</v>
      </c>
      <c r="C10" s="14">
        <f>IFERROR(+VLOOKUP("LECHID"&amp;A10,'Main File'!A:O,7,0),0)</f>
        <v>0</v>
      </c>
      <c r="D10" s="14">
        <f>IFERROR(+VLOOKUP("LECHID"&amp;A10,'Main File'!A:O,8,0),0)</f>
        <v>0</v>
      </c>
      <c r="E10" s="14">
        <f>IFERROR(+VLOOKUP("LECHID"&amp;A10,'Main File'!A:O,9,0),0)</f>
        <v>0</v>
      </c>
      <c r="F10" s="14">
        <f>IFERROR(+VLOOKUP("LECHID"&amp;A10,'Main File'!A:O,10,0),0)</f>
        <v>0</v>
      </c>
      <c r="G10" s="14">
        <f>IFERROR(+VLOOKUP("LECHID"&amp;A10,'Main File'!A:O,11,0),0)</f>
        <v>0</v>
      </c>
      <c r="H10" s="14">
        <f>IFERROR(+VLOOKUP("LECHID"&amp;A10,'Main File'!A:O,12,0),0)</f>
        <v>0</v>
      </c>
      <c r="I10" s="14">
        <f>IFERROR(+VLOOKUP("LECHID"&amp;A10,'Main File'!A:O,13,0),0)</f>
        <v>0</v>
      </c>
      <c r="J10" s="14">
        <f>IFERROR(+VLOOKUP("LECHID"&amp;A10,'Main File'!A:O,14,0),0)</f>
        <v>0</v>
      </c>
      <c r="K10" s="14">
        <f>IFERROR(+VLOOKUP("LECHID"&amp;A10,'Main File'!A:O,15,0),0)</f>
        <v>0</v>
      </c>
    </row>
    <row r="11" spans="1:14" x14ac:dyDescent="0.25">
      <c r="A11" s="9">
        <f t="shared" si="0"/>
        <v>43167</v>
      </c>
      <c r="B11" s="14">
        <f>IFERROR(+VLOOKUP("LECHID"&amp;A11,'Main File'!A:O,6,0),0)</f>
        <v>0</v>
      </c>
      <c r="C11" s="14">
        <f>IFERROR(+VLOOKUP("LECHID"&amp;A11,'Main File'!A:O,7,0),0)</f>
        <v>0</v>
      </c>
      <c r="D11" s="14">
        <f>IFERROR(+VLOOKUP("LECHID"&amp;A11,'Main File'!A:O,8,0),0)</f>
        <v>0</v>
      </c>
      <c r="E11" s="14">
        <f>IFERROR(+VLOOKUP("LECHID"&amp;A11,'Main File'!A:O,9,0),0)</f>
        <v>0</v>
      </c>
      <c r="F11" s="14">
        <f>IFERROR(+VLOOKUP("LECHID"&amp;A11,'Main File'!A:O,10,0),0)</f>
        <v>0</v>
      </c>
      <c r="G11" s="14">
        <f>IFERROR(+VLOOKUP("LECHID"&amp;A11,'Main File'!A:O,11,0),0)</f>
        <v>0</v>
      </c>
      <c r="H11" s="14">
        <f>IFERROR(+VLOOKUP("LECHID"&amp;A11,'Main File'!A:O,12,0),0)</f>
        <v>0</v>
      </c>
      <c r="I11" s="14">
        <f>IFERROR(+VLOOKUP("LECHID"&amp;A11,'Main File'!A:O,13,0),0)</f>
        <v>0</v>
      </c>
      <c r="J11" s="14">
        <f>IFERROR(+VLOOKUP("LECHID"&amp;A11,'Main File'!A:O,14,0),0)</f>
        <v>0</v>
      </c>
      <c r="K11" s="14">
        <f>IFERROR(+VLOOKUP("LECHID"&amp;A11,'Main File'!A:O,15,0),0)</f>
        <v>0</v>
      </c>
    </row>
    <row r="12" spans="1:14" x14ac:dyDescent="0.25">
      <c r="A12" s="9">
        <f t="shared" si="0"/>
        <v>43168</v>
      </c>
      <c r="B12" s="14">
        <f>IFERROR(+VLOOKUP("LECHID"&amp;A12,'Main File'!A:O,6,0),0)</f>
        <v>0</v>
      </c>
      <c r="C12" s="14">
        <f>IFERROR(+VLOOKUP("LECHID"&amp;A12,'Main File'!A:O,7,0),0)</f>
        <v>0</v>
      </c>
      <c r="D12" s="14">
        <f>IFERROR(+VLOOKUP("LECHID"&amp;A12,'Main File'!A:O,8,0),0)</f>
        <v>0</v>
      </c>
      <c r="E12" s="14">
        <f>IFERROR(+VLOOKUP("LECHID"&amp;A12,'Main File'!A:O,9,0),0)</f>
        <v>0</v>
      </c>
      <c r="F12" s="14">
        <f>IFERROR(+VLOOKUP("LECHID"&amp;A12,'Main File'!A:O,10,0),0)</f>
        <v>0</v>
      </c>
      <c r="G12" s="14">
        <f>IFERROR(+VLOOKUP("LECHID"&amp;A12,'Main File'!A:O,11,0),0)</f>
        <v>0</v>
      </c>
      <c r="H12" s="14">
        <f>IFERROR(+VLOOKUP("LECHID"&amp;A12,'Main File'!A:O,12,0),0)</f>
        <v>0</v>
      </c>
      <c r="I12" s="14">
        <f>IFERROR(+VLOOKUP("LECHID"&amp;A12,'Main File'!A:O,13,0),0)</f>
        <v>0</v>
      </c>
      <c r="J12" s="14">
        <f>IFERROR(+VLOOKUP("LECHID"&amp;A12,'Main File'!A:O,14,0),0)</f>
        <v>0</v>
      </c>
      <c r="K12" s="14">
        <f>IFERROR(+VLOOKUP("LECHID"&amp;A12,'Main File'!A:O,15,0),0)</f>
        <v>0</v>
      </c>
    </row>
    <row r="13" spans="1:14" x14ac:dyDescent="0.25">
      <c r="A13" s="9">
        <f t="shared" si="0"/>
        <v>43169</v>
      </c>
      <c r="B13" s="14">
        <f>IFERROR(+VLOOKUP("LECHID"&amp;A13,'Main File'!A:O,6,0),0)</f>
        <v>0</v>
      </c>
      <c r="C13" s="14">
        <f>IFERROR(+VLOOKUP("LECHID"&amp;A13,'Main File'!A:O,7,0),0)</f>
        <v>0</v>
      </c>
      <c r="D13" s="14">
        <f>IFERROR(+VLOOKUP("LECHID"&amp;A13,'Main File'!A:O,8,0),0)</f>
        <v>0</v>
      </c>
      <c r="E13" s="14">
        <f>IFERROR(+VLOOKUP("LECHID"&amp;A13,'Main File'!A:O,9,0),0)</f>
        <v>0</v>
      </c>
      <c r="F13" s="14">
        <f>IFERROR(+VLOOKUP("LECHID"&amp;A13,'Main File'!A:O,10,0),0)</f>
        <v>0</v>
      </c>
      <c r="G13" s="14">
        <f>IFERROR(+VLOOKUP("LECHID"&amp;A13,'Main File'!A:O,11,0),0)</f>
        <v>0</v>
      </c>
      <c r="H13" s="14">
        <f>IFERROR(+VLOOKUP("LECHID"&amp;A13,'Main File'!A:O,12,0),0)</f>
        <v>0</v>
      </c>
      <c r="I13" s="14">
        <f>IFERROR(+VLOOKUP("LECHID"&amp;A13,'Main File'!A:O,13,0),0)</f>
        <v>0</v>
      </c>
      <c r="J13" s="14">
        <f>IFERROR(+VLOOKUP("LECHID"&amp;A13,'Main File'!A:O,14,0),0)</f>
        <v>0</v>
      </c>
      <c r="K13" s="14">
        <f>IFERROR(+VLOOKUP("LECHID"&amp;A13,'Main File'!A:O,15,0),0)</f>
        <v>0</v>
      </c>
    </row>
    <row r="14" spans="1:14" x14ac:dyDescent="0.25">
      <c r="A14" s="9">
        <f t="shared" si="0"/>
        <v>43170</v>
      </c>
      <c r="B14" s="14">
        <f>IFERROR(+VLOOKUP("LECHID"&amp;A14,'Main File'!A:O,6,0),0)</f>
        <v>0</v>
      </c>
      <c r="C14" s="14">
        <f>IFERROR(+VLOOKUP("LECHID"&amp;A14,'Main File'!A:O,7,0),0)</f>
        <v>0</v>
      </c>
      <c r="D14" s="14">
        <f>IFERROR(+VLOOKUP("LECHID"&amp;A14,'Main File'!A:O,8,0),0)</f>
        <v>0</v>
      </c>
      <c r="E14" s="14">
        <f>IFERROR(+VLOOKUP("LECHID"&amp;A14,'Main File'!A:O,9,0),0)</f>
        <v>0</v>
      </c>
      <c r="F14" s="14">
        <f>IFERROR(+VLOOKUP("LECHID"&amp;A14,'Main File'!A:O,10,0),0)</f>
        <v>0</v>
      </c>
      <c r="G14" s="14">
        <f>IFERROR(+VLOOKUP("LECHID"&amp;A14,'Main File'!A:O,11,0),0)</f>
        <v>0</v>
      </c>
      <c r="H14" s="14">
        <f>IFERROR(+VLOOKUP("LECHID"&amp;A14,'Main File'!A:O,12,0),0)</f>
        <v>0</v>
      </c>
      <c r="I14" s="14">
        <f>IFERROR(+VLOOKUP("LECHID"&amp;A14,'Main File'!A:O,13,0),0)</f>
        <v>0</v>
      </c>
      <c r="J14" s="14">
        <f>IFERROR(+VLOOKUP("LECHID"&amp;A14,'Main File'!A:O,14,0),0)</f>
        <v>0</v>
      </c>
      <c r="K14" s="14">
        <f>IFERROR(+VLOOKUP("LECHID"&amp;A14,'Main File'!A:O,15,0),0)</f>
        <v>0</v>
      </c>
    </row>
    <row r="15" spans="1:14" x14ac:dyDescent="0.25">
      <c r="A15" s="9">
        <f t="shared" si="0"/>
        <v>43171</v>
      </c>
      <c r="B15" s="14">
        <f>IFERROR(+VLOOKUP("LECHID"&amp;A15,'Main File'!A:O,6,0),0)</f>
        <v>0</v>
      </c>
      <c r="C15" s="14">
        <f>IFERROR(+VLOOKUP("LECHID"&amp;A15,'Main File'!A:O,7,0),0)</f>
        <v>0</v>
      </c>
      <c r="D15" s="14">
        <f>IFERROR(+VLOOKUP("LECHID"&amp;A15,'Main File'!A:O,8,0),0)</f>
        <v>0</v>
      </c>
      <c r="E15" s="14">
        <f>IFERROR(+VLOOKUP("LECHID"&amp;A15,'Main File'!A:O,9,0),0)</f>
        <v>0</v>
      </c>
      <c r="F15" s="14">
        <f>IFERROR(+VLOOKUP("LECHID"&amp;A15,'Main File'!A:O,10,0),0)</f>
        <v>0</v>
      </c>
      <c r="G15" s="14">
        <f>IFERROR(+VLOOKUP("LECHID"&amp;A15,'Main File'!A:O,11,0),0)</f>
        <v>0</v>
      </c>
      <c r="H15" s="14">
        <f>IFERROR(+VLOOKUP("LECHID"&amp;A15,'Main File'!A:O,12,0),0)</f>
        <v>0</v>
      </c>
      <c r="I15" s="14">
        <f>IFERROR(+VLOOKUP("LECHID"&amp;A15,'Main File'!A:O,13,0),0)</f>
        <v>0</v>
      </c>
      <c r="J15" s="14">
        <f>IFERROR(+VLOOKUP("LECHID"&amp;A15,'Main File'!A:O,14,0),0)</f>
        <v>0</v>
      </c>
      <c r="K15" s="14">
        <f>IFERROR(+VLOOKUP("LECHID"&amp;A15,'Main File'!A:O,15,0),0)</f>
        <v>0</v>
      </c>
    </row>
    <row r="16" spans="1:14" x14ac:dyDescent="0.25">
      <c r="A16" s="9">
        <f t="shared" si="0"/>
        <v>43172</v>
      </c>
      <c r="B16" s="14">
        <f>IFERROR(+VLOOKUP("LECHID"&amp;A16,'Main File'!A:O,6,0),0)</f>
        <v>0</v>
      </c>
      <c r="C16" s="14">
        <f>IFERROR(+VLOOKUP("LECHID"&amp;A16,'Main File'!A:O,7,0),0)</f>
        <v>0</v>
      </c>
      <c r="D16" s="14">
        <f>IFERROR(+VLOOKUP("LECHID"&amp;A16,'Main File'!A:O,8,0),0)</f>
        <v>0</v>
      </c>
      <c r="E16" s="14">
        <f>IFERROR(+VLOOKUP("LECHID"&amp;A16,'Main File'!A:O,9,0),0)</f>
        <v>0</v>
      </c>
      <c r="F16" s="14">
        <f>IFERROR(+VLOOKUP("LECHID"&amp;A16,'Main File'!A:O,10,0),0)</f>
        <v>0</v>
      </c>
      <c r="G16" s="14">
        <f>IFERROR(+VLOOKUP("LECHID"&amp;A16,'Main File'!A:O,11,0),0)</f>
        <v>0</v>
      </c>
      <c r="H16" s="14">
        <f>IFERROR(+VLOOKUP("LECHID"&amp;A16,'Main File'!A:O,12,0),0)</f>
        <v>0</v>
      </c>
      <c r="I16" s="14">
        <f>IFERROR(+VLOOKUP("LECHID"&amp;A16,'Main File'!A:O,13,0),0)</f>
        <v>0</v>
      </c>
      <c r="J16" s="14">
        <f>IFERROR(+VLOOKUP("LECHID"&amp;A16,'Main File'!A:O,14,0),0)</f>
        <v>0</v>
      </c>
      <c r="K16" s="14">
        <f>IFERROR(+VLOOKUP("LECHID"&amp;A16,'Main File'!A:O,15,0),0)</f>
        <v>0</v>
      </c>
    </row>
    <row r="17" spans="1:11" x14ac:dyDescent="0.25">
      <c r="A17" s="9">
        <f t="shared" si="0"/>
        <v>43173</v>
      </c>
      <c r="B17" s="14">
        <f>IFERROR(+VLOOKUP("LECHID"&amp;A17,'Main File'!A:O,6,0),0)</f>
        <v>0</v>
      </c>
      <c r="C17" s="14">
        <f>IFERROR(+VLOOKUP("LECHID"&amp;A17,'Main File'!A:O,7,0),0)</f>
        <v>0</v>
      </c>
      <c r="D17" s="14">
        <f>IFERROR(+VLOOKUP("LECHID"&amp;A17,'Main File'!A:O,8,0),0)</f>
        <v>0</v>
      </c>
      <c r="E17" s="14">
        <f>IFERROR(+VLOOKUP("LECHID"&amp;A17,'Main File'!A:O,9,0),0)</f>
        <v>0</v>
      </c>
      <c r="F17" s="14">
        <f>IFERROR(+VLOOKUP("LECHID"&amp;A17,'Main File'!A:O,10,0),0)</f>
        <v>0</v>
      </c>
      <c r="G17" s="14">
        <f>IFERROR(+VLOOKUP("LECHID"&amp;A17,'Main File'!A:O,11,0),0)</f>
        <v>0</v>
      </c>
      <c r="H17" s="14">
        <f>IFERROR(+VLOOKUP("LECHID"&amp;A17,'Main File'!A:O,12,0),0)</f>
        <v>0</v>
      </c>
      <c r="I17" s="14">
        <f>IFERROR(+VLOOKUP("LECHID"&amp;A17,'Main File'!A:O,13,0),0)</f>
        <v>0</v>
      </c>
      <c r="J17" s="14">
        <f>IFERROR(+VLOOKUP("LECHID"&amp;A17,'Main File'!A:O,14,0),0)</f>
        <v>0</v>
      </c>
      <c r="K17" s="14">
        <f>IFERROR(+VLOOKUP("LECHID"&amp;A17,'Main File'!A:O,15,0),0)</f>
        <v>0</v>
      </c>
    </row>
    <row r="18" spans="1:11" x14ac:dyDescent="0.25">
      <c r="A18" s="9">
        <f t="shared" si="0"/>
        <v>43174</v>
      </c>
      <c r="B18" s="14">
        <f>IFERROR(+VLOOKUP("LECHID"&amp;A18,'Main File'!A:O,6,0),0)</f>
        <v>0</v>
      </c>
      <c r="C18" s="14">
        <f>IFERROR(+VLOOKUP("LECHID"&amp;A18,'Main File'!A:O,7,0),0)</f>
        <v>0</v>
      </c>
      <c r="D18" s="14">
        <f>IFERROR(+VLOOKUP("LECHID"&amp;A18,'Main File'!A:O,8,0),0)</f>
        <v>0</v>
      </c>
      <c r="E18" s="14">
        <f>IFERROR(+VLOOKUP("LECHID"&amp;A18,'Main File'!A:O,9,0),0)</f>
        <v>0</v>
      </c>
      <c r="F18" s="14">
        <f>IFERROR(+VLOOKUP("LECHID"&amp;A18,'Main File'!A:O,10,0),0)</f>
        <v>0</v>
      </c>
      <c r="G18" s="14">
        <f>IFERROR(+VLOOKUP("LECHID"&amp;A18,'Main File'!A:O,11,0),0)</f>
        <v>0</v>
      </c>
      <c r="H18" s="14">
        <f>IFERROR(+VLOOKUP("LECHID"&amp;A18,'Main File'!A:O,12,0),0)</f>
        <v>0</v>
      </c>
      <c r="I18" s="14">
        <f>IFERROR(+VLOOKUP("LECHID"&amp;A18,'Main File'!A:O,13,0),0)</f>
        <v>0</v>
      </c>
      <c r="J18" s="14">
        <f>IFERROR(+VLOOKUP("LECHID"&amp;A18,'Main File'!A:O,14,0),0)</f>
        <v>0</v>
      </c>
      <c r="K18" s="14">
        <f>IFERROR(+VLOOKUP("LECHID"&amp;A18,'Main File'!A:O,15,0),0)</f>
        <v>0</v>
      </c>
    </row>
    <row r="19" spans="1:11" x14ac:dyDescent="0.25">
      <c r="A19" s="9">
        <f t="shared" si="0"/>
        <v>43175</v>
      </c>
      <c r="B19" s="14">
        <f>IFERROR(+VLOOKUP("LECHID"&amp;A19,'Main File'!A:O,6,0),0)</f>
        <v>0</v>
      </c>
      <c r="C19" s="14">
        <f>IFERROR(+VLOOKUP("LECHID"&amp;A19,'Main File'!A:O,7,0),0)</f>
        <v>0</v>
      </c>
      <c r="D19" s="14">
        <f>IFERROR(+VLOOKUP("LECHID"&amp;A19,'Main File'!A:O,8,0),0)</f>
        <v>0</v>
      </c>
      <c r="E19" s="14">
        <f>IFERROR(+VLOOKUP("LECHID"&amp;A19,'Main File'!A:O,9,0),0)</f>
        <v>0</v>
      </c>
      <c r="F19" s="14">
        <f>IFERROR(+VLOOKUP("LECHID"&amp;A19,'Main File'!A:O,10,0),0)</f>
        <v>0</v>
      </c>
      <c r="G19" s="14">
        <f>IFERROR(+VLOOKUP("LECHID"&amp;A19,'Main File'!A:O,11,0),0)</f>
        <v>0</v>
      </c>
      <c r="H19" s="14">
        <f>IFERROR(+VLOOKUP("LECHID"&amp;A19,'Main File'!A:O,12,0),0)</f>
        <v>0</v>
      </c>
      <c r="I19" s="14">
        <f>IFERROR(+VLOOKUP("LECHID"&amp;A19,'Main File'!A:O,13,0),0)</f>
        <v>0</v>
      </c>
      <c r="J19" s="14">
        <f>IFERROR(+VLOOKUP("LECHID"&amp;A19,'Main File'!A:O,14,0),0)</f>
        <v>0</v>
      </c>
      <c r="K19" s="14">
        <f>IFERROR(+VLOOKUP("LECHID"&amp;A19,'Main File'!A:O,15,0),0)</f>
        <v>0</v>
      </c>
    </row>
    <row r="20" spans="1:11" x14ac:dyDescent="0.25">
      <c r="A20" s="9">
        <f t="shared" si="0"/>
        <v>43176</v>
      </c>
      <c r="B20" s="14">
        <f>IFERROR(+VLOOKUP("LECHID"&amp;A20,'Main File'!A:O,6,0),0)</f>
        <v>0</v>
      </c>
      <c r="C20" s="14">
        <f>IFERROR(+VLOOKUP("LECHID"&amp;A20,'Main File'!A:O,7,0),0)</f>
        <v>0</v>
      </c>
      <c r="D20" s="14">
        <f>IFERROR(+VLOOKUP("LECHID"&amp;A20,'Main File'!A:O,8,0),0)</f>
        <v>0</v>
      </c>
      <c r="E20" s="14">
        <f>IFERROR(+VLOOKUP("LECHID"&amp;A20,'Main File'!A:O,9,0),0)</f>
        <v>0</v>
      </c>
      <c r="F20" s="14">
        <f>IFERROR(+VLOOKUP("LECHID"&amp;A20,'Main File'!A:O,10,0),0)</f>
        <v>0</v>
      </c>
      <c r="G20" s="14">
        <f>IFERROR(+VLOOKUP("LECHID"&amp;A20,'Main File'!A:O,11,0),0)</f>
        <v>0</v>
      </c>
      <c r="H20" s="14">
        <f>IFERROR(+VLOOKUP("LECHID"&amp;A20,'Main File'!A:O,12,0),0)</f>
        <v>0</v>
      </c>
      <c r="I20" s="14">
        <f>IFERROR(+VLOOKUP("LECHID"&amp;A20,'Main File'!A:O,13,0),0)</f>
        <v>0</v>
      </c>
      <c r="J20" s="14">
        <f>IFERROR(+VLOOKUP("LECHID"&amp;A20,'Main File'!A:O,14,0),0)</f>
        <v>0</v>
      </c>
      <c r="K20" s="14">
        <f>IFERROR(+VLOOKUP("LECHID"&amp;A20,'Main File'!A:O,15,0),0)</f>
        <v>0</v>
      </c>
    </row>
    <row r="21" spans="1:11" x14ac:dyDescent="0.25">
      <c r="A21" s="9">
        <f t="shared" si="0"/>
        <v>43177</v>
      </c>
      <c r="B21" s="14">
        <f>IFERROR(+VLOOKUP("LECHID"&amp;A21,'Main File'!A:O,6,0),0)</f>
        <v>0</v>
      </c>
      <c r="C21" s="14">
        <f>IFERROR(+VLOOKUP("LECHID"&amp;A21,'Main File'!A:O,7,0),0)</f>
        <v>0</v>
      </c>
      <c r="D21" s="14">
        <f>IFERROR(+VLOOKUP("LECHID"&amp;A21,'Main File'!A:O,8,0),0)</f>
        <v>0</v>
      </c>
      <c r="E21" s="14">
        <f>IFERROR(+VLOOKUP("LECHID"&amp;A21,'Main File'!A:O,9,0),0)</f>
        <v>0</v>
      </c>
      <c r="F21" s="14">
        <f>IFERROR(+VLOOKUP("LECHID"&amp;A21,'Main File'!A:O,10,0),0)</f>
        <v>0</v>
      </c>
      <c r="G21" s="14">
        <f>IFERROR(+VLOOKUP("LECHID"&amp;A21,'Main File'!A:O,11,0),0)</f>
        <v>0</v>
      </c>
      <c r="H21" s="14">
        <f>IFERROR(+VLOOKUP("LECHID"&amp;A21,'Main File'!A:O,12,0),0)</f>
        <v>0</v>
      </c>
      <c r="I21" s="14">
        <f>IFERROR(+VLOOKUP("LECHID"&amp;A21,'Main File'!A:O,13,0),0)</f>
        <v>0</v>
      </c>
      <c r="J21" s="14">
        <f>IFERROR(+VLOOKUP("LECHID"&amp;A21,'Main File'!A:O,14,0),0)</f>
        <v>0</v>
      </c>
      <c r="K21" s="14">
        <f>IFERROR(+VLOOKUP("LECHID"&amp;A21,'Main File'!A:O,15,0),0)</f>
        <v>0</v>
      </c>
    </row>
    <row r="22" spans="1:11" x14ac:dyDescent="0.25">
      <c r="A22" s="9">
        <f t="shared" si="0"/>
        <v>43178</v>
      </c>
      <c r="B22" s="14">
        <f>IFERROR(+VLOOKUP("LECHID"&amp;A22,'Main File'!A:O,6,0),0)</f>
        <v>0</v>
      </c>
      <c r="C22" s="14">
        <f>IFERROR(+VLOOKUP("LECHID"&amp;A22,'Main File'!A:O,7,0),0)</f>
        <v>0</v>
      </c>
      <c r="D22" s="14">
        <f>IFERROR(+VLOOKUP("LECHID"&amp;A22,'Main File'!A:O,8,0),0)</f>
        <v>0</v>
      </c>
      <c r="E22" s="14">
        <f>IFERROR(+VLOOKUP("LECHID"&amp;A22,'Main File'!A:O,9,0),0)</f>
        <v>0</v>
      </c>
      <c r="F22" s="14">
        <f>IFERROR(+VLOOKUP("LECHID"&amp;A22,'Main File'!A:O,10,0),0)</f>
        <v>0</v>
      </c>
      <c r="G22" s="14">
        <f>IFERROR(+VLOOKUP("LECHID"&amp;A22,'Main File'!A:O,11,0),0)</f>
        <v>0</v>
      </c>
      <c r="H22" s="14">
        <f>IFERROR(+VLOOKUP("LECHID"&amp;A22,'Main File'!A:O,12,0),0)</f>
        <v>0</v>
      </c>
      <c r="I22" s="14">
        <f>IFERROR(+VLOOKUP("LECHID"&amp;A22,'Main File'!A:O,13,0),0)</f>
        <v>0</v>
      </c>
      <c r="J22" s="14">
        <f>IFERROR(+VLOOKUP("LECHID"&amp;A22,'Main File'!A:O,14,0),0)</f>
        <v>0</v>
      </c>
      <c r="K22" s="14">
        <f>IFERROR(+VLOOKUP("LECHID"&amp;A22,'Main File'!A:O,15,0),0)</f>
        <v>0</v>
      </c>
    </row>
    <row r="23" spans="1:11" x14ac:dyDescent="0.25">
      <c r="A23" s="9">
        <f t="shared" si="0"/>
        <v>43179</v>
      </c>
      <c r="B23" s="14">
        <f>IFERROR(+VLOOKUP("LECHID"&amp;A23,'Main File'!A:O,6,0),0)</f>
        <v>0</v>
      </c>
      <c r="C23" s="14">
        <f>IFERROR(+VLOOKUP("LECHID"&amp;A23,'Main File'!A:O,7,0),0)</f>
        <v>0</v>
      </c>
      <c r="D23" s="14">
        <f>IFERROR(+VLOOKUP("LECHID"&amp;A23,'Main File'!A:O,8,0),0)</f>
        <v>0</v>
      </c>
      <c r="E23" s="14">
        <f>IFERROR(+VLOOKUP("LECHID"&amp;A23,'Main File'!A:O,9,0),0)</f>
        <v>0</v>
      </c>
      <c r="F23" s="14">
        <f>IFERROR(+VLOOKUP("LECHID"&amp;A23,'Main File'!A:O,10,0),0)</f>
        <v>0</v>
      </c>
      <c r="G23" s="14">
        <f>IFERROR(+VLOOKUP("LECHID"&amp;A23,'Main File'!A:O,11,0),0)</f>
        <v>0</v>
      </c>
      <c r="H23" s="14">
        <f>IFERROR(+VLOOKUP("LECHID"&amp;A23,'Main File'!A:O,12,0),0)</f>
        <v>0</v>
      </c>
      <c r="I23" s="14">
        <f>IFERROR(+VLOOKUP("LECHID"&amp;A23,'Main File'!A:O,13,0),0)</f>
        <v>0</v>
      </c>
      <c r="J23" s="14">
        <f>IFERROR(+VLOOKUP("LECHID"&amp;A23,'Main File'!A:O,14,0),0)</f>
        <v>0</v>
      </c>
      <c r="K23" s="14">
        <f>IFERROR(+VLOOKUP("LECHID"&amp;A23,'Main File'!A:O,15,0),0)</f>
        <v>0</v>
      </c>
    </row>
    <row r="24" spans="1:11" x14ac:dyDescent="0.25">
      <c r="A24" s="9">
        <f t="shared" si="0"/>
        <v>43180</v>
      </c>
      <c r="B24" s="14">
        <f>IFERROR(+VLOOKUP("LECHID"&amp;A24,'Main File'!A:O,6,0),0)</f>
        <v>0</v>
      </c>
      <c r="C24" s="14">
        <f>IFERROR(+VLOOKUP("LECHID"&amp;A24,'Main File'!A:O,7,0),0)</f>
        <v>0</v>
      </c>
      <c r="D24" s="14">
        <f>IFERROR(+VLOOKUP("LECHID"&amp;A24,'Main File'!A:O,8,0),0)</f>
        <v>0</v>
      </c>
      <c r="E24" s="14">
        <f>IFERROR(+VLOOKUP("LECHID"&amp;A24,'Main File'!A:O,9,0),0)</f>
        <v>0</v>
      </c>
      <c r="F24" s="14">
        <f>IFERROR(+VLOOKUP("LECHID"&amp;A24,'Main File'!A:O,10,0),0)</f>
        <v>0</v>
      </c>
      <c r="G24" s="14">
        <f>IFERROR(+VLOOKUP("LECHID"&amp;A24,'Main File'!A:O,11,0),0)</f>
        <v>0</v>
      </c>
      <c r="H24" s="14">
        <f>IFERROR(+VLOOKUP("LECHID"&amp;A24,'Main File'!A:O,12,0),0)</f>
        <v>0</v>
      </c>
      <c r="I24" s="14">
        <f>IFERROR(+VLOOKUP("LECHID"&amp;A24,'Main File'!A:O,13,0),0)</f>
        <v>0</v>
      </c>
      <c r="J24" s="14">
        <f>IFERROR(+VLOOKUP("LECHID"&amp;A24,'Main File'!A:O,14,0),0)</f>
        <v>0</v>
      </c>
      <c r="K24" s="14">
        <f>IFERROR(+VLOOKUP("LECHID"&amp;A24,'Main File'!A:O,15,0),0)</f>
        <v>0</v>
      </c>
    </row>
    <row r="25" spans="1:11" x14ac:dyDescent="0.25">
      <c r="A25" s="9">
        <f t="shared" si="0"/>
        <v>43181</v>
      </c>
      <c r="B25" s="14">
        <f>IFERROR(+VLOOKUP("LECHID"&amp;A25,'Main File'!A:O,6,0),0)</f>
        <v>0</v>
      </c>
      <c r="C25" s="14">
        <f>IFERROR(+VLOOKUP("LECHID"&amp;A25,'Main File'!A:O,7,0),0)</f>
        <v>0</v>
      </c>
      <c r="D25" s="14">
        <f>IFERROR(+VLOOKUP("LECHID"&amp;A25,'Main File'!A:O,8,0),0)</f>
        <v>0</v>
      </c>
      <c r="E25" s="14">
        <f>IFERROR(+VLOOKUP("LECHID"&amp;A25,'Main File'!A:O,9,0),0)</f>
        <v>0</v>
      </c>
      <c r="F25" s="14">
        <f>IFERROR(+VLOOKUP("LECHID"&amp;A25,'Main File'!A:O,10,0),0)</f>
        <v>0</v>
      </c>
      <c r="G25" s="14">
        <f>IFERROR(+VLOOKUP("LECHID"&amp;A25,'Main File'!A:O,11,0),0)</f>
        <v>0</v>
      </c>
      <c r="H25" s="14">
        <f>IFERROR(+VLOOKUP("LECHID"&amp;A25,'Main File'!A:O,12,0),0)</f>
        <v>0</v>
      </c>
      <c r="I25" s="14">
        <f>IFERROR(+VLOOKUP("LECHID"&amp;A25,'Main File'!A:O,13,0),0)</f>
        <v>0</v>
      </c>
      <c r="J25" s="14">
        <f>IFERROR(+VLOOKUP("LECHID"&amp;A25,'Main File'!A:O,14,0),0)</f>
        <v>0</v>
      </c>
      <c r="K25" s="14">
        <f>IFERROR(+VLOOKUP("LECHID"&amp;A25,'Main File'!A:O,15,0),0)</f>
        <v>0</v>
      </c>
    </row>
    <row r="26" spans="1:11" x14ac:dyDescent="0.25">
      <c r="A26" s="9">
        <f t="shared" si="0"/>
        <v>43182</v>
      </c>
      <c r="B26" s="14">
        <f>IFERROR(+VLOOKUP("LECHID"&amp;A26,'Main File'!A:O,6,0),0)</f>
        <v>0</v>
      </c>
      <c r="C26" s="14">
        <f>IFERROR(+VLOOKUP("LECHID"&amp;A26,'Main File'!A:O,7,0),0)</f>
        <v>0</v>
      </c>
      <c r="D26" s="14">
        <f>IFERROR(+VLOOKUP("LECHID"&amp;A26,'Main File'!A:O,8,0),0)</f>
        <v>0</v>
      </c>
      <c r="E26" s="14">
        <f>IFERROR(+VLOOKUP("LECHID"&amp;A26,'Main File'!A:O,9,0),0)</f>
        <v>0</v>
      </c>
      <c r="F26" s="14">
        <f>IFERROR(+VLOOKUP("LECHID"&amp;A26,'Main File'!A:O,10,0),0)</f>
        <v>0</v>
      </c>
      <c r="G26" s="14">
        <f>IFERROR(+VLOOKUP("LECHID"&amp;A26,'Main File'!A:O,11,0),0)</f>
        <v>0</v>
      </c>
      <c r="H26" s="14">
        <f>IFERROR(+VLOOKUP("LECHID"&amp;A26,'Main File'!A:O,12,0),0)</f>
        <v>0</v>
      </c>
      <c r="I26" s="14">
        <f>IFERROR(+VLOOKUP("LECHID"&amp;A26,'Main File'!A:O,13,0),0)</f>
        <v>0</v>
      </c>
      <c r="J26" s="14">
        <f>IFERROR(+VLOOKUP("LECHID"&amp;A26,'Main File'!A:O,14,0),0)</f>
        <v>0</v>
      </c>
      <c r="K26" s="14">
        <f>IFERROR(+VLOOKUP("LECHID"&amp;A26,'Main File'!A:O,15,0),0)</f>
        <v>0</v>
      </c>
    </row>
    <row r="27" spans="1:11" x14ac:dyDescent="0.25">
      <c r="A27" s="9">
        <f t="shared" si="0"/>
        <v>43183</v>
      </c>
      <c r="B27" s="14">
        <f>IFERROR(+VLOOKUP("LECHID"&amp;A27,'Main File'!A:O,6,0),0)</f>
        <v>0</v>
      </c>
      <c r="C27" s="14">
        <f>IFERROR(+VLOOKUP("LECHID"&amp;A27,'Main File'!A:O,7,0),0)</f>
        <v>0</v>
      </c>
      <c r="D27" s="14">
        <f>IFERROR(+VLOOKUP("LECHID"&amp;A27,'Main File'!A:O,8,0),0)</f>
        <v>0</v>
      </c>
      <c r="E27" s="14">
        <f>IFERROR(+VLOOKUP("LECHID"&amp;A27,'Main File'!A:O,9,0),0)</f>
        <v>0</v>
      </c>
      <c r="F27" s="14">
        <f>IFERROR(+VLOOKUP("LECHID"&amp;A27,'Main File'!A:O,10,0),0)</f>
        <v>0</v>
      </c>
      <c r="G27" s="14">
        <f>IFERROR(+VLOOKUP("LECHID"&amp;A27,'Main File'!A:O,11,0),0)</f>
        <v>0</v>
      </c>
      <c r="H27" s="14">
        <f>IFERROR(+VLOOKUP("LECHID"&amp;A27,'Main File'!A:O,12,0),0)</f>
        <v>0</v>
      </c>
      <c r="I27" s="14">
        <f>IFERROR(+VLOOKUP("LECHID"&amp;A27,'Main File'!A:O,13,0),0)</f>
        <v>0</v>
      </c>
      <c r="J27" s="14">
        <f>IFERROR(+VLOOKUP("LECHID"&amp;A27,'Main File'!A:O,14,0),0)</f>
        <v>0</v>
      </c>
      <c r="K27" s="14">
        <f>IFERROR(+VLOOKUP("LECHID"&amp;A27,'Main File'!A:O,15,0),0)</f>
        <v>0</v>
      </c>
    </row>
    <row r="28" spans="1:11" x14ac:dyDescent="0.25">
      <c r="A28" s="9">
        <f t="shared" si="0"/>
        <v>43184</v>
      </c>
      <c r="B28" s="14">
        <f>IFERROR(+VLOOKUP("LECHID"&amp;A28,'Main File'!A:O,6,0),0)</f>
        <v>0</v>
      </c>
      <c r="C28" s="14">
        <f>IFERROR(+VLOOKUP("LECHID"&amp;A28,'Main File'!A:O,7,0),0)</f>
        <v>0</v>
      </c>
      <c r="D28" s="14">
        <f>IFERROR(+VLOOKUP("LECHID"&amp;A28,'Main File'!A:O,8,0),0)</f>
        <v>0</v>
      </c>
      <c r="E28" s="14">
        <f>IFERROR(+VLOOKUP("LECHID"&amp;A28,'Main File'!A:O,9,0),0)</f>
        <v>0</v>
      </c>
      <c r="F28" s="14">
        <f>IFERROR(+VLOOKUP("LECHID"&amp;A28,'Main File'!A:O,10,0),0)</f>
        <v>0</v>
      </c>
      <c r="G28" s="14">
        <f>IFERROR(+VLOOKUP("LECHID"&amp;A28,'Main File'!A:O,11,0),0)</f>
        <v>0</v>
      </c>
      <c r="H28" s="14">
        <f>IFERROR(+VLOOKUP("LECHID"&amp;A28,'Main File'!A:O,12,0),0)</f>
        <v>0</v>
      </c>
      <c r="I28" s="14">
        <f>IFERROR(+VLOOKUP("LECHID"&amp;A28,'Main File'!A:O,13,0),0)</f>
        <v>0</v>
      </c>
      <c r="J28" s="14">
        <f>IFERROR(+VLOOKUP("LECHID"&amp;A28,'Main File'!A:O,14,0),0)</f>
        <v>0</v>
      </c>
      <c r="K28" s="14">
        <f>IFERROR(+VLOOKUP("LECHID"&amp;A28,'Main File'!A:O,15,0),0)</f>
        <v>0</v>
      </c>
    </row>
    <row r="29" spans="1:11" x14ac:dyDescent="0.25">
      <c r="A29" s="9">
        <f t="shared" si="0"/>
        <v>43185</v>
      </c>
      <c r="B29" s="14">
        <f>IFERROR(+VLOOKUP("LECHID"&amp;A29,'Main File'!A:O,6,0),0)</f>
        <v>0</v>
      </c>
      <c r="C29" s="14">
        <f>IFERROR(+VLOOKUP("LECHID"&amp;A29,'Main File'!A:O,7,0),0)</f>
        <v>0</v>
      </c>
      <c r="D29" s="14">
        <f>IFERROR(+VLOOKUP("LECHID"&amp;A29,'Main File'!A:O,8,0),0)</f>
        <v>0</v>
      </c>
      <c r="E29" s="14">
        <f>IFERROR(+VLOOKUP("LECHID"&amp;A29,'Main File'!A:O,9,0),0)</f>
        <v>0</v>
      </c>
      <c r="F29" s="14">
        <f>IFERROR(+VLOOKUP("LECHID"&amp;A29,'Main File'!A:O,10,0),0)</f>
        <v>0</v>
      </c>
      <c r="G29" s="14">
        <f>IFERROR(+VLOOKUP("LECHID"&amp;A29,'Main File'!A:O,11,0),0)</f>
        <v>0</v>
      </c>
      <c r="H29" s="14">
        <f>IFERROR(+VLOOKUP("LECHID"&amp;A29,'Main File'!A:O,12,0),0)</f>
        <v>0</v>
      </c>
      <c r="I29" s="14">
        <f>IFERROR(+VLOOKUP("LECHID"&amp;A29,'Main File'!A:O,13,0),0)</f>
        <v>0</v>
      </c>
      <c r="J29" s="14">
        <f>IFERROR(+VLOOKUP("LECHID"&amp;A29,'Main File'!A:O,14,0),0)</f>
        <v>0</v>
      </c>
      <c r="K29" s="14">
        <f>IFERROR(+VLOOKUP("LECHID"&amp;A29,'Main File'!A:O,15,0),0)</f>
        <v>0</v>
      </c>
    </row>
    <row r="30" spans="1:11" x14ac:dyDescent="0.25">
      <c r="A30" s="9">
        <f t="shared" si="0"/>
        <v>43186</v>
      </c>
      <c r="B30" s="14">
        <f>IFERROR(+VLOOKUP("LECHID"&amp;A30,'Main File'!A:O,6,0),0)</f>
        <v>0</v>
      </c>
      <c r="C30" s="14">
        <f>IFERROR(+VLOOKUP("LECHID"&amp;A30,'Main File'!A:O,7,0),0)</f>
        <v>0</v>
      </c>
      <c r="D30" s="14">
        <f>IFERROR(+VLOOKUP("LECHID"&amp;A30,'Main File'!A:O,8,0),0)</f>
        <v>0</v>
      </c>
      <c r="E30" s="14">
        <f>IFERROR(+VLOOKUP("LECHID"&amp;A30,'Main File'!A:O,9,0),0)</f>
        <v>0</v>
      </c>
      <c r="F30" s="14">
        <f>IFERROR(+VLOOKUP("LECHID"&amp;A30,'Main File'!A:O,10,0),0)</f>
        <v>0</v>
      </c>
      <c r="G30" s="14">
        <f>IFERROR(+VLOOKUP("LECHID"&amp;A30,'Main File'!A:O,11,0),0)</f>
        <v>0</v>
      </c>
      <c r="H30" s="14">
        <f>IFERROR(+VLOOKUP("LECHID"&amp;A30,'Main File'!A:O,12,0),0)</f>
        <v>0</v>
      </c>
      <c r="I30" s="14">
        <f>IFERROR(+VLOOKUP("LECHID"&amp;A30,'Main File'!A:O,13,0),0)</f>
        <v>0</v>
      </c>
      <c r="J30" s="14">
        <f>IFERROR(+VLOOKUP("LECHID"&amp;A30,'Main File'!A:O,14,0),0)</f>
        <v>0</v>
      </c>
      <c r="K30" s="14">
        <f>IFERROR(+VLOOKUP("LECHID"&amp;A30,'Main File'!A:O,15,0),0)</f>
        <v>0</v>
      </c>
    </row>
    <row r="31" spans="1:11" x14ac:dyDescent="0.25">
      <c r="A31" s="9">
        <f t="shared" si="0"/>
        <v>43187</v>
      </c>
      <c r="B31" s="14">
        <f>IFERROR(+VLOOKUP("LECHID"&amp;A31,'Main File'!A:O,6,0),0)</f>
        <v>0</v>
      </c>
      <c r="C31" s="14">
        <f>IFERROR(+VLOOKUP("LECHID"&amp;A31,'Main File'!A:O,7,0),0)</f>
        <v>0</v>
      </c>
      <c r="D31" s="14">
        <f>IFERROR(+VLOOKUP("LECHID"&amp;A31,'Main File'!A:O,8,0),0)</f>
        <v>0</v>
      </c>
      <c r="E31" s="14">
        <f>IFERROR(+VLOOKUP("LECHID"&amp;A31,'Main File'!A:O,9,0),0)</f>
        <v>0</v>
      </c>
      <c r="F31" s="14">
        <f>IFERROR(+VLOOKUP("LECHID"&amp;A31,'Main File'!A:O,10,0),0)</f>
        <v>0</v>
      </c>
      <c r="G31" s="14">
        <f>IFERROR(+VLOOKUP("LECHID"&amp;A31,'Main File'!A:O,11,0),0)</f>
        <v>0</v>
      </c>
      <c r="H31" s="14">
        <f>IFERROR(+VLOOKUP("LECHID"&amp;A31,'Main File'!A:O,12,0),0)</f>
        <v>0</v>
      </c>
      <c r="I31" s="14">
        <f>IFERROR(+VLOOKUP("LECHID"&amp;A31,'Main File'!A:O,13,0),0)</f>
        <v>0</v>
      </c>
      <c r="J31" s="14">
        <f>IFERROR(+VLOOKUP("LECHID"&amp;A31,'Main File'!A:O,14,0),0)</f>
        <v>0</v>
      </c>
      <c r="K31" s="14">
        <f>IFERROR(+VLOOKUP("LECHID"&amp;A31,'Main File'!A:O,15,0),0)</f>
        <v>0</v>
      </c>
    </row>
    <row r="32" spans="1:11" x14ac:dyDescent="0.25">
      <c r="A32" s="9">
        <f t="shared" si="0"/>
        <v>43188</v>
      </c>
      <c r="B32" s="14">
        <f>IFERROR(+VLOOKUP("LECHID"&amp;A32,'Main File'!A:O,6,0),0)</f>
        <v>0</v>
      </c>
      <c r="C32" s="14">
        <f>IFERROR(+VLOOKUP("LECHID"&amp;A32,'Main File'!A:O,7,0),0)</f>
        <v>0</v>
      </c>
      <c r="D32" s="14">
        <f>IFERROR(+VLOOKUP("LECHID"&amp;A32,'Main File'!A:O,8,0),0)</f>
        <v>0</v>
      </c>
      <c r="E32" s="14">
        <f>IFERROR(+VLOOKUP("LECHID"&amp;A32,'Main File'!A:O,9,0),0)</f>
        <v>0</v>
      </c>
      <c r="F32" s="14">
        <f>IFERROR(+VLOOKUP("LECHID"&amp;A32,'Main File'!A:O,10,0),0)</f>
        <v>0</v>
      </c>
      <c r="G32" s="14">
        <f>IFERROR(+VLOOKUP("LECHID"&amp;A32,'Main File'!A:O,11,0),0)</f>
        <v>0</v>
      </c>
      <c r="H32" s="14">
        <f>IFERROR(+VLOOKUP("LECHID"&amp;A32,'Main File'!A:O,12,0),0)</f>
        <v>0</v>
      </c>
      <c r="I32" s="14">
        <f>IFERROR(+VLOOKUP("LECHID"&amp;A32,'Main File'!A:O,13,0),0)</f>
        <v>0</v>
      </c>
      <c r="J32" s="14">
        <f>IFERROR(+VLOOKUP("LECHID"&amp;A32,'Main File'!A:O,14,0),0)</f>
        <v>0</v>
      </c>
      <c r="K32" s="14">
        <f>IFERROR(+VLOOKUP("LECHID"&amp;A32,'Main File'!A:O,15,0),0)</f>
        <v>0</v>
      </c>
    </row>
    <row r="33" spans="1:11" x14ac:dyDescent="0.25">
      <c r="A33" s="9">
        <f t="shared" si="0"/>
        <v>43189</v>
      </c>
      <c r="B33" s="14">
        <f>IFERROR(+VLOOKUP("LECHID"&amp;A33,'Main File'!A:O,6,0),0)</f>
        <v>0</v>
      </c>
      <c r="C33" s="14">
        <f>IFERROR(+VLOOKUP("LECHID"&amp;A33,'Main File'!A:O,7,0),0)</f>
        <v>0</v>
      </c>
      <c r="D33" s="14">
        <f>IFERROR(+VLOOKUP("LECHID"&amp;A33,'Main File'!A:O,8,0),0)</f>
        <v>0</v>
      </c>
      <c r="E33" s="14">
        <f>IFERROR(+VLOOKUP("LECHID"&amp;A33,'Main File'!A:O,9,0),0)</f>
        <v>0</v>
      </c>
      <c r="F33" s="14">
        <f>IFERROR(+VLOOKUP("LECHID"&amp;A33,'Main File'!A:O,10,0),0)</f>
        <v>0</v>
      </c>
      <c r="G33" s="14">
        <f>IFERROR(+VLOOKUP("LECHID"&amp;A33,'Main File'!A:O,11,0),0)</f>
        <v>0</v>
      </c>
      <c r="H33" s="14">
        <f>IFERROR(+VLOOKUP("LECHID"&amp;A33,'Main File'!A:O,12,0),0)</f>
        <v>0</v>
      </c>
      <c r="I33" s="14">
        <f>IFERROR(+VLOOKUP("LECHID"&amp;A33,'Main File'!A:O,13,0),0)</f>
        <v>0</v>
      </c>
      <c r="J33" s="14">
        <f>IFERROR(+VLOOKUP("LECHID"&amp;A33,'Main File'!A:O,14,0),0)</f>
        <v>0</v>
      </c>
      <c r="K33" s="14">
        <f>IFERROR(+VLOOKUP("LECHID"&amp;A33,'Main File'!A:O,15,0),0)</f>
        <v>0</v>
      </c>
    </row>
    <row r="34" spans="1:11" x14ac:dyDescent="0.25">
      <c r="A34" s="9">
        <f t="shared" si="0"/>
        <v>43190</v>
      </c>
      <c r="B34" s="14">
        <f>IFERROR(+VLOOKUP("LECHID"&amp;A34,'Main File'!A:O,6,0),0)</f>
        <v>0</v>
      </c>
      <c r="C34" s="14">
        <f>IFERROR(+VLOOKUP("LECHID"&amp;A34,'Main File'!A:O,7,0),0)</f>
        <v>0</v>
      </c>
      <c r="D34" s="14">
        <f>IFERROR(+VLOOKUP("LECHID"&amp;A34,'Main File'!A:O,8,0),0)</f>
        <v>0</v>
      </c>
      <c r="E34" s="14">
        <f>IFERROR(+VLOOKUP("LECHID"&amp;A34,'Main File'!A:O,9,0),0)</f>
        <v>0</v>
      </c>
      <c r="F34" s="14">
        <f>IFERROR(+VLOOKUP("LECHID"&amp;A34,'Main File'!A:O,10,0),0)</f>
        <v>0</v>
      </c>
      <c r="G34" s="14">
        <f>IFERROR(+VLOOKUP("LECHID"&amp;A34,'Main File'!A:O,11,0),0)</f>
        <v>0</v>
      </c>
      <c r="H34" s="14">
        <f>IFERROR(+VLOOKUP("LECHID"&amp;A34,'Main File'!A:O,12,0),0)</f>
        <v>0</v>
      </c>
      <c r="I34" s="14">
        <f>IFERROR(+VLOOKUP("LECHID"&amp;A34,'Main File'!A:O,13,0),0)</f>
        <v>0</v>
      </c>
      <c r="J34" s="14">
        <f>IFERROR(+VLOOKUP("LECHID"&amp;A34,'Main File'!A:O,14,0),0)</f>
        <v>0</v>
      </c>
      <c r="K34" s="14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Equity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IFERROR(+VLOOKUP("LEEQTF"&amp;A4,'Main File'!A:O,6,0),0)</f>
        <v>2.3210955334849777</v>
      </c>
      <c r="C4" s="14">
        <f>IFERROR(+VLOOKUP("LEEQTF"&amp;A4,'Main File'!A:O,7,0),0)</f>
        <v>0</v>
      </c>
      <c r="D4" s="14">
        <f>IFERROR(+VLOOKUP("LEEQTF"&amp;A4,'Main File'!A:O,8,0),0)</f>
        <v>0.2</v>
      </c>
      <c r="E4" s="14">
        <f>IFERROR(+VLOOKUP("LEEQTF"&amp;A4,'Main File'!A:O,9,0),0)</f>
        <v>0.28819881175774537</v>
      </c>
      <c r="F4" s="14">
        <f>IFERROR(+VLOOKUP("LEEQTF"&amp;A4,'Main File'!A:O,10,0),0)</f>
        <v>2.8092943452427233</v>
      </c>
      <c r="G4" s="14">
        <f>IFERROR(+VLOOKUP("LEEQTF"&amp;A4,'Main File'!A:O,11,0),0)</f>
        <v>1.4593074460361475</v>
      </c>
      <c r="H4" s="14">
        <f>IFERROR(+VLOOKUP("LEEQTF"&amp;A4,'Main File'!A:O,12,0),0)</f>
        <v>0</v>
      </c>
      <c r="I4" s="14">
        <f>IFERROR(+VLOOKUP("LEEQTF"&amp;A4,'Main File'!A:O,13,0),0)</f>
        <v>0.2</v>
      </c>
      <c r="J4" s="14">
        <f>IFERROR(+VLOOKUP("LEEQTF"&amp;A4,'Main File'!A:O,14,0),0)</f>
        <v>0.28608573005045712</v>
      </c>
      <c r="K4" s="14">
        <f>IFERROR(+VLOOKUP("LEEQTF"&amp;A4,'Main File'!A:O,15,0),0)</f>
        <v>1.9453931760866046</v>
      </c>
    </row>
    <row r="5" spans="1:14" x14ac:dyDescent="0.25">
      <c r="A5" s="9">
        <v>43161</v>
      </c>
      <c r="B5" s="14">
        <f>IFERROR(+VLOOKUP("LEEQTF"&amp;A5,'Main File'!A:O,6,0),0)</f>
        <v>2.3210911482909253</v>
      </c>
      <c r="C5" s="14">
        <f>IFERROR(+VLOOKUP("LEEQTF"&amp;A5,'Main File'!A:O,7,0),0)</f>
        <v>0</v>
      </c>
      <c r="D5" s="14">
        <f>IFERROR(+VLOOKUP("LEEQTF"&amp;A5,'Main File'!A:O,8,0),0)</f>
        <v>0.2</v>
      </c>
      <c r="E5" s="14">
        <f>IFERROR(+VLOOKUP("LEEQTF"&amp;A5,'Main File'!A:O,9,0),0)</f>
        <v>0.2881979009723899</v>
      </c>
      <c r="F5" s="14">
        <f>IFERROR(+VLOOKUP("LEEQTF"&amp;A5,'Main File'!A:O,10,0),0)</f>
        <v>2.8092890492633154</v>
      </c>
      <c r="G5" s="14">
        <f>IFERROR(+VLOOKUP("LEEQTF"&amp;A5,'Main File'!A:O,11,0),0)</f>
        <v>1.4593805203575803</v>
      </c>
      <c r="H5" s="14">
        <f>IFERROR(+VLOOKUP("LEEQTF"&amp;A5,'Main File'!A:O,12,0),0)</f>
        <v>0</v>
      </c>
      <c r="I5" s="14">
        <f>IFERROR(+VLOOKUP("LEEQTF"&amp;A5,'Main File'!A:O,13,0),0)</f>
        <v>0.2</v>
      </c>
      <c r="J5" s="14">
        <f>IFERROR(+VLOOKUP("LEEQTF"&amp;A5,'Main File'!A:O,14,0),0)</f>
        <v>0.28609881609477184</v>
      </c>
      <c r="K5" s="14">
        <f>IFERROR(+VLOOKUP("LEEQTF"&amp;A5,'Main File'!A:O,15,0),0)</f>
        <v>1.9454793364523519</v>
      </c>
    </row>
    <row r="6" spans="1:14" x14ac:dyDescent="0.25">
      <c r="A6" s="9">
        <f>+A5+1</f>
        <v>43162</v>
      </c>
      <c r="B6" s="14">
        <f>IFERROR(+VLOOKUP("LEEQTF"&amp;A6,'Main File'!A:O,6,0),0)</f>
        <v>2.3210957892953177</v>
      </c>
      <c r="C6" s="14">
        <f>IFERROR(+VLOOKUP("LEEQTF"&amp;A6,'Main File'!A:O,7,0),0)</f>
        <v>0</v>
      </c>
      <c r="D6" s="14">
        <f>IFERROR(+VLOOKUP("LEEQTF"&amp;A6,'Main File'!A:O,8,0),0)</f>
        <v>0.2</v>
      </c>
      <c r="E6" s="14">
        <f>IFERROR(+VLOOKUP("LEEQTF"&amp;A6,'Main File'!A:O,9,0),0)</f>
        <v>0.28819905239725396</v>
      </c>
      <c r="F6" s="14">
        <f>IFERROR(+VLOOKUP("LEEQTF"&amp;A6,'Main File'!A:O,10,0),0)</f>
        <v>2.809294841692572</v>
      </c>
      <c r="G6" s="14">
        <f>IFERROR(+VLOOKUP("LEEQTF"&amp;A6,'Main File'!A:O,11,0),0)</f>
        <v>1.4593849636085245</v>
      </c>
      <c r="H6" s="14">
        <f>IFERROR(+VLOOKUP("LEEQTF"&amp;A6,'Main File'!A:O,12,0),0)</f>
        <v>0</v>
      </c>
      <c r="I6" s="14">
        <f>IFERROR(+VLOOKUP("LEEQTF"&amp;A6,'Main File'!A:O,13,0),0)</f>
        <v>0.2</v>
      </c>
      <c r="J6" s="14">
        <f>IFERROR(+VLOOKUP("LEEQTF"&amp;A6,'Main File'!A:O,14,0),0)</f>
        <v>0.28609910984780118</v>
      </c>
      <c r="K6" s="14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14">
        <f>IFERROR(+VLOOKUP("LEEQTF"&amp;A7,'Main File'!A:O,6,0),0)</f>
        <v>2.3211004176079424</v>
      </c>
      <c r="C7" s="14">
        <f>IFERROR(+VLOOKUP("LEEQTF"&amp;A7,'Main File'!A:O,7,0),0)</f>
        <v>0</v>
      </c>
      <c r="D7" s="14">
        <f>IFERROR(+VLOOKUP("LEEQTF"&amp;A7,'Main File'!A:O,8,0),0)</f>
        <v>0.2</v>
      </c>
      <c r="E7" s="14">
        <f>IFERROR(+VLOOKUP("LEEQTF"&amp;A7,'Main File'!A:O,9,0),0)</f>
        <v>0.28819964976214429</v>
      </c>
      <c r="F7" s="14">
        <f>IFERROR(+VLOOKUP("LEEQTF"&amp;A7,'Main File'!A:O,10,0),0)</f>
        <v>2.8093000673700868</v>
      </c>
      <c r="G7" s="14">
        <f>IFERROR(+VLOOKUP("LEEQTF"&amp;A7,'Main File'!A:O,11,0),0)</f>
        <v>1.4593881579916328</v>
      </c>
      <c r="H7" s="14">
        <f>IFERROR(+VLOOKUP("LEEQTF"&amp;A7,'Main File'!A:O,12,0),0)</f>
        <v>0</v>
      </c>
      <c r="I7" s="14">
        <f>IFERROR(+VLOOKUP("LEEQTF"&amp;A7,'Main File'!A:O,13,0),0)</f>
        <v>0.2</v>
      </c>
      <c r="J7" s="14">
        <f>IFERROR(+VLOOKUP("LEEQTF"&amp;A7,'Main File'!A:O,14,0),0)</f>
        <v>0.28610023298939563</v>
      </c>
      <c r="K7" s="14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14">
        <f>IFERROR(+VLOOKUP("LEEQTF"&amp;A8,'Main File'!A:O,6,0),0)</f>
        <v>2.3214827620665281</v>
      </c>
      <c r="C8" s="14">
        <f>IFERROR(+VLOOKUP("LEEQTF"&amp;A8,'Main File'!A:O,7,0),0)</f>
        <v>0</v>
      </c>
      <c r="D8" s="14">
        <f>IFERROR(+VLOOKUP("LEEQTF"&amp;A8,'Main File'!A:O,8,0),0)</f>
        <v>0.2</v>
      </c>
      <c r="E8" s="14">
        <f>IFERROR(+VLOOKUP("LEEQTF"&amp;A8,'Main File'!A:O,9,0),0)</f>
        <v>0.28826844722763723</v>
      </c>
      <c r="F8" s="14">
        <f>IFERROR(+VLOOKUP("LEEQTF"&amp;A8,'Main File'!A:O,10,0),0)</f>
        <v>2.8097512092941654</v>
      </c>
      <c r="G8" s="14">
        <f>IFERROR(+VLOOKUP("LEEQTF"&amp;A8,'Main File'!A:O,11,0),0)</f>
        <v>1.4597084036797889</v>
      </c>
      <c r="H8" s="14">
        <f>IFERROR(+VLOOKUP("LEEQTF"&amp;A8,'Main File'!A:O,12,0),0)</f>
        <v>0</v>
      </c>
      <c r="I8" s="14">
        <f>IFERROR(+VLOOKUP("LEEQTF"&amp;A8,'Main File'!A:O,13,0),0)</f>
        <v>0.2</v>
      </c>
      <c r="J8" s="14">
        <f>IFERROR(+VLOOKUP("LEEQTF"&amp;A8,'Main File'!A:O,14,0),0)</f>
        <v>0.28615795951282247</v>
      </c>
      <c r="K8" s="14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14">
        <f>IFERROR(+VLOOKUP("LEEQTF"&amp;A9,'Main File'!A:O,6,0),0)</f>
        <v>0</v>
      </c>
      <c r="C9" s="14">
        <f>IFERROR(+VLOOKUP("LEEQTF"&amp;A9,'Main File'!A:O,7,0),0)</f>
        <v>0</v>
      </c>
      <c r="D9" s="14">
        <f>IFERROR(+VLOOKUP("LEEQTF"&amp;A9,'Main File'!A:O,8,0),0)</f>
        <v>0</v>
      </c>
      <c r="E9" s="14">
        <f>IFERROR(+VLOOKUP("LEEQTF"&amp;A9,'Main File'!A:O,9,0),0)</f>
        <v>0</v>
      </c>
      <c r="F9" s="14">
        <f>IFERROR(+VLOOKUP("LEEQTF"&amp;A9,'Main File'!A:O,10,0),0)</f>
        <v>0</v>
      </c>
      <c r="G9" s="14">
        <f>IFERROR(+VLOOKUP("LEEQTF"&amp;A9,'Main File'!A:O,11,0),0)</f>
        <v>0</v>
      </c>
      <c r="H9" s="14">
        <f>IFERROR(+VLOOKUP("LEEQTF"&amp;A9,'Main File'!A:O,12,0),0)</f>
        <v>0</v>
      </c>
      <c r="I9" s="14">
        <f>IFERROR(+VLOOKUP("LEEQTF"&amp;A9,'Main File'!A:O,13,0),0)</f>
        <v>0</v>
      </c>
      <c r="J9" s="14">
        <f>IFERROR(+VLOOKUP("LEEQTF"&amp;A9,'Main File'!A:O,14,0),0)</f>
        <v>0</v>
      </c>
      <c r="K9" s="14">
        <f>IFERROR(+VLOOKUP("LEEQTF"&amp;A9,'Main File'!A:O,15,0),0)</f>
        <v>0</v>
      </c>
    </row>
    <row r="10" spans="1:14" x14ac:dyDescent="0.25">
      <c r="A10" s="9">
        <f t="shared" si="0"/>
        <v>43166</v>
      </c>
      <c r="B10" s="14">
        <f>IFERROR(+VLOOKUP("LEEQTF"&amp;A10,'Main File'!A:O,6,0),0)</f>
        <v>0</v>
      </c>
      <c r="C10" s="14">
        <f>IFERROR(+VLOOKUP("LEEQTF"&amp;A10,'Main File'!A:O,7,0),0)</f>
        <v>0</v>
      </c>
      <c r="D10" s="14">
        <f>IFERROR(+VLOOKUP("LEEQTF"&amp;A10,'Main File'!A:O,8,0),0)</f>
        <v>0</v>
      </c>
      <c r="E10" s="14">
        <f>IFERROR(+VLOOKUP("LEEQTF"&amp;A10,'Main File'!A:O,9,0),0)</f>
        <v>0</v>
      </c>
      <c r="F10" s="14">
        <f>IFERROR(+VLOOKUP("LEEQTF"&amp;A10,'Main File'!A:O,10,0),0)</f>
        <v>0</v>
      </c>
      <c r="G10" s="14">
        <f>IFERROR(+VLOOKUP("LEEQTF"&amp;A10,'Main File'!A:O,11,0),0)</f>
        <v>0</v>
      </c>
      <c r="H10" s="14">
        <f>IFERROR(+VLOOKUP("LEEQTF"&amp;A10,'Main File'!A:O,12,0),0)</f>
        <v>0</v>
      </c>
      <c r="I10" s="14">
        <f>IFERROR(+VLOOKUP("LEEQTF"&amp;A10,'Main File'!A:O,13,0),0)</f>
        <v>0</v>
      </c>
      <c r="J10" s="14">
        <f>IFERROR(+VLOOKUP("LEEQTF"&amp;A10,'Main File'!A:O,14,0),0)</f>
        <v>0</v>
      </c>
      <c r="K10" s="14">
        <f>IFERROR(+VLOOKUP("LEEQTF"&amp;A10,'Main File'!A:O,15,0),0)</f>
        <v>0</v>
      </c>
    </row>
    <row r="11" spans="1:14" x14ac:dyDescent="0.25">
      <c r="A11" s="9">
        <f t="shared" si="0"/>
        <v>43167</v>
      </c>
      <c r="B11" s="14">
        <f>IFERROR(+VLOOKUP("LEEQTF"&amp;A11,'Main File'!A:O,6,0),0)</f>
        <v>0</v>
      </c>
      <c r="C11" s="14">
        <f>IFERROR(+VLOOKUP("LEEQTF"&amp;A11,'Main File'!A:O,7,0),0)</f>
        <v>0</v>
      </c>
      <c r="D11" s="14">
        <f>IFERROR(+VLOOKUP("LEEQTF"&amp;A11,'Main File'!A:O,8,0),0)</f>
        <v>0</v>
      </c>
      <c r="E11" s="14">
        <f>IFERROR(+VLOOKUP("LEEQTF"&amp;A11,'Main File'!A:O,9,0),0)</f>
        <v>0</v>
      </c>
      <c r="F11" s="14">
        <f>IFERROR(+VLOOKUP("LEEQTF"&amp;A11,'Main File'!A:O,10,0),0)</f>
        <v>0</v>
      </c>
      <c r="G11" s="14">
        <f>IFERROR(+VLOOKUP("LEEQTF"&amp;A11,'Main File'!A:O,11,0),0)</f>
        <v>0</v>
      </c>
      <c r="H11" s="14">
        <f>IFERROR(+VLOOKUP("LEEQTF"&amp;A11,'Main File'!A:O,12,0),0)</f>
        <v>0</v>
      </c>
      <c r="I11" s="14">
        <f>IFERROR(+VLOOKUP("LEEQTF"&amp;A11,'Main File'!A:O,13,0),0)</f>
        <v>0</v>
      </c>
      <c r="J11" s="14">
        <f>IFERROR(+VLOOKUP("LEEQTF"&amp;A11,'Main File'!A:O,14,0),0)</f>
        <v>0</v>
      </c>
      <c r="K11" s="14">
        <f>IFERROR(+VLOOKUP("LEEQTF"&amp;A11,'Main File'!A:O,15,0),0)</f>
        <v>0</v>
      </c>
    </row>
    <row r="12" spans="1:14" x14ac:dyDescent="0.25">
      <c r="A12" s="9">
        <f t="shared" si="0"/>
        <v>43168</v>
      </c>
      <c r="B12" s="14">
        <f>IFERROR(+VLOOKUP("LEEQTF"&amp;A12,'Main File'!A:O,6,0),0)</f>
        <v>0</v>
      </c>
      <c r="C12" s="14">
        <f>IFERROR(+VLOOKUP("LEEQTF"&amp;A12,'Main File'!A:O,7,0),0)</f>
        <v>0</v>
      </c>
      <c r="D12" s="14">
        <f>IFERROR(+VLOOKUP("LEEQTF"&amp;A12,'Main File'!A:O,8,0),0)</f>
        <v>0</v>
      </c>
      <c r="E12" s="14">
        <f>IFERROR(+VLOOKUP("LEEQTF"&amp;A12,'Main File'!A:O,9,0),0)</f>
        <v>0</v>
      </c>
      <c r="F12" s="14">
        <f>IFERROR(+VLOOKUP("LEEQTF"&amp;A12,'Main File'!A:O,10,0),0)</f>
        <v>0</v>
      </c>
      <c r="G12" s="14">
        <f>IFERROR(+VLOOKUP("LEEQTF"&amp;A12,'Main File'!A:O,11,0),0)</f>
        <v>0</v>
      </c>
      <c r="H12" s="14">
        <f>IFERROR(+VLOOKUP("LEEQTF"&amp;A12,'Main File'!A:O,12,0),0)</f>
        <v>0</v>
      </c>
      <c r="I12" s="14">
        <f>IFERROR(+VLOOKUP("LEEQTF"&amp;A12,'Main File'!A:O,13,0),0)</f>
        <v>0</v>
      </c>
      <c r="J12" s="14">
        <f>IFERROR(+VLOOKUP("LEEQTF"&amp;A12,'Main File'!A:O,14,0),0)</f>
        <v>0</v>
      </c>
      <c r="K12" s="14">
        <f>IFERROR(+VLOOKUP("LEEQTF"&amp;A12,'Main File'!A:O,15,0),0)</f>
        <v>0</v>
      </c>
    </row>
    <row r="13" spans="1:14" x14ac:dyDescent="0.25">
      <c r="A13" s="9">
        <f t="shared" si="0"/>
        <v>43169</v>
      </c>
      <c r="B13" s="14">
        <f>IFERROR(+VLOOKUP("LEEQTF"&amp;A13,'Main File'!A:O,6,0),0)</f>
        <v>0</v>
      </c>
      <c r="C13" s="14">
        <f>IFERROR(+VLOOKUP("LEEQTF"&amp;A13,'Main File'!A:O,7,0),0)</f>
        <v>0</v>
      </c>
      <c r="D13" s="14">
        <f>IFERROR(+VLOOKUP("LEEQTF"&amp;A13,'Main File'!A:O,8,0),0)</f>
        <v>0</v>
      </c>
      <c r="E13" s="14">
        <f>IFERROR(+VLOOKUP("LEEQTF"&amp;A13,'Main File'!A:O,9,0),0)</f>
        <v>0</v>
      </c>
      <c r="F13" s="14">
        <f>IFERROR(+VLOOKUP("LEEQTF"&amp;A13,'Main File'!A:O,10,0),0)</f>
        <v>0</v>
      </c>
      <c r="G13" s="14">
        <f>IFERROR(+VLOOKUP("LEEQTF"&amp;A13,'Main File'!A:O,11,0),0)</f>
        <v>0</v>
      </c>
      <c r="H13" s="14">
        <f>IFERROR(+VLOOKUP("LEEQTF"&amp;A13,'Main File'!A:O,12,0),0)</f>
        <v>0</v>
      </c>
      <c r="I13" s="14">
        <f>IFERROR(+VLOOKUP("LEEQTF"&amp;A13,'Main File'!A:O,13,0),0)</f>
        <v>0</v>
      </c>
      <c r="J13" s="14">
        <f>IFERROR(+VLOOKUP("LEEQTF"&amp;A13,'Main File'!A:O,14,0),0)</f>
        <v>0</v>
      </c>
      <c r="K13" s="14">
        <f>IFERROR(+VLOOKUP("LEEQTF"&amp;A13,'Main File'!A:O,15,0),0)</f>
        <v>0</v>
      </c>
    </row>
    <row r="14" spans="1:14" x14ac:dyDescent="0.25">
      <c r="A14" s="9">
        <f t="shared" si="0"/>
        <v>43170</v>
      </c>
      <c r="B14" s="14">
        <f>IFERROR(+VLOOKUP("LEEQTF"&amp;A14,'Main File'!A:O,6,0),0)</f>
        <v>0</v>
      </c>
      <c r="C14" s="14">
        <f>IFERROR(+VLOOKUP("LEEQTF"&amp;A14,'Main File'!A:O,7,0),0)</f>
        <v>0</v>
      </c>
      <c r="D14" s="14">
        <f>IFERROR(+VLOOKUP("LEEQTF"&amp;A14,'Main File'!A:O,8,0),0)</f>
        <v>0</v>
      </c>
      <c r="E14" s="14">
        <f>IFERROR(+VLOOKUP("LEEQTF"&amp;A14,'Main File'!A:O,9,0),0)</f>
        <v>0</v>
      </c>
      <c r="F14" s="14">
        <f>IFERROR(+VLOOKUP("LEEQTF"&amp;A14,'Main File'!A:O,10,0),0)</f>
        <v>0</v>
      </c>
      <c r="G14" s="14">
        <f>IFERROR(+VLOOKUP("LEEQTF"&amp;A14,'Main File'!A:O,11,0),0)</f>
        <v>0</v>
      </c>
      <c r="H14" s="14">
        <f>IFERROR(+VLOOKUP("LEEQTF"&amp;A14,'Main File'!A:O,12,0),0)</f>
        <v>0</v>
      </c>
      <c r="I14" s="14">
        <f>IFERROR(+VLOOKUP("LEEQTF"&amp;A14,'Main File'!A:O,13,0),0)</f>
        <v>0</v>
      </c>
      <c r="J14" s="14">
        <f>IFERROR(+VLOOKUP("LEEQTF"&amp;A14,'Main File'!A:O,14,0),0)</f>
        <v>0</v>
      </c>
      <c r="K14" s="14">
        <f>IFERROR(+VLOOKUP("LEEQTF"&amp;A14,'Main File'!A:O,15,0),0)</f>
        <v>0</v>
      </c>
    </row>
    <row r="15" spans="1:14" x14ac:dyDescent="0.25">
      <c r="A15" s="9">
        <f t="shared" si="0"/>
        <v>43171</v>
      </c>
      <c r="B15" s="14">
        <f>IFERROR(+VLOOKUP("LEEQTF"&amp;A15,'Main File'!A:O,6,0),0)</f>
        <v>0</v>
      </c>
      <c r="C15" s="14">
        <f>IFERROR(+VLOOKUP("LEEQTF"&amp;A15,'Main File'!A:O,7,0),0)</f>
        <v>0</v>
      </c>
      <c r="D15" s="14">
        <f>IFERROR(+VLOOKUP("LEEQTF"&amp;A15,'Main File'!A:O,8,0),0)</f>
        <v>0</v>
      </c>
      <c r="E15" s="14">
        <f>IFERROR(+VLOOKUP("LEEQTF"&amp;A15,'Main File'!A:O,9,0),0)</f>
        <v>0</v>
      </c>
      <c r="F15" s="14">
        <f>IFERROR(+VLOOKUP("LEEQTF"&amp;A15,'Main File'!A:O,10,0),0)</f>
        <v>0</v>
      </c>
      <c r="G15" s="14">
        <f>IFERROR(+VLOOKUP("LEEQTF"&amp;A15,'Main File'!A:O,11,0),0)</f>
        <v>0</v>
      </c>
      <c r="H15" s="14">
        <f>IFERROR(+VLOOKUP("LEEQTF"&amp;A15,'Main File'!A:O,12,0),0)</f>
        <v>0</v>
      </c>
      <c r="I15" s="14">
        <f>IFERROR(+VLOOKUP("LEEQTF"&amp;A15,'Main File'!A:O,13,0),0)</f>
        <v>0</v>
      </c>
      <c r="J15" s="14">
        <f>IFERROR(+VLOOKUP("LEEQTF"&amp;A15,'Main File'!A:O,14,0),0)</f>
        <v>0</v>
      </c>
      <c r="K15" s="14">
        <f>IFERROR(+VLOOKUP("LEEQTF"&amp;A15,'Main File'!A:O,15,0),0)</f>
        <v>0</v>
      </c>
    </row>
    <row r="16" spans="1:14" x14ac:dyDescent="0.25">
      <c r="A16" s="9">
        <f t="shared" si="0"/>
        <v>43172</v>
      </c>
      <c r="B16" s="14">
        <f>IFERROR(+VLOOKUP("LEEQTF"&amp;A16,'Main File'!A:O,6,0),0)</f>
        <v>0</v>
      </c>
      <c r="C16" s="14">
        <f>IFERROR(+VLOOKUP("LEEQTF"&amp;A16,'Main File'!A:O,7,0),0)</f>
        <v>0</v>
      </c>
      <c r="D16" s="14">
        <f>IFERROR(+VLOOKUP("LEEQTF"&amp;A16,'Main File'!A:O,8,0),0)</f>
        <v>0</v>
      </c>
      <c r="E16" s="14">
        <f>IFERROR(+VLOOKUP("LEEQTF"&amp;A16,'Main File'!A:O,9,0),0)</f>
        <v>0</v>
      </c>
      <c r="F16" s="14">
        <f>IFERROR(+VLOOKUP("LEEQTF"&amp;A16,'Main File'!A:O,10,0),0)</f>
        <v>0</v>
      </c>
      <c r="G16" s="14">
        <f>IFERROR(+VLOOKUP("LEEQTF"&amp;A16,'Main File'!A:O,11,0),0)</f>
        <v>0</v>
      </c>
      <c r="H16" s="14">
        <f>IFERROR(+VLOOKUP("LEEQTF"&amp;A16,'Main File'!A:O,12,0),0)</f>
        <v>0</v>
      </c>
      <c r="I16" s="14">
        <f>IFERROR(+VLOOKUP("LEEQTF"&amp;A16,'Main File'!A:O,13,0),0)</f>
        <v>0</v>
      </c>
      <c r="J16" s="14">
        <f>IFERROR(+VLOOKUP("LEEQTF"&amp;A16,'Main File'!A:O,14,0),0)</f>
        <v>0</v>
      </c>
      <c r="K16" s="14">
        <f>IFERROR(+VLOOKUP("LEEQTF"&amp;A16,'Main File'!A:O,15,0),0)</f>
        <v>0</v>
      </c>
    </row>
    <row r="17" spans="1:11" x14ac:dyDescent="0.25">
      <c r="A17" s="9">
        <f t="shared" si="0"/>
        <v>43173</v>
      </c>
      <c r="B17" s="14">
        <f>IFERROR(+VLOOKUP("LEEQTF"&amp;A17,'Main File'!A:O,6,0),0)</f>
        <v>0</v>
      </c>
      <c r="C17" s="14">
        <f>IFERROR(+VLOOKUP("LEEQTF"&amp;A17,'Main File'!A:O,7,0),0)</f>
        <v>0</v>
      </c>
      <c r="D17" s="14">
        <f>IFERROR(+VLOOKUP("LEEQTF"&amp;A17,'Main File'!A:O,8,0),0)</f>
        <v>0</v>
      </c>
      <c r="E17" s="14">
        <f>IFERROR(+VLOOKUP("LEEQTF"&amp;A17,'Main File'!A:O,9,0),0)</f>
        <v>0</v>
      </c>
      <c r="F17" s="14">
        <f>IFERROR(+VLOOKUP("LEEQTF"&amp;A17,'Main File'!A:O,10,0),0)</f>
        <v>0</v>
      </c>
      <c r="G17" s="14">
        <f>IFERROR(+VLOOKUP("LEEQTF"&amp;A17,'Main File'!A:O,11,0),0)</f>
        <v>0</v>
      </c>
      <c r="H17" s="14">
        <f>IFERROR(+VLOOKUP("LEEQTF"&amp;A17,'Main File'!A:O,12,0),0)</f>
        <v>0</v>
      </c>
      <c r="I17" s="14">
        <f>IFERROR(+VLOOKUP("LEEQTF"&amp;A17,'Main File'!A:O,13,0),0)</f>
        <v>0</v>
      </c>
      <c r="J17" s="14">
        <f>IFERROR(+VLOOKUP("LEEQTF"&amp;A17,'Main File'!A:O,14,0),0)</f>
        <v>0</v>
      </c>
      <c r="K17" s="14">
        <f>IFERROR(+VLOOKUP("LEEQTF"&amp;A17,'Main File'!A:O,15,0),0)</f>
        <v>0</v>
      </c>
    </row>
    <row r="18" spans="1:11" x14ac:dyDescent="0.25">
      <c r="A18" s="9">
        <f t="shared" si="0"/>
        <v>43174</v>
      </c>
      <c r="B18" s="14">
        <f>IFERROR(+VLOOKUP("LEEQTF"&amp;A18,'Main File'!A:O,6,0),0)</f>
        <v>0</v>
      </c>
      <c r="C18" s="14">
        <f>IFERROR(+VLOOKUP("LEEQTF"&amp;A18,'Main File'!A:O,7,0),0)</f>
        <v>0</v>
      </c>
      <c r="D18" s="14">
        <f>IFERROR(+VLOOKUP("LEEQTF"&amp;A18,'Main File'!A:O,8,0),0)</f>
        <v>0</v>
      </c>
      <c r="E18" s="14">
        <f>IFERROR(+VLOOKUP("LEEQTF"&amp;A18,'Main File'!A:O,9,0),0)</f>
        <v>0</v>
      </c>
      <c r="F18" s="14">
        <f>IFERROR(+VLOOKUP("LEEQTF"&amp;A18,'Main File'!A:O,10,0),0)</f>
        <v>0</v>
      </c>
      <c r="G18" s="14">
        <f>IFERROR(+VLOOKUP("LEEQTF"&amp;A18,'Main File'!A:O,11,0),0)</f>
        <v>0</v>
      </c>
      <c r="H18" s="14">
        <f>IFERROR(+VLOOKUP("LEEQTF"&amp;A18,'Main File'!A:O,12,0),0)</f>
        <v>0</v>
      </c>
      <c r="I18" s="14">
        <f>IFERROR(+VLOOKUP("LEEQTF"&amp;A18,'Main File'!A:O,13,0),0)</f>
        <v>0</v>
      </c>
      <c r="J18" s="14">
        <f>IFERROR(+VLOOKUP("LEEQTF"&amp;A18,'Main File'!A:O,14,0),0)</f>
        <v>0</v>
      </c>
      <c r="K18" s="14">
        <f>IFERROR(+VLOOKUP("LEEQTF"&amp;A18,'Main File'!A:O,15,0),0)</f>
        <v>0</v>
      </c>
    </row>
    <row r="19" spans="1:11" x14ac:dyDescent="0.25">
      <c r="A19" s="9">
        <f t="shared" si="0"/>
        <v>43175</v>
      </c>
      <c r="B19" s="14">
        <f>IFERROR(+VLOOKUP("LEEQTF"&amp;A19,'Main File'!A:O,6,0),0)</f>
        <v>0</v>
      </c>
      <c r="C19" s="14">
        <f>IFERROR(+VLOOKUP("LEEQTF"&amp;A19,'Main File'!A:O,7,0),0)</f>
        <v>0</v>
      </c>
      <c r="D19" s="14">
        <f>IFERROR(+VLOOKUP("LEEQTF"&amp;A19,'Main File'!A:O,8,0),0)</f>
        <v>0</v>
      </c>
      <c r="E19" s="14">
        <f>IFERROR(+VLOOKUP("LEEQTF"&amp;A19,'Main File'!A:O,9,0),0)</f>
        <v>0</v>
      </c>
      <c r="F19" s="14">
        <f>IFERROR(+VLOOKUP("LEEQTF"&amp;A19,'Main File'!A:O,10,0),0)</f>
        <v>0</v>
      </c>
      <c r="G19" s="14">
        <f>IFERROR(+VLOOKUP("LEEQTF"&amp;A19,'Main File'!A:O,11,0),0)</f>
        <v>0</v>
      </c>
      <c r="H19" s="14">
        <f>IFERROR(+VLOOKUP("LEEQTF"&amp;A19,'Main File'!A:O,12,0),0)</f>
        <v>0</v>
      </c>
      <c r="I19" s="14">
        <f>IFERROR(+VLOOKUP("LEEQTF"&amp;A19,'Main File'!A:O,13,0),0)</f>
        <v>0</v>
      </c>
      <c r="J19" s="14">
        <f>IFERROR(+VLOOKUP("LEEQTF"&amp;A19,'Main File'!A:O,14,0),0)</f>
        <v>0</v>
      </c>
      <c r="K19" s="14">
        <f>IFERROR(+VLOOKUP("LEEQTF"&amp;A19,'Main File'!A:O,15,0),0)</f>
        <v>0</v>
      </c>
    </row>
    <row r="20" spans="1:11" x14ac:dyDescent="0.25">
      <c r="A20" s="9">
        <f t="shared" si="0"/>
        <v>43176</v>
      </c>
      <c r="B20" s="14">
        <f>IFERROR(+VLOOKUP("LEEQTF"&amp;A20,'Main File'!A:O,6,0),0)</f>
        <v>0</v>
      </c>
      <c r="C20" s="14">
        <f>IFERROR(+VLOOKUP("LEEQTF"&amp;A20,'Main File'!A:O,7,0),0)</f>
        <v>0</v>
      </c>
      <c r="D20" s="14">
        <f>IFERROR(+VLOOKUP("LEEQTF"&amp;A20,'Main File'!A:O,8,0),0)</f>
        <v>0</v>
      </c>
      <c r="E20" s="14">
        <f>IFERROR(+VLOOKUP("LEEQTF"&amp;A20,'Main File'!A:O,9,0),0)</f>
        <v>0</v>
      </c>
      <c r="F20" s="14">
        <f>IFERROR(+VLOOKUP("LEEQTF"&amp;A20,'Main File'!A:O,10,0),0)</f>
        <v>0</v>
      </c>
      <c r="G20" s="14">
        <f>IFERROR(+VLOOKUP("LEEQTF"&amp;A20,'Main File'!A:O,11,0),0)</f>
        <v>0</v>
      </c>
      <c r="H20" s="14">
        <f>IFERROR(+VLOOKUP("LEEQTF"&amp;A20,'Main File'!A:O,12,0),0)</f>
        <v>0</v>
      </c>
      <c r="I20" s="14">
        <f>IFERROR(+VLOOKUP("LEEQTF"&amp;A20,'Main File'!A:O,13,0),0)</f>
        <v>0</v>
      </c>
      <c r="J20" s="14">
        <f>IFERROR(+VLOOKUP("LEEQTF"&amp;A20,'Main File'!A:O,14,0),0)</f>
        <v>0</v>
      </c>
      <c r="K20" s="14">
        <f>IFERROR(+VLOOKUP("LEEQTF"&amp;A20,'Main File'!A:O,15,0),0)</f>
        <v>0</v>
      </c>
    </row>
    <row r="21" spans="1:11" x14ac:dyDescent="0.25">
      <c r="A21" s="9">
        <f t="shared" si="0"/>
        <v>43177</v>
      </c>
      <c r="B21" s="14">
        <f>IFERROR(+VLOOKUP("LEEQTF"&amp;A21,'Main File'!A:O,6,0),0)</f>
        <v>0</v>
      </c>
      <c r="C21" s="14">
        <f>IFERROR(+VLOOKUP("LEEQTF"&amp;A21,'Main File'!A:O,7,0),0)</f>
        <v>0</v>
      </c>
      <c r="D21" s="14">
        <f>IFERROR(+VLOOKUP("LEEQTF"&amp;A21,'Main File'!A:O,8,0),0)</f>
        <v>0</v>
      </c>
      <c r="E21" s="14">
        <f>IFERROR(+VLOOKUP("LEEQTF"&amp;A21,'Main File'!A:O,9,0),0)</f>
        <v>0</v>
      </c>
      <c r="F21" s="14">
        <f>IFERROR(+VLOOKUP("LEEQTF"&amp;A21,'Main File'!A:O,10,0),0)</f>
        <v>0</v>
      </c>
      <c r="G21" s="14">
        <f>IFERROR(+VLOOKUP("LEEQTF"&amp;A21,'Main File'!A:O,11,0),0)</f>
        <v>0</v>
      </c>
      <c r="H21" s="14">
        <f>IFERROR(+VLOOKUP("LEEQTF"&amp;A21,'Main File'!A:O,12,0),0)</f>
        <v>0</v>
      </c>
      <c r="I21" s="14">
        <f>IFERROR(+VLOOKUP("LEEQTF"&amp;A21,'Main File'!A:O,13,0),0)</f>
        <v>0</v>
      </c>
      <c r="J21" s="14">
        <f>IFERROR(+VLOOKUP("LEEQTF"&amp;A21,'Main File'!A:O,14,0),0)</f>
        <v>0</v>
      </c>
      <c r="K21" s="14">
        <f>IFERROR(+VLOOKUP("LEEQTF"&amp;A21,'Main File'!A:O,15,0),0)</f>
        <v>0</v>
      </c>
    </row>
    <row r="22" spans="1:11" x14ac:dyDescent="0.25">
      <c r="A22" s="9">
        <f t="shared" si="0"/>
        <v>43178</v>
      </c>
      <c r="B22" s="14">
        <f>IFERROR(+VLOOKUP("LEEQTF"&amp;A22,'Main File'!A:O,6,0),0)</f>
        <v>0</v>
      </c>
      <c r="C22" s="14">
        <f>IFERROR(+VLOOKUP("LEEQTF"&amp;A22,'Main File'!A:O,7,0),0)</f>
        <v>0</v>
      </c>
      <c r="D22" s="14">
        <f>IFERROR(+VLOOKUP("LEEQTF"&amp;A22,'Main File'!A:O,8,0),0)</f>
        <v>0</v>
      </c>
      <c r="E22" s="14">
        <f>IFERROR(+VLOOKUP("LEEQTF"&amp;A22,'Main File'!A:O,9,0),0)</f>
        <v>0</v>
      </c>
      <c r="F22" s="14">
        <f>IFERROR(+VLOOKUP("LEEQTF"&amp;A22,'Main File'!A:O,10,0),0)</f>
        <v>0</v>
      </c>
      <c r="G22" s="14">
        <f>IFERROR(+VLOOKUP("LEEQTF"&amp;A22,'Main File'!A:O,11,0),0)</f>
        <v>0</v>
      </c>
      <c r="H22" s="14">
        <f>IFERROR(+VLOOKUP("LEEQTF"&amp;A22,'Main File'!A:O,12,0),0)</f>
        <v>0</v>
      </c>
      <c r="I22" s="14">
        <f>IFERROR(+VLOOKUP("LEEQTF"&amp;A22,'Main File'!A:O,13,0),0)</f>
        <v>0</v>
      </c>
      <c r="J22" s="14">
        <f>IFERROR(+VLOOKUP("LEEQTF"&amp;A22,'Main File'!A:O,14,0),0)</f>
        <v>0</v>
      </c>
      <c r="K22" s="14">
        <f>IFERROR(+VLOOKUP("LEEQTF"&amp;A22,'Main File'!A:O,15,0),0)</f>
        <v>0</v>
      </c>
    </row>
    <row r="23" spans="1:11" x14ac:dyDescent="0.25">
      <c r="A23" s="9">
        <f t="shared" si="0"/>
        <v>43179</v>
      </c>
      <c r="B23" s="14">
        <f>IFERROR(+VLOOKUP("LEEQTF"&amp;A23,'Main File'!A:O,6,0),0)</f>
        <v>0</v>
      </c>
      <c r="C23" s="14">
        <f>IFERROR(+VLOOKUP("LEEQTF"&amp;A23,'Main File'!A:O,7,0),0)</f>
        <v>0</v>
      </c>
      <c r="D23" s="14">
        <f>IFERROR(+VLOOKUP("LEEQTF"&amp;A23,'Main File'!A:O,8,0),0)</f>
        <v>0</v>
      </c>
      <c r="E23" s="14">
        <f>IFERROR(+VLOOKUP("LEEQTF"&amp;A23,'Main File'!A:O,9,0),0)</f>
        <v>0</v>
      </c>
      <c r="F23" s="14">
        <f>IFERROR(+VLOOKUP("LEEQTF"&amp;A23,'Main File'!A:O,10,0),0)</f>
        <v>0</v>
      </c>
      <c r="G23" s="14">
        <f>IFERROR(+VLOOKUP("LEEQTF"&amp;A23,'Main File'!A:O,11,0),0)</f>
        <v>0</v>
      </c>
      <c r="H23" s="14">
        <f>IFERROR(+VLOOKUP("LEEQTF"&amp;A23,'Main File'!A:O,12,0),0)</f>
        <v>0</v>
      </c>
      <c r="I23" s="14">
        <f>IFERROR(+VLOOKUP("LEEQTF"&amp;A23,'Main File'!A:O,13,0),0)</f>
        <v>0</v>
      </c>
      <c r="J23" s="14">
        <f>IFERROR(+VLOOKUP("LEEQTF"&amp;A23,'Main File'!A:O,14,0),0)</f>
        <v>0</v>
      </c>
      <c r="K23" s="14">
        <f>IFERROR(+VLOOKUP("LEEQTF"&amp;A23,'Main File'!A:O,15,0),0)</f>
        <v>0</v>
      </c>
    </row>
    <row r="24" spans="1:11" x14ac:dyDescent="0.25">
      <c r="A24" s="9">
        <f t="shared" si="0"/>
        <v>43180</v>
      </c>
      <c r="B24" s="14">
        <f>IFERROR(+VLOOKUP("LEEQTF"&amp;A24,'Main File'!A:O,6,0),0)</f>
        <v>0</v>
      </c>
      <c r="C24" s="14">
        <f>IFERROR(+VLOOKUP("LEEQTF"&amp;A24,'Main File'!A:O,7,0),0)</f>
        <v>0</v>
      </c>
      <c r="D24" s="14">
        <f>IFERROR(+VLOOKUP("LEEQTF"&amp;A24,'Main File'!A:O,8,0),0)</f>
        <v>0</v>
      </c>
      <c r="E24" s="14">
        <f>IFERROR(+VLOOKUP("LEEQTF"&amp;A24,'Main File'!A:O,9,0),0)</f>
        <v>0</v>
      </c>
      <c r="F24" s="14">
        <f>IFERROR(+VLOOKUP("LEEQTF"&amp;A24,'Main File'!A:O,10,0),0)</f>
        <v>0</v>
      </c>
      <c r="G24" s="14">
        <f>IFERROR(+VLOOKUP("LEEQTF"&amp;A24,'Main File'!A:O,11,0),0)</f>
        <v>0</v>
      </c>
      <c r="H24" s="14">
        <f>IFERROR(+VLOOKUP("LEEQTF"&amp;A24,'Main File'!A:O,12,0),0)</f>
        <v>0</v>
      </c>
      <c r="I24" s="14">
        <f>IFERROR(+VLOOKUP("LEEQTF"&amp;A24,'Main File'!A:O,13,0),0)</f>
        <v>0</v>
      </c>
      <c r="J24" s="14">
        <f>IFERROR(+VLOOKUP("LEEQTF"&amp;A24,'Main File'!A:O,14,0),0)</f>
        <v>0</v>
      </c>
      <c r="K24" s="14">
        <f>IFERROR(+VLOOKUP("LEEQTF"&amp;A24,'Main File'!A:O,15,0),0)</f>
        <v>0</v>
      </c>
    </row>
    <row r="25" spans="1:11" x14ac:dyDescent="0.25">
      <c r="A25" s="9">
        <f t="shared" si="0"/>
        <v>43181</v>
      </c>
      <c r="B25" s="14">
        <f>IFERROR(+VLOOKUP("LEEQTF"&amp;A25,'Main File'!A:O,6,0),0)</f>
        <v>0</v>
      </c>
      <c r="C25" s="14">
        <f>IFERROR(+VLOOKUP("LEEQTF"&amp;A25,'Main File'!A:O,7,0),0)</f>
        <v>0</v>
      </c>
      <c r="D25" s="14">
        <f>IFERROR(+VLOOKUP("LEEQTF"&amp;A25,'Main File'!A:O,8,0),0)</f>
        <v>0</v>
      </c>
      <c r="E25" s="14">
        <f>IFERROR(+VLOOKUP("LEEQTF"&amp;A25,'Main File'!A:O,9,0),0)</f>
        <v>0</v>
      </c>
      <c r="F25" s="14">
        <f>IFERROR(+VLOOKUP("LEEQTF"&amp;A25,'Main File'!A:O,10,0),0)</f>
        <v>0</v>
      </c>
      <c r="G25" s="14">
        <f>IFERROR(+VLOOKUP("LEEQTF"&amp;A25,'Main File'!A:O,11,0),0)</f>
        <v>0</v>
      </c>
      <c r="H25" s="14">
        <f>IFERROR(+VLOOKUP("LEEQTF"&amp;A25,'Main File'!A:O,12,0),0)</f>
        <v>0</v>
      </c>
      <c r="I25" s="14">
        <f>IFERROR(+VLOOKUP("LEEQTF"&amp;A25,'Main File'!A:O,13,0),0)</f>
        <v>0</v>
      </c>
      <c r="J25" s="14">
        <f>IFERROR(+VLOOKUP("LEEQTF"&amp;A25,'Main File'!A:O,14,0),0)</f>
        <v>0</v>
      </c>
      <c r="K25" s="14">
        <f>IFERROR(+VLOOKUP("LEEQTF"&amp;A25,'Main File'!A:O,15,0),0)</f>
        <v>0</v>
      </c>
    </row>
    <row r="26" spans="1:11" x14ac:dyDescent="0.25">
      <c r="A26" s="9">
        <f t="shared" si="0"/>
        <v>43182</v>
      </c>
      <c r="B26" s="14">
        <f>IFERROR(+VLOOKUP("LEEQTF"&amp;A26,'Main File'!A:O,6,0),0)</f>
        <v>0</v>
      </c>
      <c r="C26" s="14">
        <f>IFERROR(+VLOOKUP("LEEQTF"&amp;A26,'Main File'!A:O,7,0),0)</f>
        <v>0</v>
      </c>
      <c r="D26" s="14">
        <f>IFERROR(+VLOOKUP("LEEQTF"&amp;A26,'Main File'!A:O,8,0),0)</f>
        <v>0</v>
      </c>
      <c r="E26" s="14">
        <f>IFERROR(+VLOOKUP("LEEQTF"&amp;A26,'Main File'!A:O,9,0),0)</f>
        <v>0</v>
      </c>
      <c r="F26" s="14">
        <f>IFERROR(+VLOOKUP("LEEQTF"&amp;A26,'Main File'!A:O,10,0),0)</f>
        <v>0</v>
      </c>
      <c r="G26" s="14">
        <f>IFERROR(+VLOOKUP("LEEQTF"&amp;A26,'Main File'!A:O,11,0),0)</f>
        <v>0</v>
      </c>
      <c r="H26" s="14">
        <f>IFERROR(+VLOOKUP("LEEQTF"&amp;A26,'Main File'!A:O,12,0),0)</f>
        <v>0</v>
      </c>
      <c r="I26" s="14">
        <f>IFERROR(+VLOOKUP("LEEQTF"&amp;A26,'Main File'!A:O,13,0),0)</f>
        <v>0</v>
      </c>
      <c r="J26" s="14">
        <f>IFERROR(+VLOOKUP("LEEQTF"&amp;A26,'Main File'!A:O,14,0),0)</f>
        <v>0</v>
      </c>
      <c r="K26" s="14">
        <f>IFERROR(+VLOOKUP("LEEQTF"&amp;A26,'Main File'!A:O,15,0),0)</f>
        <v>0</v>
      </c>
    </row>
    <row r="27" spans="1:11" x14ac:dyDescent="0.25">
      <c r="A27" s="9">
        <f t="shared" si="0"/>
        <v>43183</v>
      </c>
      <c r="B27" s="14">
        <f>IFERROR(+VLOOKUP("LEEQTF"&amp;A27,'Main File'!A:O,6,0),0)</f>
        <v>0</v>
      </c>
      <c r="C27" s="14">
        <f>IFERROR(+VLOOKUP("LEEQTF"&amp;A27,'Main File'!A:O,7,0),0)</f>
        <v>0</v>
      </c>
      <c r="D27" s="14">
        <f>IFERROR(+VLOOKUP("LEEQTF"&amp;A27,'Main File'!A:O,8,0),0)</f>
        <v>0</v>
      </c>
      <c r="E27" s="14">
        <f>IFERROR(+VLOOKUP("LEEQTF"&amp;A27,'Main File'!A:O,9,0),0)</f>
        <v>0</v>
      </c>
      <c r="F27" s="14">
        <f>IFERROR(+VLOOKUP("LEEQTF"&amp;A27,'Main File'!A:O,10,0),0)</f>
        <v>0</v>
      </c>
      <c r="G27" s="14">
        <f>IFERROR(+VLOOKUP("LEEQTF"&amp;A27,'Main File'!A:O,11,0),0)</f>
        <v>0</v>
      </c>
      <c r="H27" s="14">
        <f>IFERROR(+VLOOKUP("LEEQTF"&amp;A27,'Main File'!A:O,12,0),0)</f>
        <v>0</v>
      </c>
      <c r="I27" s="14">
        <f>IFERROR(+VLOOKUP("LEEQTF"&amp;A27,'Main File'!A:O,13,0),0)</f>
        <v>0</v>
      </c>
      <c r="J27" s="14">
        <f>IFERROR(+VLOOKUP("LEEQTF"&amp;A27,'Main File'!A:O,14,0),0)</f>
        <v>0</v>
      </c>
      <c r="K27" s="14">
        <f>IFERROR(+VLOOKUP("LEEQTF"&amp;A27,'Main File'!A:O,15,0),0)</f>
        <v>0</v>
      </c>
    </row>
    <row r="28" spans="1:11" x14ac:dyDescent="0.25">
      <c r="A28" s="9">
        <f t="shared" si="0"/>
        <v>43184</v>
      </c>
      <c r="B28" s="14">
        <f>IFERROR(+VLOOKUP("LEEQTF"&amp;A28,'Main File'!A:O,6,0),0)</f>
        <v>0</v>
      </c>
      <c r="C28" s="14">
        <f>IFERROR(+VLOOKUP("LEEQTF"&amp;A28,'Main File'!A:O,7,0),0)</f>
        <v>0</v>
      </c>
      <c r="D28" s="14">
        <f>IFERROR(+VLOOKUP("LEEQTF"&amp;A28,'Main File'!A:O,8,0),0)</f>
        <v>0</v>
      </c>
      <c r="E28" s="14">
        <f>IFERROR(+VLOOKUP("LEEQTF"&amp;A28,'Main File'!A:O,9,0),0)</f>
        <v>0</v>
      </c>
      <c r="F28" s="14">
        <f>IFERROR(+VLOOKUP("LEEQTF"&amp;A28,'Main File'!A:O,10,0),0)</f>
        <v>0</v>
      </c>
      <c r="G28" s="14">
        <f>IFERROR(+VLOOKUP("LEEQTF"&amp;A28,'Main File'!A:O,11,0),0)</f>
        <v>0</v>
      </c>
      <c r="H28" s="14">
        <f>IFERROR(+VLOOKUP("LEEQTF"&amp;A28,'Main File'!A:O,12,0),0)</f>
        <v>0</v>
      </c>
      <c r="I28" s="14">
        <f>IFERROR(+VLOOKUP("LEEQTF"&amp;A28,'Main File'!A:O,13,0),0)</f>
        <v>0</v>
      </c>
      <c r="J28" s="14">
        <f>IFERROR(+VLOOKUP("LEEQTF"&amp;A28,'Main File'!A:O,14,0),0)</f>
        <v>0</v>
      </c>
      <c r="K28" s="14">
        <f>IFERROR(+VLOOKUP("LEEQTF"&amp;A28,'Main File'!A:O,15,0),0)</f>
        <v>0</v>
      </c>
    </row>
    <row r="29" spans="1:11" x14ac:dyDescent="0.25">
      <c r="A29" s="9">
        <f t="shared" si="0"/>
        <v>43185</v>
      </c>
      <c r="B29" s="14">
        <f>IFERROR(+VLOOKUP("LEEQTF"&amp;A29,'Main File'!A:O,6,0),0)</f>
        <v>0</v>
      </c>
      <c r="C29" s="14">
        <f>IFERROR(+VLOOKUP("LEEQTF"&amp;A29,'Main File'!A:O,7,0),0)</f>
        <v>0</v>
      </c>
      <c r="D29" s="14">
        <f>IFERROR(+VLOOKUP("LEEQTF"&amp;A29,'Main File'!A:O,8,0),0)</f>
        <v>0</v>
      </c>
      <c r="E29" s="14">
        <f>IFERROR(+VLOOKUP("LEEQTF"&amp;A29,'Main File'!A:O,9,0),0)</f>
        <v>0</v>
      </c>
      <c r="F29" s="14">
        <f>IFERROR(+VLOOKUP("LEEQTF"&amp;A29,'Main File'!A:O,10,0),0)</f>
        <v>0</v>
      </c>
      <c r="G29" s="14">
        <f>IFERROR(+VLOOKUP("LEEQTF"&amp;A29,'Main File'!A:O,11,0),0)</f>
        <v>0</v>
      </c>
      <c r="H29" s="14">
        <f>IFERROR(+VLOOKUP("LEEQTF"&amp;A29,'Main File'!A:O,12,0),0)</f>
        <v>0</v>
      </c>
      <c r="I29" s="14">
        <f>IFERROR(+VLOOKUP("LEEQTF"&amp;A29,'Main File'!A:O,13,0),0)</f>
        <v>0</v>
      </c>
      <c r="J29" s="14">
        <f>IFERROR(+VLOOKUP("LEEQTF"&amp;A29,'Main File'!A:O,14,0),0)</f>
        <v>0</v>
      </c>
      <c r="K29" s="14">
        <f>IFERROR(+VLOOKUP("LEEQTF"&amp;A29,'Main File'!A:O,15,0),0)</f>
        <v>0</v>
      </c>
    </row>
    <row r="30" spans="1:11" x14ac:dyDescent="0.25">
      <c r="A30" s="9">
        <f t="shared" si="0"/>
        <v>43186</v>
      </c>
      <c r="B30" s="14">
        <f>IFERROR(+VLOOKUP("LEEQTF"&amp;A30,'Main File'!A:O,6,0),0)</f>
        <v>0</v>
      </c>
      <c r="C30" s="14">
        <f>IFERROR(+VLOOKUP("LEEQTF"&amp;A30,'Main File'!A:O,7,0),0)</f>
        <v>0</v>
      </c>
      <c r="D30" s="14">
        <f>IFERROR(+VLOOKUP("LEEQTF"&amp;A30,'Main File'!A:O,8,0),0)</f>
        <v>0</v>
      </c>
      <c r="E30" s="14">
        <f>IFERROR(+VLOOKUP("LEEQTF"&amp;A30,'Main File'!A:O,9,0),0)</f>
        <v>0</v>
      </c>
      <c r="F30" s="14">
        <f>IFERROR(+VLOOKUP("LEEQTF"&amp;A30,'Main File'!A:O,10,0),0)</f>
        <v>0</v>
      </c>
      <c r="G30" s="14">
        <f>IFERROR(+VLOOKUP("LEEQTF"&amp;A30,'Main File'!A:O,11,0),0)</f>
        <v>0</v>
      </c>
      <c r="H30" s="14">
        <f>IFERROR(+VLOOKUP("LEEQTF"&amp;A30,'Main File'!A:O,12,0),0)</f>
        <v>0</v>
      </c>
      <c r="I30" s="14">
        <f>IFERROR(+VLOOKUP("LEEQTF"&amp;A30,'Main File'!A:O,13,0),0)</f>
        <v>0</v>
      </c>
      <c r="J30" s="14">
        <f>IFERROR(+VLOOKUP("LEEQTF"&amp;A30,'Main File'!A:O,14,0),0)</f>
        <v>0</v>
      </c>
      <c r="K30" s="14">
        <f>IFERROR(+VLOOKUP("LEEQTF"&amp;A30,'Main File'!A:O,15,0),0)</f>
        <v>0</v>
      </c>
    </row>
    <row r="31" spans="1:11" x14ac:dyDescent="0.25">
      <c r="A31" s="9">
        <f t="shared" si="0"/>
        <v>43187</v>
      </c>
      <c r="B31" s="14">
        <f>IFERROR(+VLOOKUP("LEEQTF"&amp;A31,'Main File'!A:O,6,0),0)</f>
        <v>0</v>
      </c>
      <c r="C31" s="14">
        <f>IFERROR(+VLOOKUP("LEEQTF"&amp;A31,'Main File'!A:O,7,0),0)</f>
        <v>0</v>
      </c>
      <c r="D31" s="14">
        <f>IFERROR(+VLOOKUP("LEEQTF"&amp;A31,'Main File'!A:O,8,0),0)</f>
        <v>0</v>
      </c>
      <c r="E31" s="14">
        <f>IFERROR(+VLOOKUP("LEEQTF"&amp;A31,'Main File'!A:O,9,0),0)</f>
        <v>0</v>
      </c>
      <c r="F31" s="14">
        <f>IFERROR(+VLOOKUP("LEEQTF"&amp;A31,'Main File'!A:O,10,0),0)</f>
        <v>0</v>
      </c>
      <c r="G31" s="14">
        <f>IFERROR(+VLOOKUP("LEEQTF"&amp;A31,'Main File'!A:O,11,0),0)</f>
        <v>0</v>
      </c>
      <c r="H31" s="14">
        <f>IFERROR(+VLOOKUP("LEEQTF"&amp;A31,'Main File'!A:O,12,0),0)</f>
        <v>0</v>
      </c>
      <c r="I31" s="14">
        <f>IFERROR(+VLOOKUP("LEEQTF"&amp;A31,'Main File'!A:O,13,0),0)</f>
        <v>0</v>
      </c>
      <c r="J31" s="14">
        <f>IFERROR(+VLOOKUP("LEEQTF"&amp;A31,'Main File'!A:O,14,0),0)</f>
        <v>0</v>
      </c>
      <c r="K31" s="14">
        <f>IFERROR(+VLOOKUP("LEEQTF"&amp;A31,'Main File'!A:O,15,0),0)</f>
        <v>0</v>
      </c>
    </row>
    <row r="32" spans="1:11" x14ac:dyDescent="0.25">
      <c r="A32" s="9">
        <f t="shared" si="0"/>
        <v>43188</v>
      </c>
      <c r="B32" s="14">
        <f>IFERROR(+VLOOKUP("LEEQTF"&amp;A32,'Main File'!A:O,6,0),0)</f>
        <v>0</v>
      </c>
      <c r="C32" s="14">
        <f>IFERROR(+VLOOKUP("LEEQTF"&amp;A32,'Main File'!A:O,7,0),0)</f>
        <v>0</v>
      </c>
      <c r="D32" s="14">
        <f>IFERROR(+VLOOKUP("LEEQTF"&amp;A32,'Main File'!A:O,8,0),0)</f>
        <v>0</v>
      </c>
      <c r="E32" s="14">
        <f>IFERROR(+VLOOKUP("LEEQTF"&amp;A32,'Main File'!A:O,9,0),0)</f>
        <v>0</v>
      </c>
      <c r="F32" s="14">
        <f>IFERROR(+VLOOKUP("LEEQTF"&amp;A32,'Main File'!A:O,10,0),0)</f>
        <v>0</v>
      </c>
      <c r="G32" s="14">
        <f>IFERROR(+VLOOKUP("LEEQTF"&amp;A32,'Main File'!A:O,11,0),0)</f>
        <v>0</v>
      </c>
      <c r="H32" s="14">
        <f>IFERROR(+VLOOKUP("LEEQTF"&amp;A32,'Main File'!A:O,12,0),0)</f>
        <v>0</v>
      </c>
      <c r="I32" s="14">
        <f>IFERROR(+VLOOKUP("LEEQTF"&amp;A32,'Main File'!A:O,13,0),0)</f>
        <v>0</v>
      </c>
      <c r="J32" s="14">
        <f>IFERROR(+VLOOKUP("LEEQTF"&amp;A32,'Main File'!A:O,14,0),0)</f>
        <v>0</v>
      </c>
      <c r="K32" s="14">
        <f>IFERROR(+VLOOKUP("LEEQTF"&amp;A32,'Main File'!A:O,15,0),0)</f>
        <v>0</v>
      </c>
    </row>
    <row r="33" spans="1:11" x14ac:dyDescent="0.25">
      <c r="A33" s="9">
        <f t="shared" si="0"/>
        <v>43189</v>
      </c>
      <c r="B33" s="14">
        <f>IFERROR(+VLOOKUP("LEEQTF"&amp;A33,'Main File'!A:O,6,0),0)</f>
        <v>0</v>
      </c>
      <c r="C33" s="14">
        <f>IFERROR(+VLOOKUP("LEEQTF"&amp;A33,'Main File'!A:O,7,0),0)</f>
        <v>0</v>
      </c>
      <c r="D33" s="14">
        <f>IFERROR(+VLOOKUP("LEEQTF"&amp;A33,'Main File'!A:O,8,0),0)</f>
        <v>0</v>
      </c>
      <c r="E33" s="14">
        <f>IFERROR(+VLOOKUP("LEEQTF"&amp;A33,'Main File'!A:O,9,0),0)</f>
        <v>0</v>
      </c>
      <c r="F33" s="14">
        <f>IFERROR(+VLOOKUP("LEEQTF"&amp;A33,'Main File'!A:O,10,0),0)</f>
        <v>0</v>
      </c>
      <c r="G33" s="14">
        <f>IFERROR(+VLOOKUP("LEEQTF"&amp;A33,'Main File'!A:O,11,0),0)</f>
        <v>0</v>
      </c>
      <c r="H33" s="14">
        <f>IFERROR(+VLOOKUP("LEEQTF"&amp;A33,'Main File'!A:O,12,0),0)</f>
        <v>0</v>
      </c>
      <c r="I33" s="14">
        <f>IFERROR(+VLOOKUP("LEEQTF"&amp;A33,'Main File'!A:O,13,0),0)</f>
        <v>0</v>
      </c>
      <c r="J33" s="14">
        <f>IFERROR(+VLOOKUP("LEEQTF"&amp;A33,'Main File'!A:O,14,0),0)</f>
        <v>0</v>
      </c>
      <c r="K33" s="14">
        <f>IFERROR(+VLOOKUP("LEEQTF"&amp;A33,'Main File'!A:O,15,0),0)</f>
        <v>0</v>
      </c>
    </row>
    <row r="34" spans="1:11" x14ac:dyDescent="0.25">
      <c r="A34" s="9">
        <f t="shared" si="0"/>
        <v>43190</v>
      </c>
      <c r="B34" s="14">
        <f>IFERROR(+VLOOKUP("LEEQTF"&amp;A34,'Main File'!A:O,6,0),0)</f>
        <v>0</v>
      </c>
      <c r="C34" s="14">
        <f>IFERROR(+VLOOKUP("LEEQTF"&amp;A34,'Main File'!A:O,7,0),0)</f>
        <v>0</v>
      </c>
      <c r="D34" s="14">
        <f>IFERROR(+VLOOKUP("LEEQTF"&amp;A34,'Main File'!A:O,8,0),0)</f>
        <v>0</v>
      </c>
      <c r="E34" s="14">
        <f>IFERROR(+VLOOKUP("LEEQTF"&amp;A34,'Main File'!A:O,9,0),0)</f>
        <v>0</v>
      </c>
      <c r="F34" s="14">
        <f>IFERROR(+VLOOKUP("LEEQTF"&amp;A34,'Main File'!A:O,10,0),0)</f>
        <v>0</v>
      </c>
      <c r="G34" s="14">
        <f>IFERROR(+VLOOKUP("LEEQTF"&amp;A34,'Main File'!A:O,11,0),0)</f>
        <v>0</v>
      </c>
      <c r="H34" s="14">
        <f>IFERROR(+VLOOKUP("LEEQTF"&amp;A34,'Main File'!A:O,12,0),0)</f>
        <v>0</v>
      </c>
      <c r="I34" s="14">
        <f>IFERROR(+VLOOKUP("LEEQTF"&amp;A34,'Main File'!A:O,13,0),0)</f>
        <v>0</v>
      </c>
      <c r="J34" s="14">
        <f>IFERROR(+VLOOKUP("LEEQTF"&amp;A34,'Main File'!A:O,14,0),0)</f>
        <v>0</v>
      </c>
      <c r="K34" s="14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Growth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IFERROR(+VLOOKUP("LEGROW"&amp;A4,'Main File'!A:O,6,0),0)</f>
        <v>2.3550790394276291</v>
      </c>
      <c r="C4" s="14">
        <f>IFERROR(+VLOOKUP("LEGROW"&amp;A4,'Main File'!A:O,7,0),0)</f>
        <v>0.30002369058750578</v>
      </c>
      <c r="D4" s="14">
        <f>IFERROR(+VLOOKUP("LEGROW"&amp;A4,'Main File'!A:O,8,0),0)</f>
        <v>0.2</v>
      </c>
      <c r="E4" s="14">
        <f>IFERROR(+VLOOKUP("LEGROW"&amp;A4,'Main File'!A:O,9,0),0)</f>
        <v>0.2763138113913709</v>
      </c>
      <c r="F4" s="14">
        <f>IFERROR(+VLOOKUP("LEGROW"&amp;A4,'Main File'!A:O,10,0),0)</f>
        <v>3.131416541406506</v>
      </c>
      <c r="G4" s="14">
        <f>IFERROR(+VLOOKUP("LEGROW"&amp;A4,'Main File'!A:O,11,0),0)</f>
        <v>1.3993938370110786</v>
      </c>
      <c r="H4" s="14">
        <f>IFERROR(+VLOOKUP("LEGROW"&amp;A4,'Main File'!A:O,12,0),0)</f>
        <v>0</v>
      </c>
      <c r="I4" s="14">
        <f>IFERROR(+VLOOKUP("LEGROW"&amp;A4,'Main File'!A:O,13,0),0)</f>
        <v>0.2</v>
      </c>
      <c r="J4" s="14">
        <f>IFERROR(+VLOOKUP("LEGROW"&amp;A4,'Main File'!A:O,14,0),0)</f>
        <v>0.27350059654327064</v>
      </c>
      <c r="K4" s="14">
        <f>IFERROR(+VLOOKUP("LEGROW"&amp;A4,'Main File'!A:O,15,0),0)</f>
        <v>1.8728944335543491</v>
      </c>
    </row>
    <row r="5" spans="1:14" x14ac:dyDescent="0.25">
      <c r="A5" s="9">
        <v>43161</v>
      </c>
      <c r="B5" s="14">
        <f>IFERROR(+VLOOKUP("LEGROW"&amp;A5,'Main File'!A:O,6,0),0)</f>
        <v>2.3549379356628375</v>
      </c>
      <c r="C5" s="14">
        <f>IFERROR(+VLOOKUP("LEGROW"&amp;A5,'Main File'!A:O,7,0),0)</f>
        <v>0.30002369607971952</v>
      </c>
      <c r="D5" s="14">
        <f>IFERROR(+VLOOKUP("LEGROW"&amp;A5,'Main File'!A:O,8,0),0)</f>
        <v>0.2</v>
      </c>
      <c r="E5" s="14">
        <f>IFERROR(+VLOOKUP("LEGROW"&amp;A5,'Main File'!A:O,9,0),0)</f>
        <v>0.27628815160894543</v>
      </c>
      <c r="F5" s="14">
        <f>IFERROR(+VLOOKUP("LEGROW"&amp;A5,'Main File'!A:O,10,0),0)</f>
        <v>3.1312497833515027</v>
      </c>
      <c r="G5" s="14">
        <f>IFERROR(+VLOOKUP("LEGROW"&amp;A5,'Main File'!A:O,11,0),0)</f>
        <v>1.3993737606318826</v>
      </c>
      <c r="H5" s="14">
        <f>IFERROR(+VLOOKUP("LEGROW"&amp;A5,'Main File'!A:O,12,0),0)</f>
        <v>0</v>
      </c>
      <c r="I5" s="14">
        <f>IFERROR(+VLOOKUP("LEGROW"&amp;A5,'Main File'!A:O,13,0),0)</f>
        <v>0.2</v>
      </c>
      <c r="J5" s="14">
        <f>IFERROR(+VLOOKUP("LEGROW"&amp;A5,'Main File'!A:O,14,0),0)</f>
        <v>0.27349767772973915</v>
      </c>
      <c r="K5" s="14">
        <f>IFERROR(+VLOOKUP("LEGROW"&amp;A5,'Main File'!A:O,15,0),0)</f>
        <v>1.8728714383616216</v>
      </c>
    </row>
    <row r="6" spans="1:14" x14ac:dyDescent="0.25">
      <c r="A6" s="9">
        <f>+A5+1</f>
        <v>43162</v>
      </c>
      <c r="B6" s="14">
        <f>IFERROR(+VLOOKUP("LEGROW"&amp;A6,'Main File'!A:O,6,0),0)</f>
        <v>2.3549452302381169</v>
      </c>
      <c r="C6" s="14">
        <f>IFERROR(+VLOOKUP("LEGROW"&amp;A6,'Main File'!A:O,7,0),0)</f>
        <v>0.3000237041415601</v>
      </c>
      <c r="D6" s="14">
        <f>IFERROR(+VLOOKUP("LEGROW"&amp;A6,'Main File'!A:O,8,0),0)</f>
        <v>0.2</v>
      </c>
      <c r="E6" s="14">
        <f>IFERROR(+VLOOKUP("LEGROW"&amp;A6,'Main File'!A:O,9,0),0)</f>
        <v>0.27628975747780726</v>
      </c>
      <c r="F6" s="14">
        <f>IFERROR(+VLOOKUP("LEGROW"&amp;A6,'Main File'!A:O,10,0),0)</f>
        <v>3.1312586918574845</v>
      </c>
      <c r="G6" s="14">
        <f>IFERROR(+VLOOKUP("LEGROW"&amp;A6,'Main File'!A:O,11,0),0)</f>
        <v>1.3993805864868407</v>
      </c>
      <c r="H6" s="14">
        <f>IFERROR(+VLOOKUP("LEGROW"&amp;A6,'Main File'!A:O,12,0),0)</f>
        <v>0</v>
      </c>
      <c r="I6" s="14">
        <f>IFERROR(+VLOOKUP("LEGROW"&amp;A6,'Main File'!A:O,13,0),0)</f>
        <v>0.2</v>
      </c>
      <c r="J6" s="14">
        <f>IFERROR(+VLOOKUP("LEGROW"&amp;A6,'Main File'!A:O,14,0),0)</f>
        <v>0.27349866598401784</v>
      </c>
      <c r="K6" s="14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14">
        <f>IFERROR(+VLOOKUP("LEGROW"&amp;A7,'Main File'!A:O,6,0),0)</f>
        <v>2.3549520809687201</v>
      </c>
      <c r="C7" s="14">
        <f>IFERROR(+VLOOKUP("LEGROW"&amp;A7,'Main File'!A:O,7,0),0)</f>
        <v>0.30002371030658204</v>
      </c>
      <c r="D7" s="14">
        <f>IFERROR(+VLOOKUP("LEGROW"&amp;A7,'Main File'!A:O,8,0),0)</f>
        <v>0.2</v>
      </c>
      <c r="E7" s="14">
        <f>IFERROR(+VLOOKUP("LEGROW"&amp;A7,'Main File'!A:O,9,0),0)</f>
        <v>0.27629093303925872</v>
      </c>
      <c r="F7" s="14">
        <f>IFERROR(+VLOOKUP("LEGROW"&amp;A7,'Main File'!A:O,10,0),0)</f>
        <v>3.1312667243145609</v>
      </c>
      <c r="G7" s="14">
        <f>IFERROR(+VLOOKUP("LEGROW"&amp;A7,'Main File'!A:O,11,0),0)</f>
        <v>1.3993868745494196</v>
      </c>
      <c r="H7" s="14">
        <f>IFERROR(+VLOOKUP("LEGROW"&amp;A7,'Main File'!A:O,12,0),0)</f>
        <v>0</v>
      </c>
      <c r="I7" s="14">
        <f>IFERROR(+VLOOKUP("LEGROW"&amp;A7,'Main File'!A:O,13,0),0)</f>
        <v>0.2</v>
      </c>
      <c r="J7" s="14">
        <f>IFERROR(+VLOOKUP("LEGROW"&amp;A7,'Main File'!A:O,14,0),0)</f>
        <v>0.27349965372157775</v>
      </c>
      <c r="K7" s="14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14">
        <f>IFERROR(+VLOOKUP("LEGROW"&amp;A8,'Main File'!A:O,6,0),0)</f>
        <v>2.3557669635397565</v>
      </c>
      <c r="C8" s="14">
        <f>IFERROR(+VLOOKUP("LEGROW"&amp;A8,'Main File'!A:O,7,0),0)</f>
        <v>0.30002381226369751</v>
      </c>
      <c r="D8" s="14">
        <f>IFERROR(+VLOOKUP("LEGROW"&amp;A8,'Main File'!A:O,8,0),0)</f>
        <v>0.2</v>
      </c>
      <c r="E8" s="14">
        <f>IFERROR(+VLOOKUP("LEGROW"&amp;A8,'Main File'!A:O,9,0),0)</f>
        <v>0.27643739264831657</v>
      </c>
      <c r="F8" s="14">
        <f>IFERROR(+VLOOKUP("LEGROW"&amp;A8,'Main File'!A:O,10,0),0)</f>
        <v>3.1322281684517708</v>
      </c>
      <c r="G8" s="14">
        <f>IFERROR(+VLOOKUP("LEGROW"&amp;A8,'Main File'!A:O,11,0),0)</f>
        <v>1.40008036958517</v>
      </c>
      <c r="H8" s="14">
        <f>IFERROR(+VLOOKUP("LEGROW"&amp;A8,'Main File'!A:O,12,0),0)</f>
        <v>0</v>
      </c>
      <c r="I8" s="14">
        <f>IFERROR(+VLOOKUP("LEGROW"&amp;A8,'Main File'!A:O,13,0),0)</f>
        <v>0.2</v>
      </c>
      <c r="J8" s="14">
        <f>IFERROR(+VLOOKUP("LEGROW"&amp;A8,'Main File'!A:O,14,0),0)</f>
        <v>0.27362474491418026</v>
      </c>
      <c r="K8" s="14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14">
        <f>IFERROR(+VLOOKUP("LEGROW"&amp;A9,'Main File'!A:O,6,0),0)</f>
        <v>0</v>
      </c>
      <c r="C9" s="14">
        <f>IFERROR(+VLOOKUP("LEGROW"&amp;A9,'Main File'!A:O,7,0),0)</f>
        <v>0</v>
      </c>
      <c r="D9" s="14">
        <f>IFERROR(+VLOOKUP("LEGROW"&amp;A9,'Main File'!A:O,8,0),0)</f>
        <v>0</v>
      </c>
      <c r="E9" s="14">
        <f>IFERROR(+VLOOKUP("LEGROW"&amp;A9,'Main File'!A:O,9,0),0)</f>
        <v>0</v>
      </c>
      <c r="F9" s="14">
        <f>IFERROR(+VLOOKUP("LEGROW"&amp;A9,'Main File'!A:O,10,0),0)</f>
        <v>0</v>
      </c>
      <c r="G9" s="14">
        <f>IFERROR(+VLOOKUP("LEGROW"&amp;A9,'Main File'!A:O,11,0),0)</f>
        <v>0</v>
      </c>
      <c r="H9" s="14">
        <f>IFERROR(+VLOOKUP("LEGROW"&amp;A9,'Main File'!A:O,12,0),0)</f>
        <v>0</v>
      </c>
      <c r="I9" s="14">
        <f>IFERROR(+VLOOKUP("LEGROW"&amp;A9,'Main File'!A:O,13,0),0)</f>
        <v>0</v>
      </c>
      <c r="J9" s="14">
        <f>IFERROR(+VLOOKUP("LEGROW"&amp;A9,'Main File'!A:O,14,0),0)</f>
        <v>0</v>
      </c>
      <c r="K9" s="14">
        <f>IFERROR(+VLOOKUP("LEGROW"&amp;A9,'Main File'!A:O,15,0),0)</f>
        <v>0</v>
      </c>
    </row>
    <row r="10" spans="1:14" x14ac:dyDescent="0.25">
      <c r="A10" s="9">
        <f t="shared" si="0"/>
        <v>43166</v>
      </c>
      <c r="B10" s="14">
        <f>IFERROR(+VLOOKUP("LEGROW"&amp;A10,'Main File'!A:O,6,0),0)</f>
        <v>0</v>
      </c>
      <c r="C10" s="14">
        <f>IFERROR(+VLOOKUP("LEGROW"&amp;A10,'Main File'!A:O,7,0),0)</f>
        <v>0</v>
      </c>
      <c r="D10" s="14">
        <f>IFERROR(+VLOOKUP("LEGROW"&amp;A10,'Main File'!A:O,8,0),0)</f>
        <v>0</v>
      </c>
      <c r="E10" s="14">
        <f>IFERROR(+VLOOKUP("LEGROW"&amp;A10,'Main File'!A:O,9,0),0)</f>
        <v>0</v>
      </c>
      <c r="F10" s="14">
        <f>IFERROR(+VLOOKUP("LEGROW"&amp;A10,'Main File'!A:O,10,0),0)</f>
        <v>0</v>
      </c>
      <c r="G10" s="14">
        <f>IFERROR(+VLOOKUP("LEGROW"&amp;A10,'Main File'!A:O,11,0),0)</f>
        <v>0</v>
      </c>
      <c r="H10" s="14">
        <f>IFERROR(+VLOOKUP("LEGROW"&amp;A10,'Main File'!A:O,12,0),0)</f>
        <v>0</v>
      </c>
      <c r="I10" s="14">
        <f>IFERROR(+VLOOKUP("LEGROW"&amp;A10,'Main File'!A:O,13,0),0)</f>
        <v>0</v>
      </c>
      <c r="J10" s="14">
        <f>IFERROR(+VLOOKUP("LEGROW"&amp;A10,'Main File'!A:O,14,0),0)</f>
        <v>0</v>
      </c>
      <c r="K10" s="14">
        <f>IFERROR(+VLOOKUP("LEGROW"&amp;A10,'Main File'!A:O,15,0),0)</f>
        <v>0</v>
      </c>
    </row>
    <row r="11" spans="1:14" x14ac:dyDescent="0.25">
      <c r="A11" s="9">
        <f t="shared" si="0"/>
        <v>43167</v>
      </c>
      <c r="B11" s="14">
        <f>IFERROR(+VLOOKUP("LEGROW"&amp;A11,'Main File'!A:O,6,0),0)</f>
        <v>0</v>
      </c>
      <c r="C11" s="14">
        <f>IFERROR(+VLOOKUP("LEGROW"&amp;A11,'Main File'!A:O,7,0),0)</f>
        <v>0</v>
      </c>
      <c r="D11" s="14">
        <f>IFERROR(+VLOOKUP("LEGROW"&amp;A11,'Main File'!A:O,8,0),0)</f>
        <v>0</v>
      </c>
      <c r="E11" s="14">
        <f>IFERROR(+VLOOKUP("LEGROW"&amp;A11,'Main File'!A:O,9,0),0)</f>
        <v>0</v>
      </c>
      <c r="F11" s="14">
        <f>IFERROR(+VLOOKUP("LEGROW"&amp;A11,'Main File'!A:O,10,0),0)</f>
        <v>0</v>
      </c>
      <c r="G11" s="14">
        <f>IFERROR(+VLOOKUP("LEGROW"&amp;A11,'Main File'!A:O,11,0),0)</f>
        <v>0</v>
      </c>
      <c r="H11" s="14">
        <f>IFERROR(+VLOOKUP("LEGROW"&amp;A11,'Main File'!A:O,12,0),0)</f>
        <v>0</v>
      </c>
      <c r="I11" s="14">
        <f>IFERROR(+VLOOKUP("LEGROW"&amp;A11,'Main File'!A:O,13,0),0)</f>
        <v>0</v>
      </c>
      <c r="J11" s="14">
        <f>IFERROR(+VLOOKUP("LEGROW"&amp;A11,'Main File'!A:O,14,0),0)</f>
        <v>0</v>
      </c>
      <c r="K11" s="14">
        <f>IFERROR(+VLOOKUP("LEGROW"&amp;A11,'Main File'!A:O,15,0),0)</f>
        <v>0</v>
      </c>
    </row>
    <row r="12" spans="1:14" x14ac:dyDescent="0.25">
      <c r="A12" s="9">
        <f t="shared" si="0"/>
        <v>43168</v>
      </c>
      <c r="B12" s="14">
        <f>IFERROR(+VLOOKUP("LEGROW"&amp;A12,'Main File'!A:O,6,0),0)</f>
        <v>0</v>
      </c>
      <c r="C12" s="14">
        <f>IFERROR(+VLOOKUP("LEGROW"&amp;A12,'Main File'!A:O,7,0),0)</f>
        <v>0</v>
      </c>
      <c r="D12" s="14">
        <f>IFERROR(+VLOOKUP("LEGROW"&amp;A12,'Main File'!A:O,8,0),0)</f>
        <v>0</v>
      </c>
      <c r="E12" s="14">
        <f>IFERROR(+VLOOKUP("LEGROW"&amp;A12,'Main File'!A:O,9,0),0)</f>
        <v>0</v>
      </c>
      <c r="F12" s="14">
        <f>IFERROR(+VLOOKUP("LEGROW"&amp;A12,'Main File'!A:O,10,0),0)</f>
        <v>0</v>
      </c>
      <c r="G12" s="14">
        <f>IFERROR(+VLOOKUP("LEGROW"&amp;A12,'Main File'!A:O,11,0),0)</f>
        <v>0</v>
      </c>
      <c r="H12" s="14">
        <f>IFERROR(+VLOOKUP("LEGROW"&amp;A12,'Main File'!A:O,12,0),0)</f>
        <v>0</v>
      </c>
      <c r="I12" s="14">
        <f>IFERROR(+VLOOKUP("LEGROW"&amp;A12,'Main File'!A:O,13,0),0)</f>
        <v>0</v>
      </c>
      <c r="J12" s="14">
        <f>IFERROR(+VLOOKUP("LEGROW"&amp;A12,'Main File'!A:O,14,0),0)</f>
        <v>0</v>
      </c>
      <c r="K12" s="14">
        <f>IFERROR(+VLOOKUP("LEGROW"&amp;A12,'Main File'!A:O,15,0),0)</f>
        <v>0</v>
      </c>
    </row>
    <row r="13" spans="1:14" x14ac:dyDescent="0.25">
      <c r="A13" s="9">
        <f t="shared" si="0"/>
        <v>43169</v>
      </c>
      <c r="B13" s="14">
        <f>IFERROR(+VLOOKUP("LEGROW"&amp;A13,'Main File'!A:O,6,0),0)</f>
        <v>0</v>
      </c>
      <c r="C13" s="14">
        <f>IFERROR(+VLOOKUP("LEGROW"&amp;A13,'Main File'!A:O,7,0),0)</f>
        <v>0</v>
      </c>
      <c r="D13" s="14">
        <f>IFERROR(+VLOOKUP("LEGROW"&amp;A13,'Main File'!A:O,8,0),0)</f>
        <v>0</v>
      </c>
      <c r="E13" s="14">
        <f>IFERROR(+VLOOKUP("LEGROW"&amp;A13,'Main File'!A:O,9,0),0)</f>
        <v>0</v>
      </c>
      <c r="F13" s="14">
        <f>IFERROR(+VLOOKUP("LEGROW"&amp;A13,'Main File'!A:O,10,0),0)</f>
        <v>0</v>
      </c>
      <c r="G13" s="14">
        <f>IFERROR(+VLOOKUP("LEGROW"&amp;A13,'Main File'!A:O,11,0),0)</f>
        <v>0</v>
      </c>
      <c r="H13" s="14">
        <f>IFERROR(+VLOOKUP("LEGROW"&amp;A13,'Main File'!A:O,12,0),0)</f>
        <v>0</v>
      </c>
      <c r="I13" s="14">
        <f>IFERROR(+VLOOKUP("LEGROW"&amp;A13,'Main File'!A:O,13,0),0)</f>
        <v>0</v>
      </c>
      <c r="J13" s="14">
        <f>IFERROR(+VLOOKUP("LEGROW"&amp;A13,'Main File'!A:O,14,0),0)</f>
        <v>0</v>
      </c>
      <c r="K13" s="14">
        <f>IFERROR(+VLOOKUP("LEGROW"&amp;A13,'Main File'!A:O,15,0),0)</f>
        <v>0</v>
      </c>
    </row>
    <row r="14" spans="1:14" x14ac:dyDescent="0.25">
      <c r="A14" s="9">
        <f t="shared" si="0"/>
        <v>43170</v>
      </c>
      <c r="B14" s="14">
        <f>IFERROR(+VLOOKUP("LEGROW"&amp;A14,'Main File'!A:O,6,0),0)</f>
        <v>0</v>
      </c>
      <c r="C14" s="14">
        <f>IFERROR(+VLOOKUP("LEGROW"&amp;A14,'Main File'!A:O,7,0),0)</f>
        <v>0</v>
      </c>
      <c r="D14" s="14">
        <f>IFERROR(+VLOOKUP("LEGROW"&amp;A14,'Main File'!A:O,8,0),0)</f>
        <v>0</v>
      </c>
      <c r="E14" s="14">
        <f>IFERROR(+VLOOKUP("LEGROW"&amp;A14,'Main File'!A:O,9,0),0)</f>
        <v>0</v>
      </c>
      <c r="F14" s="14">
        <f>IFERROR(+VLOOKUP("LEGROW"&amp;A14,'Main File'!A:O,10,0),0)</f>
        <v>0</v>
      </c>
      <c r="G14" s="14">
        <f>IFERROR(+VLOOKUP("LEGROW"&amp;A14,'Main File'!A:O,11,0),0)</f>
        <v>0</v>
      </c>
      <c r="H14" s="14">
        <f>IFERROR(+VLOOKUP("LEGROW"&amp;A14,'Main File'!A:O,12,0),0)</f>
        <v>0</v>
      </c>
      <c r="I14" s="14">
        <f>IFERROR(+VLOOKUP("LEGROW"&amp;A14,'Main File'!A:O,13,0),0)</f>
        <v>0</v>
      </c>
      <c r="J14" s="14">
        <f>IFERROR(+VLOOKUP("LEGROW"&amp;A14,'Main File'!A:O,14,0),0)</f>
        <v>0</v>
      </c>
      <c r="K14" s="14">
        <f>IFERROR(+VLOOKUP("LEGROW"&amp;A14,'Main File'!A:O,15,0),0)</f>
        <v>0</v>
      </c>
    </row>
    <row r="15" spans="1:14" x14ac:dyDescent="0.25">
      <c r="A15" s="9">
        <f t="shared" si="0"/>
        <v>43171</v>
      </c>
      <c r="B15" s="14">
        <f>IFERROR(+VLOOKUP("LEGROW"&amp;A15,'Main File'!A:O,6,0),0)</f>
        <v>0</v>
      </c>
      <c r="C15" s="14">
        <f>IFERROR(+VLOOKUP("LEGROW"&amp;A15,'Main File'!A:O,7,0),0)</f>
        <v>0</v>
      </c>
      <c r="D15" s="14">
        <f>IFERROR(+VLOOKUP("LEGROW"&amp;A15,'Main File'!A:O,8,0),0)</f>
        <v>0</v>
      </c>
      <c r="E15" s="14">
        <f>IFERROR(+VLOOKUP("LEGROW"&amp;A15,'Main File'!A:O,9,0),0)</f>
        <v>0</v>
      </c>
      <c r="F15" s="14">
        <f>IFERROR(+VLOOKUP("LEGROW"&amp;A15,'Main File'!A:O,10,0),0)</f>
        <v>0</v>
      </c>
      <c r="G15" s="14">
        <f>IFERROR(+VLOOKUP("LEGROW"&amp;A15,'Main File'!A:O,11,0),0)</f>
        <v>0</v>
      </c>
      <c r="H15" s="14">
        <f>IFERROR(+VLOOKUP("LEGROW"&amp;A15,'Main File'!A:O,12,0),0)</f>
        <v>0</v>
      </c>
      <c r="I15" s="14">
        <f>IFERROR(+VLOOKUP("LEGROW"&amp;A15,'Main File'!A:O,13,0),0)</f>
        <v>0</v>
      </c>
      <c r="J15" s="14">
        <f>IFERROR(+VLOOKUP("LEGROW"&amp;A15,'Main File'!A:O,14,0),0)</f>
        <v>0</v>
      </c>
      <c r="K15" s="14">
        <f>IFERROR(+VLOOKUP("LEGROW"&amp;A15,'Main File'!A:O,15,0),0)</f>
        <v>0</v>
      </c>
    </row>
    <row r="16" spans="1:14" x14ac:dyDescent="0.25">
      <c r="A16" s="9">
        <f t="shared" si="0"/>
        <v>43172</v>
      </c>
      <c r="B16" s="14">
        <f>IFERROR(+VLOOKUP("LEGROW"&amp;A16,'Main File'!A:O,6,0),0)</f>
        <v>0</v>
      </c>
      <c r="C16" s="14">
        <f>IFERROR(+VLOOKUP("LEGROW"&amp;A16,'Main File'!A:O,7,0),0)</f>
        <v>0</v>
      </c>
      <c r="D16" s="14">
        <f>IFERROR(+VLOOKUP("LEGROW"&amp;A16,'Main File'!A:O,8,0),0)</f>
        <v>0</v>
      </c>
      <c r="E16" s="14">
        <f>IFERROR(+VLOOKUP("LEGROW"&amp;A16,'Main File'!A:O,9,0),0)</f>
        <v>0</v>
      </c>
      <c r="F16" s="14">
        <f>IFERROR(+VLOOKUP("LEGROW"&amp;A16,'Main File'!A:O,10,0),0)</f>
        <v>0</v>
      </c>
      <c r="G16" s="14">
        <f>IFERROR(+VLOOKUP("LEGROW"&amp;A16,'Main File'!A:O,11,0),0)</f>
        <v>0</v>
      </c>
      <c r="H16" s="14">
        <f>IFERROR(+VLOOKUP("LEGROW"&amp;A16,'Main File'!A:O,12,0),0)</f>
        <v>0</v>
      </c>
      <c r="I16" s="14">
        <f>IFERROR(+VLOOKUP("LEGROW"&amp;A16,'Main File'!A:O,13,0),0)</f>
        <v>0</v>
      </c>
      <c r="J16" s="14">
        <f>IFERROR(+VLOOKUP("LEGROW"&amp;A16,'Main File'!A:O,14,0),0)</f>
        <v>0</v>
      </c>
      <c r="K16" s="14">
        <f>IFERROR(+VLOOKUP("LEGROW"&amp;A16,'Main File'!A:O,15,0),0)</f>
        <v>0</v>
      </c>
    </row>
    <row r="17" spans="1:11" x14ac:dyDescent="0.25">
      <c r="A17" s="9">
        <f t="shared" si="0"/>
        <v>43173</v>
      </c>
      <c r="B17" s="14">
        <f>IFERROR(+VLOOKUP("LEGROW"&amp;A17,'Main File'!A:O,6,0),0)</f>
        <v>0</v>
      </c>
      <c r="C17" s="14">
        <f>IFERROR(+VLOOKUP("LEGROW"&amp;A17,'Main File'!A:O,7,0),0)</f>
        <v>0</v>
      </c>
      <c r="D17" s="14">
        <f>IFERROR(+VLOOKUP("LEGROW"&amp;A17,'Main File'!A:O,8,0),0)</f>
        <v>0</v>
      </c>
      <c r="E17" s="14">
        <f>IFERROR(+VLOOKUP("LEGROW"&amp;A17,'Main File'!A:O,9,0),0)</f>
        <v>0</v>
      </c>
      <c r="F17" s="14">
        <f>IFERROR(+VLOOKUP("LEGROW"&amp;A17,'Main File'!A:O,10,0),0)</f>
        <v>0</v>
      </c>
      <c r="G17" s="14">
        <f>IFERROR(+VLOOKUP("LEGROW"&amp;A17,'Main File'!A:O,11,0),0)</f>
        <v>0</v>
      </c>
      <c r="H17" s="14">
        <f>IFERROR(+VLOOKUP("LEGROW"&amp;A17,'Main File'!A:O,12,0),0)</f>
        <v>0</v>
      </c>
      <c r="I17" s="14">
        <f>IFERROR(+VLOOKUP("LEGROW"&amp;A17,'Main File'!A:O,13,0),0)</f>
        <v>0</v>
      </c>
      <c r="J17" s="14">
        <f>IFERROR(+VLOOKUP("LEGROW"&amp;A17,'Main File'!A:O,14,0),0)</f>
        <v>0</v>
      </c>
      <c r="K17" s="14">
        <f>IFERROR(+VLOOKUP("LEGROW"&amp;A17,'Main File'!A:O,15,0),0)</f>
        <v>0</v>
      </c>
    </row>
    <row r="18" spans="1:11" x14ac:dyDescent="0.25">
      <c r="A18" s="9">
        <f t="shared" si="0"/>
        <v>43174</v>
      </c>
      <c r="B18" s="14">
        <f>IFERROR(+VLOOKUP("LEGROW"&amp;A18,'Main File'!A:O,6,0),0)</f>
        <v>0</v>
      </c>
      <c r="C18" s="14">
        <f>IFERROR(+VLOOKUP("LEGROW"&amp;A18,'Main File'!A:O,7,0),0)</f>
        <v>0</v>
      </c>
      <c r="D18" s="14">
        <f>IFERROR(+VLOOKUP("LEGROW"&amp;A18,'Main File'!A:O,8,0),0)</f>
        <v>0</v>
      </c>
      <c r="E18" s="14">
        <f>IFERROR(+VLOOKUP("LEGROW"&amp;A18,'Main File'!A:O,9,0),0)</f>
        <v>0</v>
      </c>
      <c r="F18" s="14">
        <f>IFERROR(+VLOOKUP("LEGROW"&amp;A18,'Main File'!A:O,10,0),0)</f>
        <v>0</v>
      </c>
      <c r="G18" s="14">
        <f>IFERROR(+VLOOKUP("LEGROW"&amp;A18,'Main File'!A:O,11,0),0)</f>
        <v>0</v>
      </c>
      <c r="H18" s="14">
        <f>IFERROR(+VLOOKUP("LEGROW"&amp;A18,'Main File'!A:O,12,0),0)</f>
        <v>0</v>
      </c>
      <c r="I18" s="14">
        <f>IFERROR(+VLOOKUP("LEGROW"&amp;A18,'Main File'!A:O,13,0),0)</f>
        <v>0</v>
      </c>
      <c r="J18" s="14">
        <f>IFERROR(+VLOOKUP("LEGROW"&amp;A18,'Main File'!A:O,14,0),0)</f>
        <v>0</v>
      </c>
      <c r="K18" s="14">
        <f>IFERROR(+VLOOKUP("LEGROW"&amp;A18,'Main File'!A:O,15,0),0)</f>
        <v>0</v>
      </c>
    </row>
    <row r="19" spans="1:11" x14ac:dyDescent="0.25">
      <c r="A19" s="9">
        <f t="shared" si="0"/>
        <v>43175</v>
      </c>
      <c r="B19" s="14">
        <f>IFERROR(+VLOOKUP("LEGROW"&amp;A19,'Main File'!A:O,6,0),0)</f>
        <v>0</v>
      </c>
      <c r="C19" s="14">
        <f>IFERROR(+VLOOKUP("LEGROW"&amp;A19,'Main File'!A:O,7,0),0)</f>
        <v>0</v>
      </c>
      <c r="D19" s="14">
        <f>IFERROR(+VLOOKUP("LEGROW"&amp;A19,'Main File'!A:O,8,0),0)</f>
        <v>0</v>
      </c>
      <c r="E19" s="14">
        <f>IFERROR(+VLOOKUP("LEGROW"&amp;A19,'Main File'!A:O,9,0),0)</f>
        <v>0</v>
      </c>
      <c r="F19" s="14">
        <f>IFERROR(+VLOOKUP("LEGROW"&amp;A19,'Main File'!A:O,10,0),0)</f>
        <v>0</v>
      </c>
      <c r="G19" s="14">
        <f>IFERROR(+VLOOKUP("LEGROW"&amp;A19,'Main File'!A:O,11,0),0)</f>
        <v>0</v>
      </c>
      <c r="H19" s="14">
        <f>IFERROR(+VLOOKUP("LEGROW"&amp;A19,'Main File'!A:O,12,0),0)</f>
        <v>0</v>
      </c>
      <c r="I19" s="14">
        <f>IFERROR(+VLOOKUP("LEGROW"&amp;A19,'Main File'!A:O,13,0),0)</f>
        <v>0</v>
      </c>
      <c r="J19" s="14">
        <f>IFERROR(+VLOOKUP("LEGROW"&amp;A19,'Main File'!A:O,14,0),0)</f>
        <v>0</v>
      </c>
      <c r="K19" s="14">
        <f>IFERROR(+VLOOKUP("LEGROW"&amp;A19,'Main File'!A:O,15,0),0)</f>
        <v>0</v>
      </c>
    </row>
    <row r="20" spans="1:11" x14ac:dyDescent="0.25">
      <c r="A20" s="9">
        <f t="shared" si="0"/>
        <v>43176</v>
      </c>
      <c r="B20" s="14">
        <f>IFERROR(+VLOOKUP("LEGROW"&amp;A20,'Main File'!A:O,6,0),0)</f>
        <v>0</v>
      </c>
      <c r="C20" s="14">
        <f>IFERROR(+VLOOKUP("LEGROW"&amp;A20,'Main File'!A:O,7,0),0)</f>
        <v>0</v>
      </c>
      <c r="D20" s="14">
        <f>IFERROR(+VLOOKUP("LEGROW"&amp;A20,'Main File'!A:O,8,0),0)</f>
        <v>0</v>
      </c>
      <c r="E20" s="14">
        <f>IFERROR(+VLOOKUP("LEGROW"&amp;A20,'Main File'!A:O,9,0),0)</f>
        <v>0</v>
      </c>
      <c r="F20" s="14">
        <f>IFERROR(+VLOOKUP("LEGROW"&amp;A20,'Main File'!A:O,10,0),0)</f>
        <v>0</v>
      </c>
      <c r="G20" s="14">
        <f>IFERROR(+VLOOKUP("LEGROW"&amp;A20,'Main File'!A:O,11,0),0)</f>
        <v>0</v>
      </c>
      <c r="H20" s="14">
        <f>IFERROR(+VLOOKUP("LEGROW"&amp;A20,'Main File'!A:O,12,0),0)</f>
        <v>0</v>
      </c>
      <c r="I20" s="14">
        <f>IFERROR(+VLOOKUP("LEGROW"&amp;A20,'Main File'!A:O,13,0),0)</f>
        <v>0</v>
      </c>
      <c r="J20" s="14">
        <f>IFERROR(+VLOOKUP("LEGROW"&amp;A20,'Main File'!A:O,14,0),0)</f>
        <v>0</v>
      </c>
      <c r="K20" s="14">
        <f>IFERROR(+VLOOKUP("LEGROW"&amp;A20,'Main File'!A:O,15,0),0)</f>
        <v>0</v>
      </c>
    </row>
    <row r="21" spans="1:11" x14ac:dyDescent="0.25">
      <c r="A21" s="9">
        <f t="shared" si="0"/>
        <v>43177</v>
      </c>
      <c r="B21" s="14">
        <f>IFERROR(+VLOOKUP("LEGROW"&amp;A21,'Main File'!A:O,6,0),0)</f>
        <v>0</v>
      </c>
      <c r="C21" s="14">
        <f>IFERROR(+VLOOKUP("LEGROW"&amp;A21,'Main File'!A:O,7,0),0)</f>
        <v>0</v>
      </c>
      <c r="D21" s="14">
        <f>IFERROR(+VLOOKUP("LEGROW"&amp;A21,'Main File'!A:O,8,0),0)</f>
        <v>0</v>
      </c>
      <c r="E21" s="14">
        <f>IFERROR(+VLOOKUP("LEGROW"&amp;A21,'Main File'!A:O,9,0),0)</f>
        <v>0</v>
      </c>
      <c r="F21" s="14">
        <f>IFERROR(+VLOOKUP("LEGROW"&amp;A21,'Main File'!A:O,10,0),0)</f>
        <v>0</v>
      </c>
      <c r="G21" s="14">
        <f>IFERROR(+VLOOKUP("LEGROW"&amp;A21,'Main File'!A:O,11,0),0)</f>
        <v>0</v>
      </c>
      <c r="H21" s="14">
        <f>IFERROR(+VLOOKUP("LEGROW"&amp;A21,'Main File'!A:O,12,0),0)</f>
        <v>0</v>
      </c>
      <c r="I21" s="14">
        <f>IFERROR(+VLOOKUP("LEGROW"&amp;A21,'Main File'!A:O,13,0),0)</f>
        <v>0</v>
      </c>
      <c r="J21" s="14">
        <f>IFERROR(+VLOOKUP("LEGROW"&amp;A21,'Main File'!A:O,14,0),0)</f>
        <v>0</v>
      </c>
      <c r="K21" s="14">
        <f>IFERROR(+VLOOKUP("LEGROW"&amp;A21,'Main File'!A:O,15,0),0)</f>
        <v>0</v>
      </c>
    </row>
    <row r="22" spans="1:11" x14ac:dyDescent="0.25">
      <c r="A22" s="9">
        <f t="shared" si="0"/>
        <v>43178</v>
      </c>
      <c r="B22" s="14">
        <f>IFERROR(+VLOOKUP("LEGROW"&amp;A22,'Main File'!A:O,6,0),0)</f>
        <v>0</v>
      </c>
      <c r="C22" s="14">
        <f>IFERROR(+VLOOKUP("LEGROW"&amp;A22,'Main File'!A:O,7,0),0)</f>
        <v>0</v>
      </c>
      <c r="D22" s="14">
        <f>IFERROR(+VLOOKUP("LEGROW"&amp;A22,'Main File'!A:O,8,0),0)</f>
        <v>0</v>
      </c>
      <c r="E22" s="14">
        <f>IFERROR(+VLOOKUP("LEGROW"&amp;A22,'Main File'!A:O,9,0),0)</f>
        <v>0</v>
      </c>
      <c r="F22" s="14">
        <f>IFERROR(+VLOOKUP("LEGROW"&amp;A22,'Main File'!A:O,10,0),0)</f>
        <v>0</v>
      </c>
      <c r="G22" s="14">
        <f>IFERROR(+VLOOKUP("LEGROW"&amp;A22,'Main File'!A:O,11,0),0)</f>
        <v>0</v>
      </c>
      <c r="H22" s="14">
        <f>IFERROR(+VLOOKUP("LEGROW"&amp;A22,'Main File'!A:O,12,0),0)</f>
        <v>0</v>
      </c>
      <c r="I22" s="14">
        <f>IFERROR(+VLOOKUP("LEGROW"&amp;A22,'Main File'!A:O,13,0),0)</f>
        <v>0</v>
      </c>
      <c r="J22" s="14">
        <f>IFERROR(+VLOOKUP("LEGROW"&amp;A22,'Main File'!A:O,14,0),0)</f>
        <v>0</v>
      </c>
      <c r="K22" s="14">
        <f>IFERROR(+VLOOKUP("LEGROW"&amp;A22,'Main File'!A:O,15,0),0)</f>
        <v>0</v>
      </c>
    </row>
    <row r="23" spans="1:11" x14ac:dyDescent="0.25">
      <c r="A23" s="9">
        <f t="shared" si="0"/>
        <v>43179</v>
      </c>
      <c r="B23" s="14">
        <f>IFERROR(+VLOOKUP("LEGROW"&amp;A23,'Main File'!A:O,6,0),0)</f>
        <v>0</v>
      </c>
      <c r="C23" s="14">
        <f>IFERROR(+VLOOKUP("LEGROW"&amp;A23,'Main File'!A:O,7,0),0)</f>
        <v>0</v>
      </c>
      <c r="D23" s="14">
        <f>IFERROR(+VLOOKUP("LEGROW"&amp;A23,'Main File'!A:O,8,0),0)</f>
        <v>0</v>
      </c>
      <c r="E23" s="14">
        <f>IFERROR(+VLOOKUP("LEGROW"&amp;A23,'Main File'!A:O,9,0),0)</f>
        <v>0</v>
      </c>
      <c r="F23" s="14">
        <f>IFERROR(+VLOOKUP("LEGROW"&amp;A23,'Main File'!A:O,10,0),0)</f>
        <v>0</v>
      </c>
      <c r="G23" s="14">
        <f>IFERROR(+VLOOKUP("LEGROW"&amp;A23,'Main File'!A:O,11,0),0)</f>
        <v>0</v>
      </c>
      <c r="H23" s="14">
        <f>IFERROR(+VLOOKUP("LEGROW"&amp;A23,'Main File'!A:O,12,0),0)</f>
        <v>0</v>
      </c>
      <c r="I23" s="14">
        <f>IFERROR(+VLOOKUP("LEGROW"&amp;A23,'Main File'!A:O,13,0),0)</f>
        <v>0</v>
      </c>
      <c r="J23" s="14">
        <f>IFERROR(+VLOOKUP("LEGROW"&amp;A23,'Main File'!A:O,14,0),0)</f>
        <v>0</v>
      </c>
      <c r="K23" s="14">
        <f>IFERROR(+VLOOKUP("LEGROW"&amp;A23,'Main File'!A:O,15,0),0)</f>
        <v>0</v>
      </c>
    </row>
    <row r="24" spans="1:11" x14ac:dyDescent="0.25">
      <c r="A24" s="9">
        <f t="shared" si="0"/>
        <v>43180</v>
      </c>
      <c r="B24" s="14">
        <f>IFERROR(+VLOOKUP("LEGROW"&amp;A24,'Main File'!A:O,6,0),0)</f>
        <v>0</v>
      </c>
      <c r="C24" s="14">
        <f>IFERROR(+VLOOKUP("LEGROW"&amp;A24,'Main File'!A:O,7,0),0)</f>
        <v>0</v>
      </c>
      <c r="D24" s="14">
        <f>IFERROR(+VLOOKUP("LEGROW"&amp;A24,'Main File'!A:O,8,0),0)</f>
        <v>0</v>
      </c>
      <c r="E24" s="14">
        <f>IFERROR(+VLOOKUP("LEGROW"&amp;A24,'Main File'!A:O,9,0),0)</f>
        <v>0</v>
      </c>
      <c r="F24" s="14">
        <f>IFERROR(+VLOOKUP("LEGROW"&amp;A24,'Main File'!A:O,10,0),0)</f>
        <v>0</v>
      </c>
      <c r="G24" s="14">
        <f>IFERROR(+VLOOKUP("LEGROW"&amp;A24,'Main File'!A:O,11,0),0)</f>
        <v>0</v>
      </c>
      <c r="H24" s="14">
        <f>IFERROR(+VLOOKUP("LEGROW"&amp;A24,'Main File'!A:O,12,0),0)</f>
        <v>0</v>
      </c>
      <c r="I24" s="14">
        <f>IFERROR(+VLOOKUP("LEGROW"&amp;A24,'Main File'!A:O,13,0),0)</f>
        <v>0</v>
      </c>
      <c r="J24" s="14">
        <f>IFERROR(+VLOOKUP("LEGROW"&amp;A24,'Main File'!A:O,14,0),0)</f>
        <v>0</v>
      </c>
      <c r="K24" s="14">
        <f>IFERROR(+VLOOKUP("LEGROW"&amp;A24,'Main File'!A:O,15,0),0)</f>
        <v>0</v>
      </c>
    </row>
    <row r="25" spans="1:11" x14ac:dyDescent="0.25">
      <c r="A25" s="9">
        <f t="shared" si="0"/>
        <v>43181</v>
      </c>
      <c r="B25" s="14">
        <f>IFERROR(+VLOOKUP("LEGROW"&amp;A25,'Main File'!A:O,6,0),0)</f>
        <v>0</v>
      </c>
      <c r="C25" s="14">
        <f>IFERROR(+VLOOKUP("LEGROW"&amp;A25,'Main File'!A:O,7,0),0)</f>
        <v>0</v>
      </c>
      <c r="D25" s="14">
        <f>IFERROR(+VLOOKUP("LEGROW"&amp;A25,'Main File'!A:O,8,0),0)</f>
        <v>0</v>
      </c>
      <c r="E25" s="14">
        <f>IFERROR(+VLOOKUP("LEGROW"&amp;A25,'Main File'!A:O,9,0),0)</f>
        <v>0</v>
      </c>
      <c r="F25" s="14">
        <f>IFERROR(+VLOOKUP("LEGROW"&amp;A25,'Main File'!A:O,10,0),0)</f>
        <v>0</v>
      </c>
      <c r="G25" s="14">
        <f>IFERROR(+VLOOKUP("LEGROW"&amp;A25,'Main File'!A:O,11,0),0)</f>
        <v>0</v>
      </c>
      <c r="H25" s="14">
        <f>IFERROR(+VLOOKUP("LEGROW"&amp;A25,'Main File'!A:O,12,0),0)</f>
        <v>0</v>
      </c>
      <c r="I25" s="14">
        <f>IFERROR(+VLOOKUP("LEGROW"&amp;A25,'Main File'!A:O,13,0),0)</f>
        <v>0</v>
      </c>
      <c r="J25" s="14">
        <f>IFERROR(+VLOOKUP("LEGROW"&amp;A25,'Main File'!A:O,14,0),0)</f>
        <v>0</v>
      </c>
      <c r="K25" s="14">
        <f>IFERROR(+VLOOKUP("LEGROW"&amp;A25,'Main File'!A:O,15,0),0)</f>
        <v>0</v>
      </c>
    </row>
    <row r="26" spans="1:11" x14ac:dyDescent="0.25">
      <c r="A26" s="9">
        <f t="shared" si="0"/>
        <v>43182</v>
      </c>
      <c r="B26" s="14">
        <f>IFERROR(+VLOOKUP("LEGROW"&amp;A26,'Main File'!A:O,6,0),0)</f>
        <v>0</v>
      </c>
      <c r="C26" s="14">
        <f>IFERROR(+VLOOKUP("LEGROW"&amp;A26,'Main File'!A:O,7,0),0)</f>
        <v>0</v>
      </c>
      <c r="D26" s="14">
        <f>IFERROR(+VLOOKUP("LEGROW"&amp;A26,'Main File'!A:O,8,0),0)</f>
        <v>0</v>
      </c>
      <c r="E26" s="14">
        <f>IFERROR(+VLOOKUP("LEGROW"&amp;A26,'Main File'!A:O,9,0),0)</f>
        <v>0</v>
      </c>
      <c r="F26" s="14">
        <f>IFERROR(+VLOOKUP("LEGROW"&amp;A26,'Main File'!A:O,10,0),0)</f>
        <v>0</v>
      </c>
      <c r="G26" s="14">
        <f>IFERROR(+VLOOKUP("LEGROW"&amp;A26,'Main File'!A:O,11,0),0)</f>
        <v>0</v>
      </c>
      <c r="H26" s="14">
        <f>IFERROR(+VLOOKUP("LEGROW"&amp;A26,'Main File'!A:O,12,0),0)</f>
        <v>0</v>
      </c>
      <c r="I26" s="14">
        <f>IFERROR(+VLOOKUP("LEGROW"&amp;A26,'Main File'!A:O,13,0),0)</f>
        <v>0</v>
      </c>
      <c r="J26" s="14">
        <f>IFERROR(+VLOOKUP("LEGROW"&amp;A26,'Main File'!A:O,14,0),0)</f>
        <v>0</v>
      </c>
      <c r="K26" s="14">
        <f>IFERROR(+VLOOKUP("LEGROW"&amp;A26,'Main File'!A:O,15,0),0)</f>
        <v>0</v>
      </c>
    </row>
    <row r="27" spans="1:11" x14ac:dyDescent="0.25">
      <c r="A27" s="9">
        <f t="shared" si="0"/>
        <v>43183</v>
      </c>
      <c r="B27" s="14">
        <f>IFERROR(+VLOOKUP("LEGROW"&amp;A27,'Main File'!A:O,6,0),0)</f>
        <v>0</v>
      </c>
      <c r="C27" s="14">
        <f>IFERROR(+VLOOKUP("LEGROW"&amp;A27,'Main File'!A:O,7,0),0)</f>
        <v>0</v>
      </c>
      <c r="D27" s="14">
        <f>IFERROR(+VLOOKUP("LEGROW"&amp;A27,'Main File'!A:O,8,0),0)</f>
        <v>0</v>
      </c>
      <c r="E27" s="14">
        <f>IFERROR(+VLOOKUP("LEGROW"&amp;A27,'Main File'!A:O,9,0),0)</f>
        <v>0</v>
      </c>
      <c r="F27" s="14">
        <f>IFERROR(+VLOOKUP("LEGROW"&amp;A27,'Main File'!A:O,10,0),0)</f>
        <v>0</v>
      </c>
      <c r="G27" s="14">
        <f>IFERROR(+VLOOKUP("LEGROW"&amp;A27,'Main File'!A:O,11,0),0)</f>
        <v>0</v>
      </c>
      <c r="H27" s="14">
        <f>IFERROR(+VLOOKUP("LEGROW"&amp;A27,'Main File'!A:O,12,0),0)</f>
        <v>0</v>
      </c>
      <c r="I27" s="14">
        <f>IFERROR(+VLOOKUP("LEGROW"&amp;A27,'Main File'!A:O,13,0),0)</f>
        <v>0</v>
      </c>
      <c r="J27" s="14">
        <f>IFERROR(+VLOOKUP("LEGROW"&amp;A27,'Main File'!A:O,14,0),0)</f>
        <v>0</v>
      </c>
      <c r="K27" s="14">
        <f>IFERROR(+VLOOKUP("LEGROW"&amp;A27,'Main File'!A:O,15,0),0)</f>
        <v>0</v>
      </c>
    </row>
    <row r="28" spans="1:11" x14ac:dyDescent="0.25">
      <c r="A28" s="9">
        <f t="shared" si="0"/>
        <v>43184</v>
      </c>
      <c r="B28" s="14">
        <f>IFERROR(+VLOOKUP("LEGROW"&amp;A28,'Main File'!A:O,6,0),0)</f>
        <v>0</v>
      </c>
      <c r="C28" s="14">
        <f>IFERROR(+VLOOKUP("LEGROW"&amp;A28,'Main File'!A:O,7,0),0)</f>
        <v>0</v>
      </c>
      <c r="D28" s="14">
        <f>IFERROR(+VLOOKUP("LEGROW"&amp;A28,'Main File'!A:O,8,0),0)</f>
        <v>0</v>
      </c>
      <c r="E28" s="14">
        <f>IFERROR(+VLOOKUP("LEGROW"&amp;A28,'Main File'!A:O,9,0),0)</f>
        <v>0</v>
      </c>
      <c r="F28" s="14">
        <f>IFERROR(+VLOOKUP("LEGROW"&amp;A28,'Main File'!A:O,10,0),0)</f>
        <v>0</v>
      </c>
      <c r="G28" s="14">
        <f>IFERROR(+VLOOKUP("LEGROW"&amp;A28,'Main File'!A:O,11,0),0)</f>
        <v>0</v>
      </c>
      <c r="H28" s="14">
        <f>IFERROR(+VLOOKUP("LEGROW"&amp;A28,'Main File'!A:O,12,0),0)</f>
        <v>0</v>
      </c>
      <c r="I28" s="14">
        <f>IFERROR(+VLOOKUP("LEGROW"&amp;A28,'Main File'!A:O,13,0),0)</f>
        <v>0</v>
      </c>
      <c r="J28" s="14">
        <f>IFERROR(+VLOOKUP("LEGROW"&amp;A28,'Main File'!A:O,14,0),0)</f>
        <v>0</v>
      </c>
      <c r="K28" s="14">
        <f>IFERROR(+VLOOKUP("LEGROW"&amp;A28,'Main File'!A:O,15,0),0)</f>
        <v>0</v>
      </c>
    </row>
    <row r="29" spans="1:11" x14ac:dyDescent="0.25">
      <c r="A29" s="9">
        <f t="shared" si="0"/>
        <v>43185</v>
      </c>
      <c r="B29" s="14">
        <f>IFERROR(+VLOOKUP("LEGROW"&amp;A29,'Main File'!A:O,6,0),0)</f>
        <v>0</v>
      </c>
      <c r="C29" s="14">
        <f>IFERROR(+VLOOKUP("LEGROW"&amp;A29,'Main File'!A:O,7,0),0)</f>
        <v>0</v>
      </c>
      <c r="D29" s="14">
        <f>IFERROR(+VLOOKUP("LEGROW"&amp;A29,'Main File'!A:O,8,0),0)</f>
        <v>0</v>
      </c>
      <c r="E29" s="14">
        <f>IFERROR(+VLOOKUP("LEGROW"&amp;A29,'Main File'!A:O,9,0),0)</f>
        <v>0</v>
      </c>
      <c r="F29" s="14">
        <f>IFERROR(+VLOOKUP("LEGROW"&amp;A29,'Main File'!A:O,10,0),0)</f>
        <v>0</v>
      </c>
      <c r="G29" s="14">
        <f>IFERROR(+VLOOKUP("LEGROW"&amp;A29,'Main File'!A:O,11,0),0)</f>
        <v>0</v>
      </c>
      <c r="H29" s="14">
        <f>IFERROR(+VLOOKUP("LEGROW"&amp;A29,'Main File'!A:O,12,0),0)</f>
        <v>0</v>
      </c>
      <c r="I29" s="14">
        <f>IFERROR(+VLOOKUP("LEGROW"&amp;A29,'Main File'!A:O,13,0),0)</f>
        <v>0</v>
      </c>
      <c r="J29" s="14">
        <f>IFERROR(+VLOOKUP("LEGROW"&amp;A29,'Main File'!A:O,14,0),0)</f>
        <v>0</v>
      </c>
      <c r="K29" s="14">
        <f>IFERROR(+VLOOKUP("LEGROW"&amp;A29,'Main File'!A:O,15,0),0)</f>
        <v>0</v>
      </c>
    </row>
    <row r="30" spans="1:11" x14ac:dyDescent="0.25">
      <c r="A30" s="9">
        <f t="shared" si="0"/>
        <v>43186</v>
      </c>
      <c r="B30" s="14">
        <f>IFERROR(+VLOOKUP("LEGROW"&amp;A30,'Main File'!A:O,6,0),0)</f>
        <v>0</v>
      </c>
      <c r="C30" s="14">
        <f>IFERROR(+VLOOKUP("LEGROW"&amp;A30,'Main File'!A:O,7,0),0)</f>
        <v>0</v>
      </c>
      <c r="D30" s="14">
        <f>IFERROR(+VLOOKUP("LEGROW"&amp;A30,'Main File'!A:O,8,0),0)</f>
        <v>0</v>
      </c>
      <c r="E30" s="14">
        <f>IFERROR(+VLOOKUP("LEGROW"&amp;A30,'Main File'!A:O,9,0),0)</f>
        <v>0</v>
      </c>
      <c r="F30" s="14">
        <f>IFERROR(+VLOOKUP("LEGROW"&amp;A30,'Main File'!A:O,10,0),0)</f>
        <v>0</v>
      </c>
      <c r="G30" s="14">
        <f>IFERROR(+VLOOKUP("LEGROW"&amp;A30,'Main File'!A:O,11,0),0)</f>
        <v>0</v>
      </c>
      <c r="H30" s="14">
        <f>IFERROR(+VLOOKUP("LEGROW"&amp;A30,'Main File'!A:O,12,0),0)</f>
        <v>0</v>
      </c>
      <c r="I30" s="14">
        <f>IFERROR(+VLOOKUP("LEGROW"&amp;A30,'Main File'!A:O,13,0),0)</f>
        <v>0</v>
      </c>
      <c r="J30" s="14">
        <f>IFERROR(+VLOOKUP("LEGROW"&amp;A30,'Main File'!A:O,14,0),0)</f>
        <v>0</v>
      </c>
      <c r="K30" s="14">
        <f>IFERROR(+VLOOKUP("LEGROW"&amp;A30,'Main File'!A:O,15,0),0)</f>
        <v>0</v>
      </c>
    </row>
    <row r="31" spans="1:11" x14ac:dyDescent="0.25">
      <c r="A31" s="9">
        <f t="shared" si="0"/>
        <v>43187</v>
      </c>
      <c r="B31" s="14">
        <f>IFERROR(+VLOOKUP("LEGROW"&amp;A31,'Main File'!A:O,6,0),0)</f>
        <v>0</v>
      </c>
      <c r="C31" s="14">
        <f>IFERROR(+VLOOKUP("LEGROW"&amp;A31,'Main File'!A:O,7,0),0)</f>
        <v>0</v>
      </c>
      <c r="D31" s="14">
        <f>IFERROR(+VLOOKUP("LEGROW"&amp;A31,'Main File'!A:O,8,0),0)</f>
        <v>0</v>
      </c>
      <c r="E31" s="14">
        <f>IFERROR(+VLOOKUP("LEGROW"&amp;A31,'Main File'!A:O,9,0),0)</f>
        <v>0</v>
      </c>
      <c r="F31" s="14">
        <f>IFERROR(+VLOOKUP("LEGROW"&amp;A31,'Main File'!A:O,10,0),0)</f>
        <v>0</v>
      </c>
      <c r="G31" s="14">
        <f>IFERROR(+VLOOKUP("LEGROW"&amp;A31,'Main File'!A:O,11,0),0)</f>
        <v>0</v>
      </c>
      <c r="H31" s="14">
        <f>IFERROR(+VLOOKUP("LEGROW"&amp;A31,'Main File'!A:O,12,0),0)</f>
        <v>0</v>
      </c>
      <c r="I31" s="14">
        <f>IFERROR(+VLOOKUP("LEGROW"&amp;A31,'Main File'!A:O,13,0),0)</f>
        <v>0</v>
      </c>
      <c r="J31" s="14">
        <f>IFERROR(+VLOOKUP("LEGROW"&amp;A31,'Main File'!A:O,14,0),0)</f>
        <v>0</v>
      </c>
      <c r="K31" s="14">
        <f>IFERROR(+VLOOKUP("LEGROW"&amp;A31,'Main File'!A:O,15,0),0)</f>
        <v>0</v>
      </c>
    </row>
    <row r="32" spans="1:11" x14ac:dyDescent="0.25">
      <c r="A32" s="9">
        <f t="shared" si="0"/>
        <v>43188</v>
      </c>
      <c r="B32" s="14">
        <f>IFERROR(+VLOOKUP("LEGROW"&amp;A32,'Main File'!A:O,6,0),0)</f>
        <v>0</v>
      </c>
      <c r="C32" s="14">
        <f>IFERROR(+VLOOKUP("LEGROW"&amp;A32,'Main File'!A:O,7,0),0)</f>
        <v>0</v>
      </c>
      <c r="D32" s="14">
        <f>IFERROR(+VLOOKUP("LEGROW"&amp;A32,'Main File'!A:O,8,0),0)</f>
        <v>0</v>
      </c>
      <c r="E32" s="14">
        <f>IFERROR(+VLOOKUP("LEGROW"&amp;A32,'Main File'!A:O,9,0),0)</f>
        <v>0</v>
      </c>
      <c r="F32" s="14">
        <f>IFERROR(+VLOOKUP("LEGROW"&amp;A32,'Main File'!A:O,10,0),0)</f>
        <v>0</v>
      </c>
      <c r="G32" s="14">
        <f>IFERROR(+VLOOKUP("LEGROW"&amp;A32,'Main File'!A:O,11,0),0)</f>
        <v>0</v>
      </c>
      <c r="H32" s="14">
        <f>IFERROR(+VLOOKUP("LEGROW"&amp;A32,'Main File'!A:O,12,0),0)</f>
        <v>0</v>
      </c>
      <c r="I32" s="14">
        <f>IFERROR(+VLOOKUP("LEGROW"&amp;A32,'Main File'!A:O,13,0),0)</f>
        <v>0</v>
      </c>
      <c r="J32" s="14">
        <f>IFERROR(+VLOOKUP("LEGROW"&amp;A32,'Main File'!A:O,14,0),0)</f>
        <v>0</v>
      </c>
      <c r="K32" s="14">
        <f>IFERROR(+VLOOKUP("LEGROW"&amp;A32,'Main File'!A:O,15,0),0)</f>
        <v>0</v>
      </c>
    </row>
    <row r="33" spans="1:11" x14ac:dyDescent="0.25">
      <c r="A33" s="9">
        <f t="shared" si="0"/>
        <v>43189</v>
      </c>
      <c r="B33" s="14">
        <f>IFERROR(+VLOOKUP("LEGROW"&amp;A33,'Main File'!A:O,6,0),0)</f>
        <v>0</v>
      </c>
      <c r="C33" s="14">
        <f>IFERROR(+VLOOKUP("LEGROW"&amp;A33,'Main File'!A:O,7,0),0)</f>
        <v>0</v>
      </c>
      <c r="D33" s="14">
        <f>IFERROR(+VLOOKUP("LEGROW"&amp;A33,'Main File'!A:O,8,0),0)</f>
        <v>0</v>
      </c>
      <c r="E33" s="14">
        <f>IFERROR(+VLOOKUP("LEGROW"&amp;A33,'Main File'!A:O,9,0),0)</f>
        <v>0</v>
      </c>
      <c r="F33" s="14">
        <f>IFERROR(+VLOOKUP("LEGROW"&amp;A33,'Main File'!A:O,10,0),0)</f>
        <v>0</v>
      </c>
      <c r="G33" s="14">
        <f>IFERROR(+VLOOKUP("LEGROW"&amp;A33,'Main File'!A:O,11,0),0)</f>
        <v>0</v>
      </c>
      <c r="H33" s="14">
        <f>IFERROR(+VLOOKUP("LEGROW"&amp;A33,'Main File'!A:O,12,0),0)</f>
        <v>0</v>
      </c>
      <c r="I33" s="14">
        <f>IFERROR(+VLOOKUP("LEGROW"&amp;A33,'Main File'!A:O,13,0),0)</f>
        <v>0</v>
      </c>
      <c r="J33" s="14">
        <f>IFERROR(+VLOOKUP("LEGROW"&amp;A33,'Main File'!A:O,14,0),0)</f>
        <v>0</v>
      </c>
      <c r="K33" s="14">
        <f>IFERROR(+VLOOKUP("LEGROW"&amp;A33,'Main File'!A:O,15,0),0)</f>
        <v>0</v>
      </c>
    </row>
    <row r="34" spans="1:11" x14ac:dyDescent="0.25">
      <c r="A34" s="9">
        <f t="shared" si="0"/>
        <v>43190</v>
      </c>
      <c r="B34" s="14">
        <f>IFERROR(+VLOOKUP("LEGROW"&amp;A34,'Main File'!A:O,6,0),0)</f>
        <v>0</v>
      </c>
      <c r="C34" s="14">
        <f>IFERROR(+VLOOKUP("LEGROW"&amp;A34,'Main File'!A:O,7,0),0)</f>
        <v>0</v>
      </c>
      <c r="D34" s="14">
        <f>IFERROR(+VLOOKUP("LEGROW"&amp;A34,'Main File'!A:O,8,0),0)</f>
        <v>0</v>
      </c>
      <c r="E34" s="14">
        <f>IFERROR(+VLOOKUP("LEGROW"&amp;A34,'Main File'!A:O,9,0),0)</f>
        <v>0</v>
      </c>
      <c r="F34" s="14">
        <f>IFERROR(+VLOOKUP("LEGROW"&amp;A34,'Main File'!A:O,10,0),0)</f>
        <v>0</v>
      </c>
      <c r="G34" s="14">
        <f>IFERROR(+VLOOKUP("LEGROW"&amp;A34,'Main File'!A:O,11,0),0)</f>
        <v>0</v>
      </c>
      <c r="H34" s="14">
        <f>IFERROR(+VLOOKUP("LEGROW"&amp;A34,'Main File'!A:O,12,0),0)</f>
        <v>0</v>
      </c>
      <c r="I34" s="14">
        <f>IFERROR(+VLOOKUP("LEGROW"&amp;A34,'Main File'!A:O,13,0),0)</f>
        <v>0</v>
      </c>
      <c r="J34" s="14">
        <f>IFERROR(+VLOOKUP("LEGROW"&amp;A34,'Main File'!A:O,14,0),0)</f>
        <v>0</v>
      </c>
      <c r="K34" s="14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Infrastructure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IFERROR(+VLOOKUP("LEINFA"&amp;A4,'Main File'!A:O,6,0),0)</f>
        <v>2.5001235463881035</v>
      </c>
      <c r="C4" s="14">
        <f>IFERROR(+VLOOKUP("LEINFA"&amp;A4,'Main File'!A:O,7,0),0)</f>
        <v>0</v>
      </c>
      <c r="D4" s="14">
        <f>IFERROR(+VLOOKUP("LEINFA"&amp;A4,'Main File'!A:O,8,0),0)</f>
        <v>0.2</v>
      </c>
      <c r="E4" s="14">
        <f>IFERROR(+VLOOKUP("LEINFA"&amp;A4,'Main File'!A:O,9,0),0)</f>
        <v>0.25382076216799054</v>
      </c>
      <c r="F4" s="14">
        <f>IFERROR(+VLOOKUP("LEINFA"&amp;A4,'Main File'!A:O,10,0),0)</f>
        <v>2.9539443085560944</v>
      </c>
      <c r="G4" s="14">
        <f>IFERROR(+VLOOKUP("LEINFA"&amp;A4,'Main File'!A:O,11,0),0)</f>
        <v>1.2130439153165962</v>
      </c>
      <c r="H4" s="14">
        <f>IFERROR(+VLOOKUP("LEINFA"&amp;A4,'Main File'!A:O,12,0),0)</f>
        <v>0</v>
      </c>
      <c r="I4" s="14">
        <f>IFERROR(+VLOOKUP("LEINFA"&amp;A4,'Main File'!A:O,13,0),0)</f>
        <v>0.2</v>
      </c>
      <c r="J4" s="14">
        <f>IFERROR(+VLOOKUP("LEINFA"&amp;A4,'Main File'!A:O,14,0),0)</f>
        <v>0.24175375371762067</v>
      </c>
      <c r="K4" s="14">
        <f>IFERROR(+VLOOKUP("LEINFA"&amp;A4,'Main File'!A:O,15,0),0)</f>
        <v>1.6547976690342168</v>
      </c>
    </row>
    <row r="5" spans="1:14" x14ac:dyDescent="0.25">
      <c r="A5" s="9">
        <v>43161</v>
      </c>
      <c r="B5" s="14">
        <f>IFERROR(+VLOOKUP("LEINFA"&amp;A5,'Main File'!A:O,6,0),0)</f>
        <v>2.5001234267176673</v>
      </c>
      <c r="C5" s="14">
        <f>IFERROR(+VLOOKUP("LEINFA"&amp;A5,'Main File'!A:O,7,0),0)</f>
        <v>0</v>
      </c>
      <c r="D5" s="14">
        <f>IFERROR(+VLOOKUP("LEINFA"&amp;A5,'Main File'!A:O,8,0),0)</f>
        <v>0.2</v>
      </c>
      <c r="E5" s="14">
        <f>IFERROR(+VLOOKUP("LEINFA"&amp;A5,'Main File'!A:O,9,0),0)</f>
        <v>0.25381991794258063</v>
      </c>
      <c r="F5" s="14">
        <f>IFERROR(+VLOOKUP("LEINFA"&amp;A5,'Main File'!A:O,10,0),0)</f>
        <v>2.9539433446602481</v>
      </c>
      <c r="G5" s="14">
        <f>IFERROR(+VLOOKUP("LEINFA"&amp;A5,'Main File'!A:O,11,0),0)</f>
        <v>1.2134222850787197</v>
      </c>
      <c r="H5" s="14">
        <f>IFERROR(+VLOOKUP("LEINFA"&amp;A5,'Main File'!A:O,12,0),0)</f>
        <v>0</v>
      </c>
      <c r="I5" s="14">
        <f>IFERROR(+VLOOKUP("LEINFA"&amp;A5,'Main File'!A:O,13,0),0)</f>
        <v>0.2</v>
      </c>
      <c r="J5" s="14">
        <f>IFERROR(+VLOOKUP("LEINFA"&amp;A5,'Main File'!A:O,14,0),0)</f>
        <v>0.24182526073467442</v>
      </c>
      <c r="K5" s="14">
        <f>IFERROR(+VLOOKUP("LEINFA"&amp;A5,'Main File'!A:O,15,0),0)</f>
        <v>1.6552475458133942</v>
      </c>
    </row>
    <row r="6" spans="1:14" x14ac:dyDescent="0.25">
      <c r="A6" s="9">
        <f>+A5+1</f>
        <v>43162</v>
      </c>
      <c r="B6" s="14">
        <f>IFERROR(+VLOOKUP("LEINFA"&amp;A6,'Main File'!A:O,6,0),0)</f>
        <v>2.5001229747650848</v>
      </c>
      <c r="C6" s="14">
        <f>IFERROR(+VLOOKUP("LEINFA"&amp;A6,'Main File'!A:O,7,0),0)</f>
        <v>0</v>
      </c>
      <c r="D6" s="14">
        <f>IFERROR(+VLOOKUP("LEINFA"&amp;A6,'Main File'!A:O,8,0),0)</f>
        <v>0.2</v>
      </c>
      <c r="E6" s="14">
        <f>IFERROR(+VLOOKUP("LEINFA"&amp;A6,'Main File'!A:O,9,0),0)</f>
        <v>0.25382011799679266</v>
      </c>
      <c r="F6" s="14">
        <f>IFERROR(+VLOOKUP("LEINFA"&amp;A6,'Main File'!A:O,10,0),0)</f>
        <v>2.9539430927618775</v>
      </c>
      <c r="G6" s="14">
        <f>IFERROR(+VLOOKUP("LEINFA"&amp;A6,'Main File'!A:O,11,0),0)</f>
        <v>1.213422542958017</v>
      </c>
      <c r="H6" s="14">
        <f>IFERROR(+VLOOKUP("LEINFA"&amp;A6,'Main File'!A:O,12,0),0)</f>
        <v>0</v>
      </c>
      <c r="I6" s="14">
        <f>IFERROR(+VLOOKUP("LEINFA"&amp;A6,'Main File'!A:O,13,0),0)</f>
        <v>0.2</v>
      </c>
      <c r="J6" s="14">
        <f>IFERROR(+VLOOKUP("LEINFA"&amp;A6,'Main File'!A:O,14,0),0)</f>
        <v>0.24182817191134129</v>
      </c>
      <c r="K6" s="14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14">
        <f>IFERROR(+VLOOKUP("LEINFA"&amp;A7,'Main File'!A:O,6,0),0)</f>
        <v>2.5001237551467788</v>
      </c>
      <c r="C7" s="14">
        <f>IFERROR(+VLOOKUP("LEINFA"&amp;A7,'Main File'!A:O,7,0),0)</f>
        <v>0</v>
      </c>
      <c r="D7" s="14">
        <f>IFERROR(+VLOOKUP("LEINFA"&amp;A7,'Main File'!A:O,8,0),0)</f>
        <v>0.2</v>
      </c>
      <c r="E7" s="14">
        <f>IFERROR(+VLOOKUP("LEINFA"&amp;A7,'Main File'!A:O,9,0),0)</f>
        <v>0.25382031667804533</v>
      </c>
      <c r="F7" s="14">
        <f>IFERROR(+VLOOKUP("LEINFA"&amp;A7,'Main File'!A:O,10,0),0)</f>
        <v>2.9539440718248242</v>
      </c>
      <c r="G7" s="14">
        <f>IFERROR(+VLOOKUP("LEINFA"&amp;A7,'Main File'!A:O,11,0),0)</f>
        <v>1.2134201424615423</v>
      </c>
      <c r="H7" s="14">
        <f>IFERROR(+VLOOKUP("LEINFA"&amp;A7,'Main File'!A:O,12,0),0)</f>
        <v>0</v>
      </c>
      <c r="I7" s="14">
        <f>IFERROR(+VLOOKUP("LEINFA"&amp;A7,'Main File'!A:O,13,0),0)</f>
        <v>0.2</v>
      </c>
      <c r="J7" s="14">
        <f>IFERROR(+VLOOKUP("LEINFA"&amp;A7,'Main File'!A:O,14,0),0)</f>
        <v>0.24182577157743898</v>
      </c>
      <c r="K7" s="14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14">
        <f>IFERROR(+VLOOKUP("LEINFA"&amp;A8,'Main File'!A:O,6,0),0)</f>
        <v>2.5001242560991366</v>
      </c>
      <c r="C8" s="14">
        <f>IFERROR(+VLOOKUP("LEINFA"&amp;A8,'Main File'!A:O,7,0),0)</f>
        <v>0</v>
      </c>
      <c r="D8" s="14">
        <f>IFERROR(+VLOOKUP("LEINFA"&amp;A8,'Main File'!A:O,8,0),0)</f>
        <v>0.2</v>
      </c>
      <c r="E8" s="14">
        <f>IFERROR(+VLOOKUP("LEINFA"&amp;A8,'Main File'!A:O,9,0),0)</f>
        <v>0.25381949893985228</v>
      </c>
      <c r="F8" s="14">
        <f>IFERROR(+VLOOKUP("LEINFA"&amp;A8,'Main File'!A:O,10,0),0)</f>
        <v>2.9539437550389889</v>
      </c>
      <c r="G8" s="14">
        <f>IFERROR(+VLOOKUP("LEINFA"&amp;A8,'Main File'!A:O,11,0),0)</f>
        <v>1.2128656416439558</v>
      </c>
      <c r="H8" s="14">
        <f>IFERROR(+VLOOKUP("LEINFA"&amp;A8,'Main File'!A:O,12,0),0)</f>
        <v>0</v>
      </c>
      <c r="I8" s="14">
        <f>IFERROR(+VLOOKUP("LEINFA"&amp;A8,'Main File'!A:O,13,0),0)</f>
        <v>0.2</v>
      </c>
      <c r="J8" s="14">
        <f>IFERROR(+VLOOKUP("LEINFA"&amp;A8,'Main File'!A:O,14,0),0)</f>
        <v>0.24172786631066973</v>
      </c>
      <c r="K8" s="14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14">
        <f>IFERROR(+VLOOKUP("LEINFA"&amp;A9,'Main File'!A:O,6,0),0)</f>
        <v>0</v>
      </c>
      <c r="C9" s="14">
        <f>IFERROR(+VLOOKUP("LEINFA"&amp;A9,'Main File'!A:O,7,0),0)</f>
        <v>0</v>
      </c>
      <c r="D9" s="14">
        <f>IFERROR(+VLOOKUP("LEINFA"&amp;A9,'Main File'!A:O,8,0),0)</f>
        <v>0</v>
      </c>
      <c r="E9" s="14">
        <f>IFERROR(+VLOOKUP("LEINFA"&amp;A9,'Main File'!A:O,9,0),0)</f>
        <v>0</v>
      </c>
      <c r="F9" s="14">
        <f>IFERROR(+VLOOKUP("LEINFA"&amp;A9,'Main File'!A:O,10,0),0)</f>
        <v>0</v>
      </c>
      <c r="G9" s="14">
        <f>IFERROR(+VLOOKUP("LEINFA"&amp;A9,'Main File'!A:O,11,0),0)</f>
        <v>0</v>
      </c>
      <c r="H9" s="14">
        <f>IFERROR(+VLOOKUP("LEINFA"&amp;A9,'Main File'!A:O,12,0),0)</f>
        <v>0</v>
      </c>
      <c r="I9" s="14">
        <f>IFERROR(+VLOOKUP("LEINFA"&amp;A9,'Main File'!A:O,13,0),0)</f>
        <v>0</v>
      </c>
      <c r="J9" s="14">
        <f>IFERROR(+VLOOKUP("LEINFA"&amp;A9,'Main File'!A:O,14,0),0)</f>
        <v>0</v>
      </c>
      <c r="K9" s="14">
        <f>IFERROR(+VLOOKUP("LEINFA"&amp;A9,'Main File'!A:O,15,0),0)</f>
        <v>0</v>
      </c>
    </row>
    <row r="10" spans="1:14" x14ac:dyDescent="0.25">
      <c r="A10" s="9">
        <f t="shared" si="0"/>
        <v>43166</v>
      </c>
      <c r="B10" s="14">
        <f>IFERROR(+VLOOKUP("LEINFA"&amp;A10,'Main File'!A:O,6,0),0)</f>
        <v>0</v>
      </c>
      <c r="C10" s="14">
        <f>IFERROR(+VLOOKUP("LEINFA"&amp;A10,'Main File'!A:O,7,0),0)</f>
        <v>0</v>
      </c>
      <c r="D10" s="14">
        <f>IFERROR(+VLOOKUP("LEINFA"&amp;A10,'Main File'!A:O,8,0),0)</f>
        <v>0</v>
      </c>
      <c r="E10" s="14">
        <f>IFERROR(+VLOOKUP("LEINFA"&amp;A10,'Main File'!A:O,9,0),0)</f>
        <v>0</v>
      </c>
      <c r="F10" s="14">
        <f>IFERROR(+VLOOKUP("LEINFA"&amp;A10,'Main File'!A:O,10,0),0)</f>
        <v>0</v>
      </c>
      <c r="G10" s="14">
        <f>IFERROR(+VLOOKUP("LEINFA"&amp;A10,'Main File'!A:O,11,0),0)</f>
        <v>0</v>
      </c>
      <c r="H10" s="14">
        <f>IFERROR(+VLOOKUP("LEINFA"&amp;A10,'Main File'!A:O,12,0),0)</f>
        <v>0</v>
      </c>
      <c r="I10" s="14">
        <f>IFERROR(+VLOOKUP("LEINFA"&amp;A10,'Main File'!A:O,13,0),0)</f>
        <v>0</v>
      </c>
      <c r="J10" s="14">
        <f>IFERROR(+VLOOKUP("LEINFA"&amp;A10,'Main File'!A:O,14,0),0)</f>
        <v>0</v>
      </c>
      <c r="K10" s="14">
        <f>IFERROR(+VLOOKUP("LEINFA"&amp;A10,'Main File'!A:O,15,0),0)</f>
        <v>0</v>
      </c>
    </row>
    <row r="11" spans="1:14" x14ac:dyDescent="0.25">
      <c r="A11" s="9">
        <f t="shared" si="0"/>
        <v>43167</v>
      </c>
      <c r="B11" s="14">
        <f>IFERROR(+VLOOKUP("LEINFA"&amp;A11,'Main File'!A:O,6,0),0)</f>
        <v>0</v>
      </c>
      <c r="C11" s="14">
        <f>IFERROR(+VLOOKUP("LEINFA"&amp;A11,'Main File'!A:O,7,0),0)</f>
        <v>0</v>
      </c>
      <c r="D11" s="14">
        <f>IFERROR(+VLOOKUP("LEINFA"&amp;A11,'Main File'!A:O,8,0),0)</f>
        <v>0</v>
      </c>
      <c r="E11" s="14">
        <f>IFERROR(+VLOOKUP("LEINFA"&amp;A11,'Main File'!A:O,9,0),0)</f>
        <v>0</v>
      </c>
      <c r="F11" s="14">
        <f>IFERROR(+VLOOKUP("LEINFA"&amp;A11,'Main File'!A:O,10,0),0)</f>
        <v>0</v>
      </c>
      <c r="G11" s="14">
        <f>IFERROR(+VLOOKUP("LEINFA"&amp;A11,'Main File'!A:O,11,0),0)</f>
        <v>0</v>
      </c>
      <c r="H11" s="14">
        <f>IFERROR(+VLOOKUP("LEINFA"&amp;A11,'Main File'!A:O,12,0),0)</f>
        <v>0</v>
      </c>
      <c r="I11" s="14">
        <f>IFERROR(+VLOOKUP("LEINFA"&amp;A11,'Main File'!A:O,13,0),0)</f>
        <v>0</v>
      </c>
      <c r="J11" s="14">
        <f>IFERROR(+VLOOKUP("LEINFA"&amp;A11,'Main File'!A:O,14,0),0)</f>
        <v>0</v>
      </c>
      <c r="K11" s="14">
        <f>IFERROR(+VLOOKUP("LEINFA"&amp;A11,'Main File'!A:O,15,0),0)</f>
        <v>0</v>
      </c>
    </row>
    <row r="12" spans="1:14" x14ac:dyDescent="0.25">
      <c r="A12" s="9">
        <f t="shared" si="0"/>
        <v>43168</v>
      </c>
      <c r="B12" s="14">
        <f>IFERROR(+VLOOKUP("LEINFA"&amp;A12,'Main File'!A:O,6,0),0)</f>
        <v>0</v>
      </c>
      <c r="C12" s="14">
        <f>IFERROR(+VLOOKUP("LEINFA"&amp;A12,'Main File'!A:O,7,0),0)</f>
        <v>0</v>
      </c>
      <c r="D12" s="14">
        <f>IFERROR(+VLOOKUP("LEINFA"&amp;A12,'Main File'!A:O,8,0),0)</f>
        <v>0</v>
      </c>
      <c r="E12" s="14">
        <f>IFERROR(+VLOOKUP("LEINFA"&amp;A12,'Main File'!A:O,9,0),0)</f>
        <v>0</v>
      </c>
      <c r="F12" s="14">
        <f>IFERROR(+VLOOKUP("LEINFA"&amp;A12,'Main File'!A:O,10,0),0)</f>
        <v>0</v>
      </c>
      <c r="G12" s="14">
        <f>IFERROR(+VLOOKUP("LEINFA"&amp;A12,'Main File'!A:O,11,0),0)</f>
        <v>0</v>
      </c>
      <c r="H12" s="14">
        <f>IFERROR(+VLOOKUP("LEINFA"&amp;A12,'Main File'!A:O,12,0),0)</f>
        <v>0</v>
      </c>
      <c r="I12" s="14">
        <f>IFERROR(+VLOOKUP("LEINFA"&amp;A12,'Main File'!A:O,13,0),0)</f>
        <v>0</v>
      </c>
      <c r="J12" s="14">
        <f>IFERROR(+VLOOKUP("LEINFA"&amp;A12,'Main File'!A:O,14,0),0)</f>
        <v>0</v>
      </c>
      <c r="K12" s="14">
        <f>IFERROR(+VLOOKUP("LEINFA"&amp;A12,'Main File'!A:O,15,0),0)</f>
        <v>0</v>
      </c>
    </row>
    <row r="13" spans="1:14" x14ac:dyDescent="0.25">
      <c r="A13" s="9">
        <f t="shared" si="0"/>
        <v>43169</v>
      </c>
      <c r="B13" s="14">
        <f>IFERROR(+VLOOKUP("LEINFA"&amp;A13,'Main File'!A:O,6,0),0)</f>
        <v>0</v>
      </c>
      <c r="C13" s="14">
        <f>IFERROR(+VLOOKUP("LEINFA"&amp;A13,'Main File'!A:O,7,0),0)</f>
        <v>0</v>
      </c>
      <c r="D13" s="14">
        <f>IFERROR(+VLOOKUP("LEINFA"&amp;A13,'Main File'!A:O,8,0),0)</f>
        <v>0</v>
      </c>
      <c r="E13" s="14">
        <f>IFERROR(+VLOOKUP("LEINFA"&amp;A13,'Main File'!A:O,9,0),0)</f>
        <v>0</v>
      </c>
      <c r="F13" s="14">
        <f>IFERROR(+VLOOKUP("LEINFA"&amp;A13,'Main File'!A:O,10,0),0)</f>
        <v>0</v>
      </c>
      <c r="G13" s="14">
        <f>IFERROR(+VLOOKUP("LEINFA"&amp;A13,'Main File'!A:O,11,0),0)</f>
        <v>0</v>
      </c>
      <c r="H13" s="14">
        <f>IFERROR(+VLOOKUP("LEINFA"&amp;A13,'Main File'!A:O,12,0),0)</f>
        <v>0</v>
      </c>
      <c r="I13" s="14">
        <f>IFERROR(+VLOOKUP("LEINFA"&amp;A13,'Main File'!A:O,13,0),0)</f>
        <v>0</v>
      </c>
      <c r="J13" s="14">
        <f>IFERROR(+VLOOKUP("LEINFA"&amp;A13,'Main File'!A:O,14,0),0)</f>
        <v>0</v>
      </c>
      <c r="K13" s="14">
        <f>IFERROR(+VLOOKUP("LEINFA"&amp;A13,'Main File'!A:O,15,0),0)</f>
        <v>0</v>
      </c>
    </row>
    <row r="14" spans="1:14" x14ac:dyDescent="0.25">
      <c r="A14" s="9">
        <f t="shared" si="0"/>
        <v>43170</v>
      </c>
      <c r="B14" s="14">
        <f>IFERROR(+VLOOKUP("LEINFA"&amp;A14,'Main File'!A:O,6,0),0)</f>
        <v>0</v>
      </c>
      <c r="C14" s="14">
        <f>IFERROR(+VLOOKUP("LEINFA"&amp;A14,'Main File'!A:O,7,0),0)</f>
        <v>0</v>
      </c>
      <c r="D14" s="14">
        <f>IFERROR(+VLOOKUP("LEINFA"&amp;A14,'Main File'!A:O,8,0),0)</f>
        <v>0</v>
      </c>
      <c r="E14" s="14">
        <f>IFERROR(+VLOOKUP("LEINFA"&amp;A14,'Main File'!A:O,9,0),0)</f>
        <v>0</v>
      </c>
      <c r="F14" s="14">
        <f>IFERROR(+VLOOKUP("LEINFA"&amp;A14,'Main File'!A:O,10,0),0)</f>
        <v>0</v>
      </c>
      <c r="G14" s="14">
        <f>IFERROR(+VLOOKUP("LEINFA"&amp;A14,'Main File'!A:O,11,0),0)</f>
        <v>0</v>
      </c>
      <c r="H14" s="14">
        <f>IFERROR(+VLOOKUP("LEINFA"&amp;A14,'Main File'!A:O,12,0),0)</f>
        <v>0</v>
      </c>
      <c r="I14" s="14">
        <f>IFERROR(+VLOOKUP("LEINFA"&amp;A14,'Main File'!A:O,13,0),0)</f>
        <v>0</v>
      </c>
      <c r="J14" s="14">
        <f>IFERROR(+VLOOKUP("LEINFA"&amp;A14,'Main File'!A:O,14,0),0)</f>
        <v>0</v>
      </c>
      <c r="K14" s="14">
        <f>IFERROR(+VLOOKUP("LEINFA"&amp;A14,'Main File'!A:O,15,0),0)</f>
        <v>0</v>
      </c>
    </row>
    <row r="15" spans="1:14" x14ac:dyDescent="0.25">
      <c r="A15" s="9">
        <f t="shared" si="0"/>
        <v>43171</v>
      </c>
      <c r="B15" s="14">
        <f>IFERROR(+VLOOKUP("LEINFA"&amp;A15,'Main File'!A:O,6,0),0)</f>
        <v>0</v>
      </c>
      <c r="C15" s="14">
        <f>IFERROR(+VLOOKUP("LEINFA"&amp;A15,'Main File'!A:O,7,0),0)</f>
        <v>0</v>
      </c>
      <c r="D15" s="14">
        <f>IFERROR(+VLOOKUP("LEINFA"&amp;A15,'Main File'!A:O,8,0),0)</f>
        <v>0</v>
      </c>
      <c r="E15" s="14">
        <f>IFERROR(+VLOOKUP("LEINFA"&amp;A15,'Main File'!A:O,9,0),0)</f>
        <v>0</v>
      </c>
      <c r="F15" s="14">
        <f>IFERROR(+VLOOKUP("LEINFA"&amp;A15,'Main File'!A:O,10,0),0)</f>
        <v>0</v>
      </c>
      <c r="G15" s="14">
        <f>IFERROR(+VLOOKUP("LEINFA"&amp;A15,'Main File'!A:O,11,0),0)</f>
        <v>0</v>
      </c>
      <c r="H15" s="14">
        <f>IFERROR(+VLOOKUP("LEINFA"&amp;A15,'Main File'!A:O,12,0),0)</f>
        <v>0</v>
      </c>
      <c r="I15" s="14">
        <f>IFERROR(+VLOOKUP("LEINFA"&amp;A15,'Main File'!A:O,13,0),0)</f>
        <v>0</v>
      </c>
      <c r="J15" s="14">
        <f>IFERROR(+VLOOKUP("LEINFA"&amp;A15,'Main File'!A:O,14,0),0)</f>
        <v>0</v>
      </c>
      <c r="K15" s="14">
        <f>IFERROR(+VLOOKUP("LEINFA"&amp;A15,'Main File'!A:O,15,0),0)</f>
        <v>0</v>
      </c>
    </row>
    <row r="16" spans="1:14" x14ac:dyDescent="0.25">
      <c r="A16" s="9">
        <f t="shared" si="0"/>
        <v>43172</v>
      </c>
      <c r="B16" s="14">
        <f>IFERROR(+VLOOKUP("LEINFA"&amp;A16,'Main File'!A:O,6,0),0)</f>
        <v>0</v>
      </c>
      <c r="C16" s="14">
        <f>IFERROR(+VLOOKUP("LEINFA"&amp;A16,'Main File'!A:O,7,0),0)</f>
        <v>0</v>
      </c>
      <c r="D16" s="14">
        <f>IFERROR(+VLOOKUP("LEINFA"&amp;A16,'Main File'!A:O,8,0),0)</f>
        <v>0</v>
      </c>
      <c r="E16" s="14">
        <f>IFERROR(+VLOOKUP("LEINFA"&amp;A16,'Main File'!A:O,9,0),0)</f>
        <v>0</v>
      </c>
      <c r="F16" s="14">
        <f>IFERROR(+VLOOKUP("LEINFA"&amp;A16,'Main File'!A:O,10,0),0)</f>
        <v>0</v>
      </c>
      <c r="G16" s="14">
        <f>IFERROR(+VLOOKUP("LEINFA"&amp;A16,'Main File'!A:O,11,0),0)</f>
        <v>0</v>
      </c>
      <c r="H16" s="14">
        <f>IFERROR(+VLOOKUP("LEINFA"&amp;A16,'Main File'!A:O,12,0),0)</f>
        <v>0</v>
      </c>
      <c r="I16" s="14">
        <f>IFERROR(+VLOOKUP("LEINFA"&amp;A16,'Main File'!A:O,13,0),0)</f>
        <v>0</v>
      </c>
      <c r="J16" s="14">
        <f>IFERROR(+VLOOKUP("LEINFA"&amp;A16,'Main File'!A:O,14,0),0)</f>
        <v>0</v>
      </c>
      <c r="K16" s="14">
        <f>IFERROR(+VLOOKUP("LEINFA"&amp;A16,'Main File'!A:O,15,0),0)</f>
        <v>0</v>
      </c>
    </row>
    <row r="17" spans="1:11" x14ac:dyDescent="0.25">
      <c r="A17" s="9">
        <f t="shared" si="0"/>
        <v>43173</v>
      </c>
      <c r="B17" s="14">
        <f>IFERROR(+VLOOKUP("LEINFA"&amp;A17,'Main File'!A:O,6,0),0)</f>
        <v>0</v>
      </c>
      <c r="C17" s="14">
        <f>IFERROR(+VLOOKUP("LEINFA"&amp;A17,'Main File'!A:O,7,0),0)</f>
        <v>0</v>
      </c>
      <c r="D17" s="14">
        <f>IFERROR(+VLOOKUP("LEINFA"&amp;A17,'Main File'!A:O,8,0),0)</f>
        <v>0</v>
      </c>
      <c r="E17" s="14">
        <f>IFERROR(+VLOOKUP("LEINFA"&amp;A17,'Main File'!A:O,9,0),0)</f>
        <v>0</v>
      </c>
      <c r="F17" s="14">
        <f>IFERROR(+VLOOKUP("LEINFA"&amp;A17,'Main File'!A:O,10,0),0)</f>
        <v>0</v>
      </c>
      <c r="G17" s="14">
        <f>IFERROR(+VLOOKUP("LEINFA"&amp;A17,'Main File'!A:O,11,0),0)</f>
        <v>0</v>
      </c>
      <c r="H17" s="14">
        <f>IFERROR(+VLOOKUP("LEINFA"&amp;A17,'Main File'!A:O,12,0),0)</f>
        <v>0</v>
      </c>
      <c r="I17" s="14">
        <f>IFERROR(+VLOOKUP("LEINFA"&amp;A17,'Main File'!A:O,13,0),0)</f>
        <v>0</v>
      </c>
      <c r="J17" s="14">
        <f>IFERROR(+VLOOKUP("LEINFA"&amp;A17,'Main File'!A:O,14,0),0)</f>
        <v>0</v>
      </c>
      <c r="K17" s="14">
        <f>IFERROR(+VLOOKUP("LEINFA"&amp;A17,'Main File'!A:O,15,0),0)</f>
        <v>0</v>
      </c>
    </row>
    <row r="18" spans="1:11" x14ac:dyDescent="0.25">
      <c r="A18" s="9">
        <f t="shared" si="0"/>
        <v>43174</v>
      </c>
      <c r="B18" s="14">
        <f>IFERROR(+VLOOKUP("LEINFA"&amp;A18,'Main File'!A:O,6,0),0)</f>
        <v>0</v>
      </c>
      <c r="C18" s="14">
        <f>IFERROR(+VLOOKUP("LEINFA"&amp;A18,'Main File'!A:O,7,0),0)</f>
        <v>0</v>
      </c>
      <c r="D18" s="14">
        <f>IFERROR(+VLOOKUP("LEINFA"&amp;A18,'Main File'!A:O,8,0),0)</f>
        <v>0</v>
      </c>
      <c r="E18" s="14">
        <f>IFERROR(+VLOOKUP("LEINFA"&amp;A18,'Main File'!A:O,9,0),0)</f>
        <v>0</v>
      </c>
      <c r="F18" s="14">
        <f>IFERROR(+VLOOKUP("LEINFA"&amp;A18,'Main File'!A:O,10,0),0)</f>
        <v>0</v>
      </c>
      <c r="G18" s="14">
        <f>IFERROR(+VLOOKUP("LEINFA"&amp;A18,'Main File'!A:O,11,0),0)</f>
        <v>0</v>
      </c>
      <c r="H18" s="14">
        <f>IFERROR(+VLOOKUP("LEINFA"&amp;A18,'Main File'!A:O,12,0),0)</f>
        <v>0</v>
      </c>
      <c r="I18" s="14">
        <f>IFERROR(+VLOOKUP("LEINFA"&amp;A18,'Main File'!A:O,13,0),0)</f>
        <v>0</v>
      </c>
      <c r="J18" s="14">
        <f>IFERROR(+VLOOKUP("LEINFA"&amp;A18,'Main File'!A:O,14,0),0)</f>
        <v>0</v>
      </c>
      <c r="K18" s="14">
        <f>IFERROR(+VLOOKUP("LEINFA"&amp;A18,'Main File'!A:O,15,0),0)</f>
        <v>0</v>
      </c>
    </row>
    <row r="19" spans="1:11" x14ac:dyDescent="0.25">
      <c r="A19" s="9">
        <f t="shared" si="0"/>
        <v>43175</v>
      </c>
      <c r="B19" s="14">
        <f>IFERROR(+VLOOKUP("LEINFA"&amp;A19,'Main File'!A:O,6,0),0)</f>
        <v>0</v>
      </c>
      <c r="C19" s="14">
        <f>IFERROR(+VLOOKUP("LEINFA"&amp;A19,'Main File'!A:O,7,0),0)</f>
        <v>0</v>
      </c>
      <c r="D19" s="14">
        <f>IFERROR(+VLOOKUP("LEINFA"&amp;A19,'Main File'!A:O,8,0),0)</f>
        <v>0</v>
      </c>
      <c r="E19" s="14">
        <f>IFERROR(+VLOOKUP("LEINFA"&amp;A19,'Main File'!A:O,9,0),0)</f>
        <v>0</v>
      </c>
      <c r="F19" s="14">
        <f>IFERROR(+VLOOKUP("LEINFA"&amp;A19,'Main File'!A:O,10,0),0)</f>
        <v>0</v>
      </c>
      <c r="G19" s="14">
        <f>IFERROR(+VLOOKUP("LEINFA"&amp;A19,'Main File'!A:O,11,0),0)</f>
        <v>0</v>
      </c>
      <c r="H19" s="14">
        <f>IFERROR(+VLOOKUP("LEINFA"&amp;A19,'Main File'!A:O,12,0),0)</f>
        <v>0</v>
      </c>
      <c r="I19" s="14">
        <f>IFERROR(+VLOOKUP("LEINFA"&amp;A19,'Main File'!A:O,13,0),0)</f>
        <v>0</v>
      </c>
      <c r="J19" s="14">
        <f>IFERROR(+VLOOKUP("LEINFA"&amp;A19,'Main File'!A:O,14,0),0)</f>
        <v>0</v>
      </c>
      <c r="K19" s="14">
        <f>IFERROR(+VLOOKUP("LEINFA"&amp;A19,'Main File'!A:O,15,0),0)</f>
        <v>0</v>
      </c>
    </row>
    <row r="20" spans="1:11" x14ac:dyDescent="0.25">
      <c r="A20" s="9">
        <f t="shared" si="0"/>
        <v>43176</v>
      </c>
      <c r="B20" s="14">
        <f>IFERROR(+VLOOKUP("LEINFA"&amp;A20,'Main File'!A:O,6,0),0)</f>
        <v>0</v>
      </c>
      <c r="C20" s="14">
        <f>IFERROR(+VLOOKUP("LEINFA"&amp;A20,'Main File'!A:O,7,0),0)</f>
        <v>0</v>
      </c>
      <c r="D20" s="14">
        <f>IFERROR(+VLOOKUP("LEINFA"&amp;A20,'Main File'!A:O,8,0),0)</f>
        <v>0</v>
      </c>
      <c r="E20" s="14">
        <f>IFERROR(+VLOOKUP("LEINFA"&amp;A20,'Main File'!A:O,9,0),0)</f>
        <v>0</v>
      </c>
      <c r="F20" s="14">
        <f>IFERROR(+VLOOKUP("LEINFA"&amp;A20,'Main File'!A:O,10,0),0)</f>
        <v>0</v>
      </c>
      <c r="G20" s="14">
        <f>IFERROR(+VLOOKUP("LEINFA"&amp;A20,'Main File'!A:O,11,0),0)</f>
        <v>0</v>
      </c>
      <c r="H20" s="14">
        <f>IFERROR(+VLOOKUP("LEINFA"&amp;A20,'Main File'!A:O,12,0),0)</f>
        <v>0</v>
      </c>
      <c r="I20" s="14">
        <f>IFERROR(+VLOOKUP("LEINFA"&amp;A20,'Main File'!A:O,13,0),0)</f>
        <v>0</v>
      </c>
      <c r="J20" s="14">
        <f>IFERROR(+VLOOKUP("LEINFA"&amp;A20,'Main File'!A:O,14,0),0)</f>
        <v>0</v>
      </c>
      <c r="K20" s="14">
        <f>IFERROR(+VLOOKUP("LEINFA"&amp;A20,'Main File'!A:O,15,0),0)</f>
        <v>0</v>
      </c>
    </row>
    <row r="21" spans="1:11" x14ac:dyDescent="0.25">
      <c r="A21" s="9">
        <f t="shared" si="0"/>
        <v>43177</v>
      </c>
      <c r="B21" s="14">
        <f>IFERROR(+VLOOKUP("LEINFA"&amp;A21,'Main File'!A:O,6,0),0)</f>
        <v>0</v>
      </c>
      <c r="C21" s="14">
        <f>IFERROR(+VLOOKUP("LEINFA"&amp;A21,'Main File'!A:O,7,0),0)</f>
        <v>0</v>
      </c>
      <c r="D21" s="14">
        <f>IFERROR(+VLOOKUP("LEINFA"&amp;A21,'Main File'!A:O,8,0),0)</f>
        <v>0</v>
      </c>
      <c r="E21" s="14">
        <f>IFERROR(+VLOOKUP("LEINFA"&amp;A21,'Main File'!A:O,9,0),0)</f>
        <v>0</v>
      </c>
      <c r="F21" s="14">
        <f>IFERROR(+VLOOKUP("LEINFA"&amp;A21,'Main File'!A:O,10,0),0)</f>
        <v>0</v>
      </c>
      <c r="G21" s="14">
        <f>IFERROR(+VLOOKUP("LEINFA"&amp;A21,'Main File'!A:O,11,0),0)</f>
        <v>0</v>
      </c>
      <c r="H21" s="14">
        <f>IFERROR(+VLOOKUP("LEINFA"&amp;A21,'Main File'!A:O,12,0),0)</f>
        <v>0</v>
      </c>
      <c r="I21" s="14">
        <f>IFERROR(+VLOOKUP("LEINFA"&amp;A21,'Main File'!A:O,13,0),0)</f>
        <v>0</v>
      </c>
      <c r="J21" s="14">
        <f>IFERROR(+VLOOKUP("LEINFA"&amp;A21,'Main File'!A:O,14,0),0)</f>
        <v>0</v>
      </c>
      <c r="K21" s="14">
        <f>IFERROR(+VLOOKUP("LEINFA"&amp;A21,'Main File'!A:O,15,0),0)</f>
        <v>0</v>
      </c>
    </row>
    <row r="22" spans="1:11" x14ac:dyDescent="0.25">
      <c r="A22" s="9">
        <f t="shared" si="0"/>
        <v>43178</v>
      </c>
      <c r="B22" s="14">
        <f>IFERROR(+VLOOKUP("LEINFA"&amp;A22,'Main File'!A:O,6,0),0)</f>
        <v>0</v>
      </c>
      <c r="C22" s="14">
        <f>IFERROR(+VLOOKUP("LEINFA"&amp;A22,'Main File'!A:O,7,0),0)</f>
        <v>0</v>
      </c>
      <c r="D22" s="14">
        <f>IFERROR(+VLOOKUP("LEINFA"&amp;A22,'Main File'!A:O,8,0),0)</f>
        <v>0</v>
      </c>
      <c r="E22" s="14">
        <f>IFERROR(+VLOOKUP("LEINFA"&amp;A22,'Main File'!A:O,9,0),0)</f>
        <v>0</v>
      </c>
      <c r="F22" s="14">
        <f>IFERROR(+VLOOKUP("LEINFA"&amp;A22,'Main File'!A:O,10,0),0)</f>
        <v>0</v>
      </c>
      <c r="G22" s="14">
        <f>IFERROR(+VLOOKUP("LEINFA"&amp;A22,'Main File'!A:O,11,0),0)</f>
        <v>0</v>
      </c>
      <c r="H22" s="14">
        <f>IFERROR(+VLOOKUP("LEINFA"&amp;A22,'Main File'!A:O,12,0),0)</f>
        <v>0</v>
      </c>
      <c r="I22" s="14">
        <f>IFERROR(+VLOOKUP("LEINFA"&amp;A22,'Main File'!A:O,13,0),0)</f>
        <v>0</v>
      </c>
      <c r="J22" s="14">
        <f>IFERROR(+VLOOKUP("LEINFA"&amp;A22,'Main File'!A:O,14,0),0)</f>
        <v>0</v>
      </c>
      <c r="K22" s="14">
        <f>IFERROR(+VLOOKUP("LEINFA"&amp;A22,'Main File'!A:O,15,0),0)</f>
        <v>0</v>
      </c>
    </row>
    <row r="23" spans="1:11" x14ac:dyDescent="0.25">
      <c r="A23" s="9">
        <f t="shared" si="0"/>
        <v>43179</v>
      </c>
      <c r="B23" s="14">
        <f>IFERROR(+VLOOKUP("LEINFA"&amp;A23,'Main File'!A:O,6,0),0)</f>
        <v>0</v>
      </c>
      <c r="C23" s="14">
        <f>IFERROR(+VLOOKUP("LEINFA"&amp;A23,'Main File'!A:O,7,0),0)</f>
        <v>0</v>
      </c>
      <c r="D23" s="14">
        <f>IFERROR(+VLOOKUP("LEINFA"&amp;A23,'Main File'!A:O,8,0),0)</f>
        <v>0</v>
      </c>
      <c r="E23" s="14">
        <f>IFERROR(+VLOOKUP("LEINFA"&amp;A23,'Main File'!A:O,9,0),0)</f>
        <v>0</v>
      </c>
      <c r="F23" s="14">
        <f>IFERROR(+VLOOKUP("LEINFA"&amp;A23,'Main File'!A:O,10,0),0)</f>
        <v>0</v>
      </c>
      <c r="G23" s="14">
        <f>IFERROR(+VLOOKUP("LEINFA"&amp;A23,'Main File'!A:O,11,0),0)</f>
        <v>0</v>
      </c>
      <c r="H23" s="14">
        <f>IFERROR(+VLOOKUP("LEINFA"&amp;A23,'Main File'!A:O,12,0),0)</f>
        <v>0</v>
      </c>
      <c r="I23" s="14">
        <f>IFERROR(+VLOOKUP("LEINFA"&amp;A23,'Main File'!A:O,13,0),0)</f>
        <v>0</v>
      </c>
      <c r="J23" s="14">
        <f>IFERROR(+VLOOKUP("LEINFA"&amp;A23,'Main File'!A:O,14,0),0)</f>
        <v>0</v>
      </c>
      <c r="K23" s="14">
        <f>IFERROR(+VLOOKUP("LEINFA"&amp;A23,'Main File'!A:O,15,0),0)</f>
        <v>0</v>
      </c>
    </row>
    <row r="24" spans="1:11" x14ac:dyDescent="0.25">
      <c r="A24" s="9">
        <f t="shared" si="0"/>
        <v>43180</v>
      </c>
      <c r="B24" s="14">
        <f>IFERROR(+VLOOKUP("LEINFA"&amp;A24,'Main File'!A:O,6,0),0)</f>
        <v>0</v>
      </c>
      <c r="C24" s="14">
        <f>IFERROR(+VLOOKUP("LEINFA"&amp;A24,'Main File'!A:O,7,0),0)</f>
        <v>0</v>
      </c>
      <c r="D24" s="14">
        <f>IFERROR(+VLOOKUP("LEINFA"&amp;A24,'Main File'!A:O,8,0),0)</f>
        <v>0</v>
      </c>
      <c r="E24" s="14">
        <f>IFERROR(+VLOOKUP("LEINFA"&amp;A24,'Main File'!A:O,9,0),0)</f>
        <v>0</v>
      </c>
      <c r="F24" s="14">
        <f>IFERROR(+VLOOKUP("LEINFA"&amp;A24,'Main File'!A:O,10,0),0)</f>
        <v>0</v>
      </c>
      <c r="G24" s="14">
        <f>IFERROR(+VLOOKUP("LEINFA"&amp;A24,'Main File'!A:O,11,0),0)</f>
        <v>0</v>
      </c>
      <c r="H24" s="14">
        <f>IFERROR(+VLOOKUP("LEINFA"&amp;A24,'Main File'!A:O,12,0),0)</f>
        <v>0</v>
      </c>
      <c r="I24" s="14">
        <f>IFERROR(+VLOOKUP("LEINFA"&amp;A24,'Main File'!A:O,13,0),0)</f>
        <v>0</v>
      </c>
      <c r="J24" s="14">
        <f>IFERROR(+VLOOKUP("LEINFA"&amp;A24,'Main File'!A:O,14,0),0)</f>
        <v>0</v>
      </c>
      <c r="K24" s="14">
        <f>IFERROR(+VLOOKUP("LEINFA"&amp;A24,'Main File'!A:O,15,0),0)</f>
        <v>0</v>
      </c>
    </row>
    <row r="25" spans="1:11" x14ac:dyDescent="0.25">
      <c r="A25" s="9">
        <f t="shared" si="0"/>
        <v>43181</v>
      </c>
      <c r="B25" s="14">
        <f>IFERROR(+VLOOKUP("LEINFA"&amp;A25,'Main File'!A:O,6,0),0)</f>
        <v>0</v>
      </c>
      <c r="C25" s="14">
        <f>IFERROR(+VLOOKUP("LEINFA"&amp;A25,'Main File'!A:O,7,0),0)</f>
        <v>0</v>
      </c>
      <c r="D25" s="14">
        <f>IFERROR(+VLOOKUP("LEINFA"&amp;A25,'Main File'!A:O,8,0),0)</f>
        <v>0</v>
      </c>
      <c r="E25" s="14">
        <f>IFERROR(+VLOOKUP("LEINFA"&amp;A25,'Main File'!A:O,9,0),0)</f>
        <v>0</v>
      </c>
      <c r="F25" s="14">
        <f>IFERROR(+VLOOKUP("LEINFA"&amp;A25,'Main File'!A:O,10,0),0)</f>
        <v>0</v>
      </c>
      <c r="G25" s="14">
        <f>IFERROR(+VLOOKUP("LEINFA"&amp;A25,'Main File'!A:O,11,0),0)</f>
        <v>0</v>
      </c>
      <c r="H25" s="14">
        <f>IFERROR(+VLOOKUP("LEINFA"&amp;A25,'Main File'!A:O,12,0),0)</f>
        <v>0</v>
      </c>
      <c r="I25" s="14">
        <f>IFERROR(+VLOOKUP("LEINFA"&amp;A25,'Main File'!A:O,13,0),0)</f>
        <v>0</v>
      </c>
      <c r="J25" s="14">
        <f>IFERROR(+VLOOKUP("LEINFA"&amp;A25,'Main File'!A:O,14,0),0)</f>
        <v>0</v>
      </c>
      <c r="K25" s="14">
        <f>IFERROR(+VLOOKUP("LEINFA"&amp;A25,'Main File'!A:O,15,0),0)</f>
        <v>0</v>
      </c>
    </row>
    <row r="26" spans="1:11" x14ac:dyDescent="0.25">
      <c r="A26" s="9">
        <f t="shared" si="0"/>
        <v>43182</v>
      </c>
      <c r="B26" s="14">
        <f>IFERROR(+VLOOKUP("LEINFA"&amp;A26,'Main File'!A:O,6,0),0)</f>
        <v>0</v>
      </c>
      <c r="C26" s="14">
        <f>IFERROR(+VLOOKUP("LEINFA"&amp;A26,'Main File'!A:O,7,0),0)</f>
        <v>0</v>
      </c>
      <c r="D26" s="14">
        <f>IFERROR(+VLOOKUP("LEINFA"&amp;A26,'Main File'!A:O,8,0),0)</f>
        <v>0</v>
      </c>
      <c r="E26" s="14">
        <f>IFERROR(+VLOOKUP("LEINFA"&amp;A26,'Main File'!A:O,9,0),0)</f>
        <v>0</v>
      </c>
      <c r="F26" s="14">
        <f>IFERROR(+VLOOKUP("LEINFA"&amp;A26,'Main File'!A:O,10,0),0)</f>
        <v>0</v>
      </c>
      <c r="G26" s="14">
        <f>IFERROR(+VLOOKUP("LEINFA"&amp;A26,'Main File'!A:O,11,0),0)</f>
        <v>0</v>
      </c>
      <c r="H26" s="14">
        <f>IFERROR(+VLOOKUP("LEINFA"&amp;A26,'Main File'!A:O,12,0),0)</f>
        <v>0</v>
      </c>
      <c r="I26" s="14">
        <f>IFERROR(+VLOOKUP("LEINFA"&amp;A26,'Main File'!A:O,13,0),0)</f>
        <v>0</v>
      </c>
      <c r="J26" s="14">
        <f>IFERROR(+VLOOKUP("LEINFA"&amp;A26,'Main File'!A:O,14,0),0)</f>
        <v>0</v>
      </c>
      <c r="K26" s="14">
        <f>IFERROR(+VLOOKUP("LEINFA"&amp;A26,'Main File'!A:O,15,0),0)</f>
        <v>0</v>
      </c>
    </row>
    <row r="27" spans="1:11" x14ac:dyDescent="0.25">
      <c r="A27" s="9">
        <f t="shared" si="0"/>
        <v>43183</v>
      </c>
      <c r="B27" s="14">
        <f>IFERROR(+VLOOKUP("LEINFA"&amp;A27,'Main File'!A:O,6,0),0)</f>
        <v>0</v>
      </c>
      <c r="C27" s="14">
        <f>IFERROR(+VLOOKUP("LEINFA"&amp;A27,'Main File'!A:O,7,0),0)</f>
        <v>0</v>
      </c>
      <c r="D27" s="14">
        <f>IFERROR(+VLOOKUP("LEINFA"&amp;A27,'Main File'!A:O,8,0),0)</f>
        <v>0</v>
      </c>
      <c r="E27" s="14">
        <f>IFERROR(+VLOOKUP("LEINFA"&amp;A27,'Main File'!A:O,9,0),0)</f>
        <v>0</v>
      </c>
      <c r="F27" s="14">
        <f>IFERROR(+VLOOKUP("LEINFA"&amp;A27,'Main File'!A:O,10,0),0)</f>
        <v>0</v>
      </c>
      <c r="G27" s="14">
        <f>IFERROR(+VLOOKUP("LEINFA"&amp;A27,'Main File'!A:O,11,0),0)</f>
        <v>0</v>
      </c>
      <c r="H27" s="14">
        <f>IFERROR(+VLOOKUP("LEINFA"&amp;A27,'Main File'!A:O,12,0),0)</f>
        <v>0</v>
      </c>
      <c r="I27" s="14">
        <f>IFERROR(+VLOOKUP("LEINFA"&amp;A27,'Main File'!A:O,13,0),0)</f>
        <v>0</v>
      </c>
      <c r="J27" s="14">
        <f>IFERROR(+VLOOKUP("LEINFA"&amp;A27,'Main File'!A:O,14,0),0)</f>
        <v>0</v>
      </c>
      <c r="K27" s="14">
        <f>IFERROR(+VLOOKUP("LEINFA"&amp;A27,'Main File'!A:O,15,0),0)</f>
        <v>0</v>
      </c>
    </row>
    <row r="28" spans="1:11" x14ac:dyDescent="0.25">
      <c r="A28" s="9">
        <f t="shared" si="0"/>
        <v>43184</v>
      </c>
      <c r="B28" s="14">
        <f>IFERROR(+VLOOKUP("LEINFA"&amp;A28,'Main File'!A:O,6,0),0)</f>
        <v>0</v>
      </c>
      <c r="C28" s="14">
        <f>IFERROR(+VLOOKUP("LEINFA"&amp;A28,'Main File'!A:O,7,0),0)</f>
        <v>0</v>
      </c>
      <c r="D28" s="14">
        <f>IFERROR(+VLOOKUP("LEINFA"&amp;A28,'Main File'!A:O,8,0),0)</f>
        <v>0</v>
      </c>
      <c r="E28" s="14">
        <f>IFERROR(+VLOOKUP("LEINFA"&amp;A28,'Main File'!A:O,9,0),0)</f>
        <v>0</v>
      </c>
      <c r="F28" s="14">
        <f>IFERROR(+VLOOKUP("LEINFA"&amp;A28,'Main File'!A:O,10,0),0)</f>
        <v>0</v>
      </c>
      <c r="G28" s="14">
        <f>IFERROR(+VLOOKUP("LEINFA"&amp;A28,'Main File'!A:O,11,0),0)</f>
        <v>0</v>
      </c>
      <c r="H28" s="14">
        <f>IFERROR(+VLOOKUP("LEINFA"&amp;A28,'Main File'!A:O,12,0),0)</f>
        <v>0</v>
      </c>
      <c r="I28" s="14">
        <f>IFERROR(+VLOOKUP("LEINFA"&amp;A28,'Main File'!A:O,13,0),0)</f>
        <v>0</v>
      </c>
      <c r="J28" s="14">
        <f>IFERROR(+VLOOKUP("LEINFA"&amp;A28,'Main File'!A:O,14,0),0)</f>
        <v>0</v>
      </c>
      <c r="K28" s="14">
        <f>IFERROR(+VLOOKUP("LEINFA"&amp;A28,'Main File'!A:O,15,0),0)</f>
        <v>0</v>
      </c>
    </row>
    <row r="29" spans="1:11" x14ac:dyDescent="0.25">
      <c r="A29" s="9">
        <f t="shared" si="0"/>
        <v>43185</v>
      </c>
      <c r="B29" s="14">
        <f>IFERROR(+VLOOKUP("LEINFA"&amp;A29,'Main File'!A:O,6,0),0)</f>
        <v>0</v>
      </c>
      <c r="C29" s="14">
        <f>IFERROR(+VLOOKUP("LEINFA"&amp;A29,'Main File'!A:O,7,0),0)</f>
        <v>0</v>
      </c>
      <c r="D29" s="14">
        <f>IFERROR(+VLOOKUP("LEINFA"&amp;A29,'Main File'!A:O,8,0),0)</f>
        <v>0</v>
      </c>
      <c r="E29" s="14">
        <f>IFERROR(+VLOOKUP("LEINFA"&amp;A29,'Main File'!A:O,9,0),0)</f>
        <v>0</v>
      </c>
      <c r="F29" s="14">
        <f>IFERROR(+VLOOKUP("LEINFA"&amp;A29,'Main File'!A:O,10,0),0)</f>
        <v>0</v>
      </c>
      <c r="G29" s="14">
        <f>IFERROR(+VLOOKUP("LEINFA"&amp;A29,'Main File'!A:O,11,0),0)</f>
        <v>0</v>
      </c>
      <c r="H29" s="14">
        <f>IFERROR(+VLOOKUP("LEINFA"&amp;A29,'Main File'!A:O,12,0),0)</f>
        <v>0</v>
      </c>
      <c r="I29" s="14">
        <f>IFERROR(+VLOOKUP("LEINFA"&amp;A29,'Main File'!A:O,13,0),0)</f>
        <v>0</v>
      </c>
      <c r="J29" s="14">
        <f>IFERROR(+VLOOKUP("LEINFA"&amp;A29,'Main File'!A:O,14,0),0)</f>
        <v>0</v>
      </c>
      <c r="K29" s="14">
        <f>IFERROR(+VLOOKUP("LEINFA"&amp;A29,'Main File'!A:O,15,0),0)</f>
        <v>0</v>
      </c>
    </row>
    <row r="30" spans="1:11" x14ac:dyDescent="0.25">
      <c r="A30" s="9">
        <f t="shared" si="0"/>
        <v>43186</v>
      </c>
      <c r="B30" s="14">
        <f>IFERROR(+VLOOKUP("LEINFA"&amp;A30,'Main File'!A:O,6,0),0)</f>
        <v>0</v>
      </c>
      <c r="C30" s="14">
        <f>IFERROR(+VLOOKUP("LEINFA"&amp;A30,'Main File'!A:O,7,0),0)</f>
        <v>0</v>
      </c>
      <c r="D30" s="14">
        <f>IFERROR(+VLOOKUP("LEINFA"&amp;A30,'Main File'!A:O,8,0),0)</f>
        <v>0</v>
      </c>
      <c r="E30" s="14">
        <f>IFERROR(+VLOOKUP("LEINFA"&amp;A30,'Main File'!A:O,9,0),0)</f>
        <v>0</v>
      </c>
      <c r="F30" s="14">
        <f>IFERROR(+VLOOKUP("LEINFA"&amp;A30,'Main File'!A:O,10,0),0)</f>
        <v>0</v>
      </c>
      <c r="G30" s="14">
        <f>IFERROR(+VLOOKUP("LEINFA"&amp;A30,'Main File'!A:O,11,0),0)</f>
        <v>0</v>
      </c>
      <c r="H30" s="14">
        <f>IFERROR(+VLOOKUP("LEINFA"&amp;A30,'Main File'!A:O,12,0),0)</f>
        <v>0</v>
      </c>
      <c r="I30" s="14">
        <f>IFERROR(+VLOOKUP("LEINFA"&amp;A30,'Main File'!A:O,13,0),0)</f>
        <v>0</v>
      </c>
      <c r="J30" s="14">
        <f>IFERROR(+VLOOKUP("LEINFA"&amp;A30,'Main File'!A:O,14,0),0)</f>
        <v>0</v>
      </c>
      <c r="K30" s="14">
        <f>IFERROR(+VLOOKUP("LEINFA"&amp;A30,'Main File'!A:O,15,0),0)</f>
        <v>0</v>
      </c>
    </row>
    <row r="31" spans="1:11" x14ac:dyDescent="0.25">
      <c r="A31" s="9">
        <f t="shared" si="0"/>
        <v>43187</v>
      </c>
      <c r="B31" s="14">
        <f>IFERROR(+VLOOKUP("LEINFA"&amp;A31,'Main File'!A:O,6,0),0)</f>
        <v>0</v>
      </c>
      <c r="C31" s="14">
        <f>IFERROR(+VLOOKUP("LEINFA"&amp;A31,'Main File'!A:O,7,0),0)</f>
        <v>0</v>
      </c>
      <c r="D31" s="14">
        <f>IFERROR(+VLOOKUP("LEINFA"&amp;A31,'Main File'!A:O,8,0),0)</f>
        <v>0</v>
      </c>
      <c r="E31" s="14">
        <f>IFERROR(+VLOOKUP("LEINFA"&amp;A31,'Main File'!A:O,9,0),0)</f>
        <v>0</v>
      </c>
      <c r="F31" s="14">
        <f>IFERROR(+VLOOKUP("LEINFA"&amp;A31,'Main File'!A:O,10,0),0)</f>
        <v>0</v>
      </c>
      <c r="G31" s="14">
        <f>IFERROR(+VLOOKUP("LEINFA"&amp;A31,'Main File'!A:O,11,0),0)</f>
        <v>0</v>
      </c>
      <c r="H31" s="14">
        <f>IFERROR(+VLOOKUP("LEINFA"&amp;A31,'Main File'!A:O,12,0),0)</f>
        <v>0</v>
      </c>
      <c r="I31" s="14">
        <f>IFERROR(+VLOOKUP("LEINFA"&amp;A31,'Main File'!A:O,13,0),0)</f>
        <v>0</v>
      </c>
      <c r="J31" s="14">
        <f>IFERROR(+VLOOKUP("LEINFA"&amp;A31,'Main File'!A:O,14,0),0)</f>
        <v>0</v>
      </c>
      <c r="K31" s="14">
        <f>IFERROR(+VLOOKUP("LEINFA"&amp;A31,'Main File'!A:O,15,0),0)</f>
        <v>0</v>
      </c>
    </row>
    <row r="32" spans="1:11" x14ac:dyDescent="0.25">
      <c r="A32" s="9">
        <f t="shared" si="0"/>
        <v>43188</v>
      </c>
      <c r="B32" s="14">
        <f>IFERROR(+VLOOKUP("LEINFA"&amp;A32,'Main File'!A:O,6,0),0)</f>
        <v>0</v>
      </c>
      <c r="C32" s="14">
        <f>IFERROR(+VLOOKUP("LEINFA"&amp;A32,'Main File'!A:O,7,0),0)</f>
        <v>0</v>
      </c>
      <c r="D32" s="14">
        <f>IFERROR(+VLOOKUP("LEINFA"&amp;A32,'Main File'!A:O,8,0),0)</f>
        <v>0</v>
      </c>
      <c r="E32" s="14">
        <f>IFERROR(+VLOOKUP("LEINFA"&amp;A32,'Main File'!A:O,9,0),0)</f>
        <v>0</v>
      </c>
      <c r="F32" s="14">
        <f>IFERROR(+VLOOKUP("LEINFA"&amp;A32,'Main File'!A:O,10,0),0)</f>
        <v>0</v>
      </c>
      <c r="G32" s="14">
        <f>IFERROR(+VLOOKUP("LEINFA"&amp;A32,'Main File'!A:O,11,0),0)</f>
        <v>0</v>
      </c>
      <c r="H32" s="14">
        <f>IFERROR(+VLOOKUP("LEINFA"&amp;A32,'Main File'!A:O,12,0),0)</f>
        <v>0</v>
      </c>
      <c r="I32" s="14">
        <f>IFERROR(+VLOOKUP("LEINFA"&amp;A32,'Main File'!A:O,13,0),0)</f>
        <v>0</v>
      </c>
      <c r="J32" s="14">
        <f>IFERROR(+VLOOKUP("LEINFA"&amp;A32,'Main File'!A:O,14,0),0)</f>
        <v>0</v>
      </c>
      <c r="K32" s="14">
        <f>IFERROR(+VLOOKUP("LEINFA"&amp;A32,'Main File'!A:O,15,0),0)</f>
        <v>0</v>
      </c>
    </row>
    <row r="33" spans="1:11" x14ac:dyDescent="0.25">
      <c r="A33" s="9">
        <f t="shared" si="0"/>
        <v>43189</v>
      </c>
      <c r="B33" s="14">
        <f>IFERROR(+VLOOKUP("LEINFA"&amp;A33,'Main File'!A:O,6,0),0)</f>
        <v>0</v>
      </c>
      <c r="C33" s="14">
        <f>IFERROR(+VLOOKUP("LEINFA"&amp;A33,'Main File'!A:O,7,0),0)</f>
        <v>0</v>
      </c>
      <c r="D33" s="14">
        <f>IFERROR(+VLOOKUP("LEINFA"&amp;A33,'Main File'!A:O,8,0),0)</f>
        <v>0</v>
      </c>
      <c r="E33" s="14">
        <f>IFERROR(+VLOOKUP("LEINFA"&amp;A33,'Main File'!A:O,9,0),0)</f>
        <v>0</v>
      </c>
      <c r="F33" s="14">
        <f>IFERROR(+VLOOKUP("LEINFA"&amp;A33,'Main File'!A:O,10,0),0)</f>
        <v>0</v>
      </c>
      <c r="G33" s="14">
        <f>IFERROR(+VLOOKUP("LEINFA"&amp;A33,'Main File'!A:O,11,0),0)</f>
        <v>0</v>
      </c>
      <c r="H33" s="14">
        <f>IFERROR(+VLOOKUP("LEINFA"&amp;A33,'Main File'!A:O,12,0),0)</f>
        <v>0</v>
      </c>
      <c r="I33" s="14">
        <f>IFERROR(+VLOOKUP("LEINFA"&amp;A33,'Main File'!A:O,13,0),0)</f>
        <v>0</v>
      </c>
      <c r="J33" s="14">
        <f>IFERROR(+VLOOKUP("LEINFA"&amp;A33,'Main File'!A:O,14,0),0)</f>
        <v>0</v>
      </c>
      <c r="K33" s="14">
        <f>IFERROR(+VLOOKUP("LEINFA"&amp;A33,'Main File'!A:O,15,0),0)</f>
        <v>0</v>
      </c>
    </row>
    <row r="34" spans="1:11" x14ac:dyDescent="0.25">
      <c r="A34" s="9">
        <f t="shared" si="0"/>
        <v>43190</v>
      </c>
      <c r="B34" s="14">
        <f>IFERROR(+VLOOKUP("LEINFA"&amp;A34,'Main File'!A:O,6,0),0)</f>
        <v>0</v>
      </c>
      <c r="C34" s="14">
        <f>IFERROR(+VLOOKUP("LEINFA"&amp;A34,'Main File'!A:O,7,0),0)</f>
        <v>0</v>
      </c>
      <c r="D34" s="14">
        <f>IFERROR(+VLOOKUP("LEINFA"&amp;A34,'Main File'!A:O,8,0),0)</f>
        <v>0</v>
      </c>
      <c r="E34" s="14">
        <f>IFERROR(+VLOOKUP("LEINFA"&amp;A34,'Main File'!A:O,9,0),0)</f>
        <v>0</v>
      </c>
      <c r="F34" s="14">
        <f>IFERROR(+VLOOKUP("LEINFA"&amp;A34,'Main File'!A:O,10,0),0)</f>
        <v>0</v>
      </c>
      <c r="G34" s="14">
        <f>IFERROR(+VLOOKUP("LEINFA"&amp;A34,'Main File'!A:O,11,0),0)</f>
        <v>0</v>
      </c>
      <c r="H34" s="14">
        <f>IFERROR(+VLOOKUP("LEINFA"&amp;A34,'Main File'!A:O,12,0),0)</f>
        <v>0</v>
      </c>
      <c r="I34" s="14">
        <f>IFERROR(+VLOOKUP("LEINFA"&amp;A34,'Main File'!A:O,13,0),0)</f>
        <v>0</v>
      </c>
      <c r="J34" s="14">
        <f>IFERROR(+VLOOKUP("LEINFA"&amp;A34,'Main File'!A:O,14,0),0)</f>
        <v>0</v>
      </c>
      <c r="K34" s="14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Index Fund-Nifty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IFERROR(+VLOOKUP("LEINNF"&amp;A4,'Main File'!A:O,6,0),0)</f>
        <v>1.2000302142645929</v>
      </c>
      <c r="C4" s="14">
        <f>IFERROR(+VLOOKUP("LEINNF"&amp;A4,'Main File'!A:O,7,0),0)</f>
        <v>0</v>
      </c>
      <c r="D4" s="14">
        <f>IFERROR(+VLOOKUP("LEINNF"&amp;A4,'Main File'!A:O,8,0),0)</f>
        <v>0</v>
      </c>
      <c r="E4" s="14">
        <f>IFERROR(+VLOOKUP("LEINNF"&amp;A4,'Main File'!A:O,9,0),0)</f>
        <v>4.5003191535002172E-2</v>
      </c>
      <c r="F4" s="14">
        <f>IFERROR(+VLOOKUP("LEINNF"&amp;A4,'Main File'!A:O,10,0),0)</f>
        <v>1.2450334057995951</v>
      </c>
      <c r="G4" s="14">
        <f>IFERROR(+VLOOKUP("LEINNF"&amp;A4,'Main File'!A:O,11,0),0)</f>
        <v>0.64093988350046827</v>
      </c>
      <c r="H4" s="14">
        <f>IFERROR(+VLOOKUP("LEINNF"&amp;A4,'Main File'!A:O,12,0),0)</f>
        <v>0</v>
      </c>
      <c r="I4" s="14">
        <f>IFERROR(+VLOOKUP("LEINNF"&amp;A4,'Main File'!A:O,13,0),0)</f>
        <v>0</v>
      </c>
      <c r="J4" s="14">
        <f>IFERROR(+VLOOKUP("LEINNF"&amp;A4,'Main File'!A:O,14,0),0)</f>
        <v>4.3371555519098368E-2</v>
      </c>
      <c r="K4" s="14">
        <f>IFERROR(+VLOOKUP("LEINNF"&amp;A4,'Main File'!A:O,15,0),0)</f>
        <v>0.68431143901956659</v>
      </c>
    </row>
    <row r="5" spans="1:14" x14ac:dyDescent="0.25">
      <c r="A5" s="9">
        <v>43161</v>
      </c>
      <c r="B5" s="14">
        <f>IFERROR(+VLOOKUP("LEINNF"&amp;A5,'Main File'!A:O,6,0),0)</f>
        <v>1.2000312593705926</v>
      </c>
      <c r="C5" s="14">
        <f>IFERROR(+VLOOKUP("LEINNF"&amp;A5,'Main File'!A:O,7,0),0)</f>
        <v>0</v>
      </c>
      <c r="D5" s="14">
        <f>IFERROR(+VLOOKUP("LEINNF"&amp;A5,'Main File'!A:O,8,0),0)</f>
        <v>0</v>
      </c>
      <c r="E5" s="14">
        <f>IFERROR(+VLOOKUP("LEINNF"&amp;A5,'Main File'!A:O,9,0),0)</f>
        <v>4.500585450163027E-2</v>
      </c>
      <c r="F5" s="14">
        <f>IFERROR(+VLOOKUP("LEINNF"&amp;A5,'Main File'!A:O,10,0),0)</f>
        <v>1.2450371138722229</v>
      </c>
      <c r="G5" s="14">
        <f>IFERROR(+VLOOKUP("LEINNF"&amp;A5,'Main File'!A:O,11,0),0)</f>
        <v>0.64097809522271321</v>
      </c>
      <c r="H5" s="14">
        <f>IFERROR(+VLOOKUP("LEINNF"&amp;A5,'Main File'!A:O,12,0),0)</f>
        <v>0</v>
      </c>
      <c r="I5" s="14">
        <f>IFERROR(+VLOOKUP("LEINNF"&amp;A5,'Main File'!A:O,13,0),0)</f>
        <v>0</v>
      </c>
      <c r="J5" s="14">
        <f>IFERROR(+VLOOKUP("LEINNF"&amp;A5,'Main File'!A:O,14,0),0)</f>
        <v>4.3368334232031971E-2</v>
      </c>
      <c r="K5" s="14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14">
        <f>IFERROR(+VLOOKUP("LEINNF"&amp;A6,'Main File'!A:O,6,0),0)</f>
        <v>1.2000292645066524</v>
      </c>
      <c r="C6" s="14">
        <f>IFERROR(+VLOOKUP("LEINNF"&amp;A6,'Main File'!A:O,7,0),0)</f>
        <v>0</v>
      </c>
      <c r="D6" s="14">
        <f>IFERROR(+VLOOKUP("LEINNF"&amp;A6,'Main File'!A:O,8,0),0)</f>
        <v>0</v>
      </c>
      <c r="E6" s="14">
        <f>IFERROR(+VLOOKUP("LEINNF"&amp;A6,'Main File'!A:O,9,0),0)</f>
        <v>4.5000353481305773E-2</v>
      </c>
      <c r="F6" s="14">
        <f>IFERROR(+VLOOKUP("LEINNF"&amp;A6,'Main File'!A:O,10,0),0)</f>
        <v>1.2450296179879581</v>
      </c>
      <c r="G6" s="14">
        <f>IFERROR(+VLOOKUP("LEINNF"&amp;A6,'Main File'!A:O,11,0),0)</f>
        <v>0.6409791143174155</v>
      </c>
      <c r="H6" s="14">
        <f>IFERROR(+VLOOKUP("LEINNF"&amp;A6,'Main File'!A:O,12,0),0)</f>
        <v>0</v>
      </c>
      <c r="I6" s="14">
        <f>IFERROR(+VLOOKUP("LEINNF"&amp;A6,'Main File'!A:O,13,0),0)</f>
        <v>0</v>
      </c>
      <c r="J6" s="14">
        <f>IFERROR(+VLOOKUP("LEINNF"&amp;A6,'Main File'!A:O,14,0),0)</f>
        <v>4.3369114193472863E-2</v>
      </c>
      <c r="K6" s="14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14">
        <f>IFERROR(+VLOOKUP("LEINNF"&amp;A7,'Main File'!A:O,6,0),0)</f>
        <v>1.2000307692435277</v>
      </c>
      <c r="C7" s="14">
        <f>IFERROR(+VLOOKUP("LEINNF"&amp;A7,'Main File'!A:O,7,0),0)</f>
        <v>0</v>
      </c>
      <c r="D7" s="14">
        <f>IFERROR(+VLOOKUP("LEINNF"&amp;A7,'Main File'!A:O,8,0),0)</f>
        <v>0</v>
      </c>
      <c r="E7" s="14">
        <f>IFERROR(+VLOOKUP("LEINNF"&amp;A7,'Main File'!A:O,9,0),0)</f>
        <v>4.5001854046633025E-2</v>
      </c>
      <c r="F7" s="14">
        <f>IFERROR(+VLOOKUP("LEINNF"&amp;A7,'Main File'!A:O,10,0),0)</f>
        <v>1.2450326232901607</v>
      </c>
      <c r="G7" s="14">
        <f>IFERROR(+VLOOKUP("LEINNF"&amp;A7,'Main File'!A:O,11,0),0)</f>
        <v>0.64098013326422831</v>
      </c>
      <c r="H7" s="14">
        <f>IFERROR(+VLOOKUP("LEINNF"&amp;A7,'Main File'!A:O,12,0),0)</f>
        <v>0</v>
      </c>
      <c r="I7" s="14">
        <f>IFERROR(+VLOOKUP("LEINNF"&amp;A7,'Main File'!A:O,13,0),0)</f>
        <v>0</v>
      </c>
      <c r="J7" s="14">
        <f>IFERROR(+VLOOKUP("LEINNF"&amp;A7,'Main File'!A:O,14,0),0)</f>
        <v>4.3369894170482107E-2</v>
      </c>
      <c r="K7" s="14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14">
        <f>IFERROR(+VLOOKUP("LEINNF"&amp;A8,'Main File'!A:O,6,0),0)</f>
        <v>1.2000241682044379</v>
      </c>
      <c r="C8" s="14">
        <f>IFERROR(+VLOOKUP("LEINNF"&amp;A8,'Main File'!A:O,7,0),0)</f>
        <v>0</v>
      </c>
      <c r="D8" s="14">
        <f>IFERROR(+VLOOKUP("LEINNF"&amp;A8,'Main File'!A:O,8,0),0)</f>
        <v>0</v>
      </c>
      <c r="E8" s="14">
        <f>IFERROR(+VLOOKUP("LEINNF"&amp;A8,'Main File'!A:O,9,0),0)</f>
        <v>4.5003292203223848E-2</v>
      </c>
      <c r="F8" s="14">
        <f>IFERROR(+VLOOKUP("LEINNF"&amp;A8,'Main File'!A:O,10,0),0)</f>
        <v>1.2450274604076617</v>
      </c>
      <c r="G8" s="14">
        <f>IFERROR(+VLOOKUP("LEINNF"&amp;A8,'Main File'!A:O,11,0),0)</f>
        <v>0.64089350132160461</v>
      </c>
      <c r="H8" s="14">
        <f>IFERROR(+VLOOKUP("LEINNF"&amp;A8,'Main File'!A:O,12,0),0)</f>
        <v>0</v>
      </c>
      <c r="I8" s="14">
        <f>IFERROR(+VLOOKUP("LEINNF"&amp;A8,'Main File'!A:O,13,0),0)</f>
        <v>0</v>
      </c>
      <c r="J8" s="14">
        <f>IFERROR(+VLOOKUP("LEINNF"&amp;A8,'Main File'!A:O,14,0),0)</f>
        <v>4.3350784617678023E-2</v>
      </c>
      <c r="K8" s="14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14">
        <f>IFERROR(+VLOOKUP("LEINNF"&amp;A9,'Main File'!A:O,6,0),0)</f>
        <v>0</v>
      </c>
      <c r="C9" s="14">
        <f>IFERROR(+VLOOKUP("LEINNF"&amp;A9,'Main File'!A:O,7,0),0)</f>
        <v>0</v>
      </c>
      <c r="D9" s="14">
        <f>IFERROR(+VLOOKUP("LEINNF"&amp;A9,'Main File'!A:O,8,0),0)</f>
        <v>0</v>
      </c>
      <c r="E9" s="14">
        <f>IFERROR(+VLOOKUP("LEINNF"&amp;A9,'Main File'!A:O,9,0),0)</f>
        <v>0</v>
      </c>
      <c r="F9" s="14">
        <f>IFERROR(+VLOOKUP("LEINNF"&amp;A9,'Main File'!A:O,10,0),0)</f>
        <v>0</v>
      </c>
      <c r="G9" s="14">
        <f>IFERROR(+VLOOKUP("LEINNF"&amp;A9,'Main File'!A:O,11,0),0)</f>
        <v>0</v>
      </c>
      <c r="H9" s="14">
        <f>IFERROR(+VLOOKUP("LEINNF"&amp;A9,'Main File'!A:O,12,0),0)</f>
        <v>0</v>
      </c>
      <c r="I9" s="14">
        <f>IFERROR(+VLOOKUP("LEINNF"&amp;A9,'Main File'!A:O,13,0),0)</f>
        <v>0</v>
      </c>
      <c r="J9" s="14">
        <f>IFERROR(+VLOOKUP("LEINNF"&amp;A9,'Main File'!A:O,14,0),0)</f>
        <v>0</v>
      </c>
      <c r="K9" s="14">
        <f>IFERROR(+VLOOKUP("LEINNF"&amp;A9,'Main File'!A:O,15,0),0)</f>
        <v>0</v>
      </c>
    </row>
    <row r="10" spans="1:14" x14ac:dyDescent="0.25">
      <c r="A10" s="9">
        <f t="shared" si="0"/>
        <v>43166</v>
      </c>
      <c r="B10" s="14">
        <f>IFERROR(+VLOOKUP("LEINNF"&amp;A10,'Main File'!A:O,6,0),0)</f>
        <v>0</v>
      </c>
      <c r="C10" s="14">
        <f>IFERROR(+VLOOKUP("LEINNF"&amp;A10,'Main File'!A:O,7,0),0)</f>
        <v>0</v>
      </c>
      <c r="D10" s="14">
        <f>IFERROR(+VLOOKUP("LEINNF"&amp;A10,'Main File'!A:O,8,0),0)</f>
        <v>0</v>
      </c>
      <c r="E10" s="14">
        <f>IFERROR(+VLOOKUP("LEINNF"&amp;A10,'Main File'!A:O,9,0),0)</f>
        <v>0</v>
      </c>
      <c r="F10" s="14">
        <f>IFERROR(+VLOOKUP("LEINNF"&amp;A10,'Main File'!A:O,10,0),0)</f>
        <v>0</v>
      </c>
      <c r="G10" s="14">
        <f>IFERROR(+VLOOKUP("LEINNF"&amp;A10,'Main File'!A:O,11,0),0)</f>
        <v>0</v>
      </c>
      <c r="H10" s="14">
        <f>IFERROR(+VLOOKUP("LEINNF"&amp;A10,'Main File'!A:O,12,0),0)</f>
        <v>0</v>
      </c>
      <c r="I10" s="14">
        <f>IFERROR(+VLOOKUP("LEINNF"&amp;A10,'Main File'!A:O,13,0),0)</f>
        <v>0</v>
      </c>
      <c r="J10" s="14">
        <f>IFERROR(+VLOOKUP("LEINNF"&amp;A10,'Main File'!A:O,14,0),0)</f>
        <v>0</v>
      </c>
      <c r="K10" s="14">
        <f>IFERROR(+VLOOKUP("LEINNF"&amp;A10,'Main File'!A:O,15,0),0)</f>
        <v>0</v>
      </c>
    </row>
    <row r="11" spans="1:14" x14ac:dyDescent="0.25">
      <c r="A11" s="9">
        <f t="shared" si="0"/>
        <v>43167</v>
      </c>
      <c r="B11" s="14">
        <f>IFERROR(+VLOOKUP("LEINNF"&amp;A11,'Main File'!A:O,6,0),0)</f>
        <v>0</v>
      </c>
      <c r="C11" s="14">
        <f>IFERROR(+VLOOKUP("LEINNF"&amp;A11,'Main File'!A:O,7,0),0)</f>
        <v>0</v>
      </c>
      <c r="D11" s="14">
        <f>IFERROR(+VLOOKUP("LEINNF"&amp;A11,'Main File'!A:O,8,0),0)</f>
        <v>0</v>
      </c>
      <c r="E11" s="14">
        <f>IFERROR(+VLOOKUP("LEINNF"&amp;A11,'Main File'!A:O,9,0),0)</f>
        <v>0</v>
      </c>
      <c r="F11" s="14">
        <f>IFERROR(+VLOOKUP("LEINNF"&amp;A11,'Main File'!A:O,10,0),0)</f>
        <v>0</v>
      </c>
      <c r="G11" s="14">
        <f>IFERROR(+VLOOKUP("LEINNF"&amp;A11,'Main File'!A:O,11,0),0)</f>
        <v>0</v>
      </c>
      <c r="H11" s="14">
        <f>IFERROR(+VLOOKUP("LEINNF"&amp;A11,'Main File'!A:O,12,0),0)</f>
        <v>0</v>
      </c>
      <c r="I11" s="14">
        <f>IFERROR(+VLOOKUP("LEINNF"&amp;A11,'Main File'!A:O,13,0),0)</f>
        <v>0</v>
      </c>
      <c r="J11" s="14">
        <f>IFERROR(+VLOOKUP("LEINNF"&amp;A11,'Main File'!A:O,14,0),0)</f>
        <v>0</v>
      </c>
      <c r="K11" s="14">
        <f>IFERROR(+VLOOKUP("LEINNF"&amp;A11,'Main File'!A:O,15,0),0)</f>
        <v>0</v>
      </c>
    </row>
    <row r="12" spans="1:14" x14ac:dyDescent="0.25">
      <c r="A12" s="9">
        <f t="shared" si="0"/>
        <v>43168</v>
      </c>
      <c r="B12" s="14">
        <f>IFERROR(+VLOOKUP("LEINNF"&amp;A12,'Main File'!A:O,6,0),0)</f>
        <v>0</v>
      </c>
      <c r="C12" s="14">
        <f>IFERROR(+VLOOKUP("LEINNF"&amp;A12,'Main File'!A:O,7,0),0)</f>
        <v>0</v>
      </c>
      <c r="D12" s="14">
        <f>IFERROR(+VLOOKUP("LEINNF"&amp;A12,'Main File'!A:O,8,0),0)</f>
        <v>0</v>
      </c>
      <c r="E12" s="14">
        <f>IFERROR(+VLOOKUP("LEINNF"&amp;A12,'Main File'!A:O,9,0),0)</f>
        <v>0</v>
      </c>
      <c r="F12" s="14">
        <f>IFERROR(+VLOOKUP("LEINNF"&amp;A12,'Main File'!A:O,10,0),0)</f>
        <v>0</v>
      </c>
      <c r="G12" s="14">
        <f>IFERROR(+VLOOKUP("LEINNF"&amp;A12,'Main File'!A:O,11,0),0)</f>
        <v>0</v>
      </c>
      <c r="H12" s="14">
        <f>IFERROR(+VLOOKUP("LEINNF"&amp;A12,'Main File'!A:O,12,0),0)</f>
        <v>0</v>
      </c>
      <c r="I12" s="14">
        <f>IFERROR(+VLOOKUP("LEINNF"&amp;A12,'Main File'!A:O,13,0),0)</f>
        <v>0</v>
      </c>
      <c r="J12" s="14">
        <f>IFERROR(+VLOOKUP("LEINNF"&amp;A12,'Main File'!A:O,14,0),0)</f>
        <v>0</v>
      </c>
      <c r="K12" s="14">
        <f>IFERROR(+VLOOKUP("LEINNF"&amp;A12,'Main File'!A:O,15,0),0)</f>
        <v>0</v>
      </c>
    </row>
    <row r="13" spans="1:14" x14ac:dyDescent="0.25">
      <c r="A13" s="9">
        <f t="shared" si="0"/>
        <v>43169</v>
      </c>
      <c r="B13" s="14">
        <f>IFERROR(+VLOOKUP("LEINNF"&amp;A13,'Main File'!A:O,6,0),0)</f>
        <v>0</v>
      </c>
      <c r="C13" s="14">
        <f>IFERROR(+VLOOKUP("LEINNF"&amp;A13,'Main File'!A:O,7,0),0)</f>
        <v>0</v>
      </c>
      <c r="D13" s="14">
        <f>IFERROR(+VLOOKUP("LEINNF"&amp;A13,'Main File'!A:O,8,0),0)</f>
        <v>0</v>
      </c>
      <c r="E13" s="14">
        <f>IFERROR(+VLOOKUP("LEINNF"&amp;A13,'Main File'!A:O,9,0),0)</f>
        <v>0</v>
      </c>
      <c r="F13" s="14">
        <f>IFERROR(+VLOOKUP("LEINNF"&amp;A13,'Main File'!A:O,10,0),0)</f>
        <v>0</v>
      </c>
      <c r="G13" s="14">
        <f>IFERROR(+VLOOKUP("LEINNF"&amp;A13,'Main File'!A:O,11,0),0)</f>
        <v>0</v>
      </c>
      <c r="H13" s="14">
        <f>IFERROR(+VLOOKUP("LEINNF"&amp;A13,'Main File'!A:O,12,0),0)</f>
        <v>0</v>
      </c>
      <c r="I13" s="14">
        <f>IFERROR(+VLOOKUP("LEINNF"&amp;A13,'Main File'!A:O,13,0),0)</f>
        <v>0</v>
      </c>
      <c r="J13" s="14">
        <f>IFERROR(+VLOOKUP("LEINNF"&amp;A13,'Main File'!A:O,14,0),0)</f>
        <v>0</v>
      </c>
      <c r="K13" s="14">
        <f>IFERROR(+VLOOKUP("LEINNF"&amp;A13,'Main File'!A:O,15,0),0)</f>
        <v>0</v>
      </c>
    </row>
    <row r="14" spans="1:14" x14ac:dyDescent="0.25">
      <c r="A14" s="9">
        <f t="shared" si="0"/>
        <v>43170</v>
      </c>
      <c r="B14" s="14">
        <f>IFERROR(+VLOOKUP("LEINNF"&amp;A14,'Main File'!A:O,6,0),0)</f>
        <v>0</v>
      </c>
      <c r="C14" s="14">
        <f>IFERROR(+VLOOKUP("LEINNF"&amp;A14,'Main File'!A:O,7,0),0)</f>
        <v>0</v>
      </c>
      <c r="D14" s="14">
        <f>IFERROR(+VLOOKUP("LEINNF"&amp;A14,'Main File'!A:O,8,0),0)</f>
        <v>0</v>
      </c>
      <c r="E14" s="14">
        <f>IFERROR(+VLOOKUP("LEINNF"&amp;A14,'Main File'!A:O,9,0),0)</f>
        <v>0</v>
      </c>
      <c r="F14" s="14">
        <f>IFERROR(+VLOOKUP("LEINNF"&amp;A14,'Main File'!A:O,10,0),0)</f>
        <v>0</v>
      </c>
      <c r="G14" s="14">
        <f>IFERROR(+VLOOKUP("LEINNF"&amp;A14,'Main File'!A:O,11,0),0)</f>
        <v>0</v>
      </c>
      <c r="H14" s="14">
        <f>IFERROR(+VLOOKUP("LEINNF"&amp;A14,'Main File'!A:O,12,0),0)</f>
        <v>0</v>
      </c>
      <c r="I14" s="14">
        <f>IFERROR(+VLOOKUP("LEINNF"&amp;A14,'Main File'!A:O,13,0),0)</f>
        <v>0</v>
      </c>
      <c r="J14" s="14">
        <f>IFERROR(+VLOOKUP("LEINNF"&amp;A14,'Main File'!A:O,14,0),0)</f>
        <v>0</v>
      </c>
      <c r="K14" s="14">
        <f>IFERROR(+VLOOKUP("LEINNF"&amp;A14,'Main File'!A:O,15,0),0)</f>
        <v>0</v>
      </c>
    </row>
    <row r="15" spans="1:14" x14ac:dyDescent="0.25">
      <c r="A15" s="9">
        <f t="shared" si="0"/>
        <v>43171</v>
      </c>
      <c r="B15" s="14">
        <f>IFERROR(+VLOOKUP("LEINNF"&amp;A15,'Main File'!A:O,6,0),0)</f>
        <v>0</v>
      </c>
      <c r="C15" s="14">
        <f>IFERROR(+VLOOKUP("LEINNF"&amp;A15,'Main File'!A:O,7,0),0)</f>
        <v>0</v>
      </c>
      <c r="D15" s="14">
        <f>IFERROR(+VLOOKUP("LEINNF"&amp;A15,'Main File'!A:O,8,0),0)</f>
        <v>0</v>
      </c>
      <c r="E15" s="14">
        <f>IFERROR(+VLOOKUP("LEINNF"&amp;A15,'Main File'!A:O,9,0),0)</f>
        <v>0</v>
      </c>
      <c r="F15" s="14">
        <f>IFERROR(+VLOOKUP("LEINNF"&amp;A15,'Main File'!A:O,10,0),0)</f>
        <v>0</v>
      </c>
      <c r="G15" s="14">
        <f>IFERROR(+VLOOKUP("LEINNF"&amp;A15,'Main File'!A:O,11,0),0)</f>
        <v>0</v>
      </c>
      <c r="H15" s="14">
        <f>IFERROR(+VLOOKUP("LEINNF"&amp;A15,'Main File'!A:O,12,0),0)</f>
        <v>0</v>
      </c>
      <c r="I15" s="14">
        <f>IFERROR(+VLOOKUP("LEINNF"&amp;A15,'Main File'!A:O,13,0),0)</f>
        <v>0</v>
      </c>
      <c r="J15" s="14">
        <f>IFERROR(+VLOOKUP("LEINNF"&amp;A15,'Main File'!A:O,14,0),0)</f>
        <v>0</v>
      </c>
      <c r="K15" s="14">
        <f>IFERROR(+VLOOKUP("LEINNF"&amp;A15,'Main File'!A:O,15,0),0)</f>
        <v>0</v>
      </c>
    </row>
    <row r="16" spans="1:14" x14ac:dyDescent="0.25">
      <c r="A16" s="9">
        <f t="shared" si="0"/>
        <v>43172</v>
      </c>
      <c r="B16" s="14">
        <f>IFERROR(+VLOOKUP("LEINNF"&amp;A16,'Main File'!A:O,6,0),0)</f>
        <v>0</v>
      </c>
      <c r="C16" s="14">
        <f>IFERROR(+VLOOKUP("LEINNF"&amp;A16,'Main File'!A:O,7,0),0)</f>
        <v>0</v>
      </c>
      <c r="D16" s="14">
        <f>IFERROR(+VLOOKUP("LEINNF"&amp;A16,'Main File'!A:O,8,0),0)</f>
        <v>0</v>
      </c>
      <c r="E16" s="14">
        <f>IFERROR(+VLOOKUP("LEINNF"&amp;A16,'Main File'!A:O,9,0),0)</f>
        <v>0</v>
      </c>
      <c r="F16" s="14">
        <f>IFERROR(+VLOOKUP("LEINNF"&amp;A16,'Main File'!A:O,10,0),0)</f>
        <v>0</v>
      </c>
      <c r="G16" s="14">
        <f>IFERROR(+VLOOKUP("LEINNF"&amp;A16,'Main File'!A:O,11,0),0)</f>
        <v>0</v>
      </c>
      <c r="H16" s="14">
        <f>IFERROR(+VLOOKUP("LEINNF"&amp;A16,'Main File'!A:O,12,0),0)</f>
        <v>0</v>
      </c>
      <c r="I16" s="14">
        <f>IFERROR(+VLOOKUP("LEINNF"&amp;A16,'Main File'!A:O,13,0),0)</f>
        <v>0</v>
      </c>
      <c r="J16" s="14">
        <f>IFERROR(+VLOOKUP("LEINNF"&amp;A16,'Main File'!A:O,14,0),0)</f>
        <v>0</v>
      </c>
      <c r="K16" s="14">
        <f>IFERROR(+VLOOKUP("LEINNF"&amp;A16,'Main File'!A:O,15,0),0)</f>
        <v>0</v>
      </c>
    </row>
    <row r="17" spans="1:11" x14ac:dyDescent="0.25">
      <c r="A17" s="9">
        <f t="shared" si="0"/>
        <v>43173</v>
      </c>
      <c r="B17" s="14">
        <f>IFERROR(+VLOOKUP("LEINNF"&amp;A17,'Main File'!A:O,6,0),0)</f>
        <v>0</v>
      </c>
      <c r="C17" s="14">
        <f>IFERROR(+VLOOKUP("LEINNF"&amp;A17,'Main File'!A:O,7,0),0)</f>
        <v>0</v>
      </c>
      <c r="D17" s="14">
        <f>IFERROR(+VLOOKUP("LEINNF"&amp;A17,'Main File'!A:O,8,0),0)</f>
        <v>0</v>
      </c>
      <c r="E17" s="14">
        <f>IFERROR(+VLOOKUP("LEINNF"&amp;A17,'Main File'!A:O,9,0),0)</f>
        <v>0</v>
      </c>
      <c r="F17" s="14">
        <f>IFERROR(+VLOOKUP("LEINNF"&amp;A17,'Main File'!A:O,10,0),0)</f>
        <v>0</v>
      </c>
      <c r="G17" s="14">
        <f>IFERROR(+VLOOKUP("LEINNF"&amp;A17,'Main File'!A:O,11,0),0)</f>
        <v>0</v>
      </c>
      <c r="H17" s="14">
        <f>IFERROR(+VLOOKUP("LEINNF"&amp;A17,'Main File'!A:O,12,0),0)</f>
        <v>0</v>
      </c>
      <c r="I17" s="14">
        <f>IFERROR(+VLOOKUP("LEINNF"&amp;A17,'Main File'!A:O,13,0),0)</f>
        <v>0</v>
      </c>
      <c r="J17" s="14">
        <f>IFERROR(+VLOOKUP("LEINNF"&amp;A17,'Main File'!A:O,14,0),0)</f>
        <v>0</v>
      </c>
      <c r="K17" s="14">
        <f>IFERROR(+VLOOKUP("LEINNF"&amp;A17,'Main File'!A:O,15,0),0)</f>
        <v>0</v>
      </c>
    </row>
    <row r="18" spans="1:11" x14ac:dyDescent="0.25">
      <c r="A18" s="9">
        <f t="shared" si="0"/>
        <v>43174</v>
      </c>
      <c r="B18" s="14">
        <f>IFERROR(+VLOOKUP("LEINNF"&amp;A18,'Main File'!A:O,6,0),0)</f>
        <v>0</v>
      </c>
      <c r="C18" s="14">
        <f>IFERROR(+VLOOKUP("LEINNF"&amp;A18,'Main File'!A:O,7,0),0)</f>
        <v>0</v>
      </c>
      <c r="D18" s="14">
        <f>IFERROR(+VLOOKUP("LEINNF"&amp;A18,'Main File'!A:O,8,0),0)</f>
        <v>0</v>
      </c>
      <c r="E18" s="14">
        <f>IFERROR(+VLOOKUP("LEINNF"&amp;A18,'Main File'!A:O,9,0),0)</f>
        <v>0</v>
      </c>
      <c r="F18" s="14">
        <f>IFERROR(+VLOOKUP("LEINNF"&amp;A18,'Main File'!A:O,10,0),0)</f>
        <v>0</v>
      </c>
      <c r="G18" s="14">
        <f>IFERROR(+VLOOKUP("LEINNF"&amp;A18,'Main File'!A:O,11,0),0)</f>
        <v>0</v>
      </c>
      <c r="H18" s="14">
        <f>IFERROR(+VLOOKUP("LEINNF"&amp;A18,'Main File'!A:O,12,0),0)</f>
        <v>0</v>
      </c>
      <c r="I18" s="14">
        <f>IFERROR(+VLOOKUP("LEINNF"&amp;A18,'Main File'!A:O,13,0),0)</f>
        <v>0</v>
      </c>
      <c r="J18" s="14">
        <f>IFERROR(+VLOOKUP("LEINNF"&amp;A18,'Main File'!A:O,14,0),0)</f>
        <v>0</v>
      </c>
      <c r="K18" s="14">
        <f>IFERROR(+VLOOKUP("LEINNF"&amp;A18,'Main File'!A:O,15,0),0)</f>
        <v>0</v>
      </c>
    </row>
    <row r="19" spans="1:11" x14ac:dyDescent="0.25">
      <c r="A19" s="9">
        <f t="shared" si="0"/>
        <v>43175</v>
      </c>
      <c r="B19" s="14">
        <f>IFERROR(+VLOOKUP("LEINNF"&amp;A19,'Main File'!A:O,6,0),0)</f>
        <v>0</v>
      </c>
      <c r="C19" s="14">
        <f>IFERROR(+VLOOKUP("LEINNF"&amp;A19,'Main File'!A:O,7,0),0)</f>
        <v>0</v>
      </c>
      <c r="D19" s="14">
        <f>IFERROR(+VLOOKUP("LEINNF"&amp;A19,'Main File'!A:O,8,0),0)</f>
        <v>0</v>
      </c>
      <c r="E19" s="14">
        <f>IFERROR(+VLOOKUP("LEINNF"&amp;A19,'Main File'!A:O,9,0),0)</f>
        <v>0</v>
      </c>
      <c r="F19" s="14">
        <f>IFERROR(+VLOOKUP("LEINNF"&amp;A19,'Main File'!A:O,10,0),0)</f>
        <v>0</v>
      </c>
      <c r="G19" s="14">
        <f>IFERROR(+VLOOKUP("LEINNF"&amp;A19,'Main File'!A:O,11,0),0)</f>
        <v>0</v>
      </c>
      <c r="H19" s="14">
        <f>IFERROR(+VLOOKUP("LEINNF"&amp;A19,'Main File'!A:O,12,0),0)</f>
        <v>0</v>
      </c>
      <c r="I19" s="14">
        <f>IFERROR(+VLOOKUP("LEINNF"&amp;A19,'Main File'!A:O,13,0),0)</f>
        <v>0</v>
      </c>
      <c r="J19" s="14">
        <f>IFERROR(+VLOOKUP("LEINNF"&amp;A19,'Main File'!A:O,14,0),0)</f>
        <v>0</v>
      </c>
      <c r="K19" s="14">
        <f>IFERROR(+VLOOKUP("LEINNF"&amp;A19,'Main File'!A:O,15,0),0)</f>
        <v>0</v>
      </c>
    </row>
    <row r="20" spans="1:11" x14ac:dyDescent="0.25">
      <c r="A20" s="9">
        <f t="shared" si="0"/>
        <v>43176</v>
      </c>
      <c r="B20" s="14">
        <f>IFERROR(+VLOOKUP("LEINNF"&amp;A20,'Main File'!A:O,6,0),0)</f>
        <v>0</v>
      </c>
      <c r="C20" s="14">
        <f>IFERROR(+VLOOKUP("LEINNF"&amp;A20,'Main File'!A:O,7,0),0)</f>
        <v>0</v>
      </c>
      <c r="D20" s="14">
        <f>IFERROR(+VLOOKUP("LEINNF"&amp;A20,'Main File'!A:O,8,0),0)</f>
        <v>0</v>
      </c>
      <c r="E20" s="14">
        <f>IFERROR(+VLOOKUP("LEINNF"&amp;A20,'Main File'!A:O,9,0),0)</f>
        <v>0</v>
      </c>
      <c r="F20" s="14">
        <f>IFERROR(+VLOOKUP("LEINNF"&amp;A20,'Main File'!A:O,10,0),0)</f>
        <v>0</v>
      </c>
      <c r="G20" s="14">
        <f>IFERROR(+VLOOKUP("LEINNF"&amp;A20,'Main File'!A:O,11,0),0)</f>
        <v>0</v>
      </c>
      <c r="H20" s="14">
        <f>IFERROR(+VLOOKUP("LEINNF"&amp;A20,'Main File'!A:O,12,0),0)</f>
        <v>0</v>
      </c>
      <c r="I20" s="14">
        <f>IFERROR(+VLOOKUP("LEINNF"&amp;A20,'Main File'!A:O,13,0),0)</f>
        <v>0</v>
      </c>
      <c r="J20" s="14">
        <f>IFERROR(+VLOOKUP("LEINNF"&amp;A20,'Main File'!A:O,14,0),0)</f>
        <v>0</v>
      </c>
      <c r="K20" s="14">
        <f>IFERROR(+VLOOKUP("LEINNF"&amp;A20,'Main File'!A:O,15,0),0)</f>
        <v>0</v>
      </c>
    </row>
    <row r="21" spans="1:11" x14ac:dyDescent="0.25">
      <c r="A21" s="9">
        <f t="shared" si="0"/>
        <v>43177</v>
      </c>
      <c r="B21" s="14">
        <f>IFERROR(+VLOOKUP("LEINNF"&amp;A21,'Main File'!A:O,6,0),0)</f>
        <v>0</v>
      </c>
      <c r="C21" s="14">
        <f>IFERROR(+VLOOKUP("LEINNF"&amp;A21,'Main File'!A:O,7,0),0)</f>
        <v>0</v>
      </c>
      <c r="D21" s="14">
        <f>IFERROR(+VLOOKUP("LEINNF"&amp;A21,'Main File'!A:O,8,0),0)</f>
        <v>0</v>
      </c>
      <c r="E21" s="14">
        <f>IFERROR(+VLOOKUP("LEINNF"&amp;A21,'Main File'!A:O,9,0),0)</f>
        <v>0</v>
      </c>
      <c r="F21" s="14">
        <f>IFERROR(+VLOOKUP("LEINNF"&amp;A21,'Main File'!A:O,10,0),0)</f>
        <v>0</v>
      </c>
      <c r="G21" s="14">
        <f>IFERROR(+VLOOKUP("LEINNF"&amp;A21,'Main File'!A:O,11,0),0)</f>
        <v>0</v>
      </c>
      <c r="H21" s="14">
        <f>IFERROR(+VLOOKUP("LEINNF"&amp;A21,'Main File'!A:O,12,0),0)</f>
        <v>0</v>
      </c>
      <c r="I21" s="14">
        <f>IFERROR(+VLOOKUP("LEINNF"&amp;A21,'Main File'!A:O,13,0),0)</f>
        <v>0</v>
      </c>
      <c r="J21" s="14">
        <f>IFERROR(+VLOOKUP("LEINNF"&amp;A21,'Main File'!A:O,14,0),0)</f>
        <v>0</v>
      </c>
      <c r="K21" s="14">
        <f>IFERROR(+VLOOKUP("LEINNF"&amp;A21,'Main File'!A:O,15,0),0)</f>
        <v>0</v>
      </c>
    </row>
    <row r="22" spans="1:11" x14ac:dyDescent="0.25">
      <c r="A22" s="9">
        <f t="shared" si="0"/>
        <v>43178</v>
      </c>
      <c r="B22" s="14">
        <f>IFERROR(+VLOOKUP("LEINNF"&amp;A22,'Main File'!A:O,6,0),0)</f>
        <v>0</v>
      </c>
      <c r="C22" s="14">
        <f>IFERROR(+VLOOKUP("LEINNF"&amp;A22,'Main File'!A:O,7,0),0)</f>
        <v>0</v>
      </c>
      <c r="D22" s="14">
        <f>IFERROR(+VLOOKUP("LEINNF"&amp;A22,'Main File'!A:O,8,0),0)</f>
        <v>0</v>
      </c>
      <c r="E22" s="14">
        <f>IFERROR(+VLOOKUP("LEINNF"&amp;A22,'Main File'!A:O,9,0),0)</f>
        <v>0</v>
      </c>
      <c r="F22" s="14">
        <f>IFERROR(+VLOOKUP("LEINNF"&amp;A22,'Main File'!A:O,10,0),0)</f>
        <v>0</v>
      </c>
      <c r="G22" s="14">
        <f>IFERROR(+VLOOKUP("LEINNF"&amp;A22,'Main File'!A:O,11,0),0)</f>
        <v>0</v>
      </c>
      <c r="H22" s="14">
        <f>IFERROR(+VLOOKUP("LEINNF"&amp;A22,'Main File'!A:O,12,0),0)</f>
        <v>0</v>
      </c>
      <c r="I22" s="14">
        <f>IFERROR(+VLOOKUP("LEINNF"&amp;A22,'Main File'!A:O,13,0),0)</f>
        <v>0</v>
      </c>
      <c r="J22" s="14">
        <f>IFERROR(+VLOOKUP("LEINNF"&amp;A22,'Main File'!A:O,14,0),0)</f>
        <v>0</v>
      </c>
      <c r="K22" s="14">
        <f>IFERROR(+VLOOKUP("LEINNF"&amp;A22,'Main File'!A:O,15,0),0)</f>
        <v>0</v>
      </c>
    </row>
    <row r="23" spans="1:11" x14ac:dyDescent="0.25">
      <c r="A23" s="9">
        <f t="shared" si="0"/>
        <v>43179</v>
      </c>
      <c r="B23" s="14">
        <f>IFERROR(+VLOOKUP("LEINNF"&amp;A23,'Main File'!A:O,6,0),0)</f>
        <v>0</v>
      </c>
      <c r="C23" s="14">
        <f>IFERROR(+VLOOKUP("LEINNF"&amp;A23,'Main File'!A:O,7,0),0)</f>
        <v>0</v>
      </c>
      <c r="D23" s="14">
        <f>IFERROR(+VLOOKUP("LEINNF"&amp;A23,'Main File'!A:O,8,0),0)</f>
        <v>0</v>
      </c>
      <c r="E23" s="14">
        <f>IFERROR(+VLOOKUP("LEINNF"&amp;A23,'Main File'!A:O,9,0),0)</f>
        <v>0</v>
      </c>
      <c r="F23" s="14">
        <f>IFERROR(+VLOOKUP("LEINNF"&amp;A23,'Main File'!A:O,10,0),0)</f>
        <v>0</v>
      </c>
      <c r="G23" s="14">
        <f>IFERROR(+VLOOKUP("LEINNF"&amp;A23,'Main File'!A:O,11,0),0)</f>
        <v>0</v>
      </c>
      <c r="H23" s="14">
        <f>IFERROR(+VLOOKUP("LEINNF"&amp;A23,'Main File'!A:O,12,0),0)</f>
        <v>0</v>
      </c>
      <c r="I23" s="14">
        <f>IFERROR(+VLOOKUP("LEINNF"&amp;A23,'Main File'!A:O,13,0),0)</f>
        <v>0</v>
      </c>
      <c r="J23" s="14">
        <f>IFERROR(+VLOOKUP("LEINNF"&amp;A23,'Main File'!A:O,14,0),0)</f>
        <v>0</v>
      </c>
      <c r="K23" s="14">
        <f>IFERROR(+VLOOKUP("LEINNF"&amp;A23,'Main File'!A:O,15,0),0)</f>
        <v>0</v>
      </c>
    </row>
    <row r="24" spans="1:11" x14ac:dyDescent="0.25">
      <c r="A24" s="9">
        <f t="shared" si="0"/>
        <v>43180</v>
      </c>
      <c r="B24" s="14">
        <f>IFERROR(+VLOOKUP("LEINNF"&amp;A24,'Main File'!A:O,6,0),0)</f>
        <v>0</v>
      </c>
      <c r="C24" s="14">
        <f>IFERROR(+VLOOKUP("LEINNF"&amp;A24,'Main File'!A:O,7,0),0)</f>
        <v>0</v>
      </c>
      <c r="D24" s="14">
        <f>IFERROR(+VLOOKUP("LEINNF"&amp;A24,'Main File'!A:O,8,0),0)</f>
        <v>0</v>
      </c>
      <c r="E24" s="14">
        <f>IFERROR(+VLOOKUP("LEINNF"&amp;A24,'Main File'!A:O,9,0),0)</f>
        <v>0</v>
      </c>
      <c r="F24" s="14">
        <f>IFERROR(+VLOOKUP("LEINNF"&amp;A24,'Main File'!A:O,10,0),0)</f>
        <v>0</v>
      </c>
      <c r="G24" s="14">
        <f>IFERROR(+VLOOKUP("LEINNF"&amp;A24,'Main File'!A:O,11,0),0)</f>
        <v>0</v>
      </c>
      <c r="H24" s="14">
        <f>IFERROR(+VLOOKUP("LEINNF"&amp;A24,'Main File'!A:O,12,0),0)</f>
        <v>0</v>
      </c>
      <c r="I24" s="14">
        <f>IFERROR(+VLOOKUP("LEINNF"&amp;A24,'Main File'!A:O,13,0),0)</f>
        <v>0</v>
      </c>
      <c r="J24" s="14">
        <f>IFERROR(+VLOOKUP("LEINNF"&amp;A24,'Main File'!A:O,14,0),0)</f>
        <v>0</v>
      </c>
      <c r="K24" s="14">
        <f>IFERROR(+VLOOKUP("LEINNF"&amp;A24,'Main File'!A:O,15,0),0)</f>
        <v>0</v>
      </c>
    </row>
    <row r="25" spans="1:11" x14ac:dyDescent="0.25">
      <c r="A25" s="9">
        <f t="shared" si="0"/>
        <v>43181</v>
      </c>
      <c r="B25" s="14">
        <f>IFERROR(+VLOOKUP("LEINNF"&amp;A25,'Main File'!A:O,6,0),0)</f>
        <v>0</v>
      </c>
      <c r="C25" s="14">
        <f>IFERROR(+VLOOKUP("LEINNF"&amp;A25,'Main File'!A:O,7,0),0)</f>
        <v>0</v>
      </c>
      <c r="D25" s="14">
        <f>IFERROR(+VLOOKUP("LEINNF"&amp;A25,'Main File'!A:O,8,0),0)</f>
        <v>0</v>
      </c>
      <c r="E25" s="14">
        <f>IFERROR(+VLOOKUP("LEINNF"&amp;A25,'Main File'!A:O,9,0),0)</f>
        <v>0</v>
      </c>
      <c r="F25" s="14">
        <f>IFERROR(+VLOOKUP("LEINNF"&amp;A25,'Main File'!A:O,10,0),0)</f>
        <v>0</v>
      </c>
      <c r="G25" s="14">
        <f>IFERROR(+VLOOKUP("LEINNF"&amp;A25,'Main File'!A:O,11,0),0)</f>
        <v>0</v>
      </c>
      <c r="H25" s="14">
        <f>IFERROR(+VLOOKUP("LEINNF"&amp;A25,'Main File'!A:O,12,0),0)</f>
        <v>0</v>
      </c>
      <c r="I25" s="14">
        <f>IFERROR(+VLOOKUP("LEINNF"&amp;A25,'Main File'!A:O,13,0),0)</f>
        <v>0</v>
      </c>
      <c r="J25" s="14">
        <f>IFERROR(+VLOOKUP("LEINNF"&amp;A25,'Main File'!A:O,14,0),0)</f>
        <v>0</v>
      </c>
      <c r="K25" s="14">
        <f>IFERROR(+VLOOKUP("LEINNF"&amp;A25,'Main File'!A:O,15,0),0)</f>
        <v>0</v>
      </c>
    </row>
    <row r="26" spans="1:11" x14ac:dyDescent="0.25">
      <c r="A26" s="9">
        <f t="shared" si="0"/>
        <v>43182</v>
      </c>
      <c r="B26" s="14">
        <f>IFERROR(+VLOOKUP("LEINNF"&amp;A26,'Main File'!A:O,6,0),0)</f>
        <v>0</v>
      </c>
      <c r="C26" s="14">
        <f>IFERROR(+VLOOKUP("LEINNF"&amp;A26,'Main File'!A:O,7,0),0)</f>
        <v>0</v>
      </c>
      <c r="D26" s="14">
        <f>IFERROR(+VLOOKUP("LEINNF"&amp;A26,'Main File'!A:O,8,0),0)</f>
        <v>0</v>
      </c>
      <c r="E26" s="14">
        <f>IFERROR(+VLOOKUP("LEINNF"&amp;A26,'Main File'!A:O,9,0),0)</f>
        <v>0</v>
      </c>
      <c r="F26" s="14">
        <f>IFERROR(+VLOOKUP("LEINNF"&amp;A26,'Main File'!A:O,10,0),0)</f>
        <v>0</v>
      </c>
      <c r="G26" s="14">
        <f>IFERROR(+VLOOKUP("LEINNF"&amp;A26,'Main File'!A:O,11,0),0)</f>
        <v>0</v>
      </c>
      <c r="H26" s="14">
        <f>IFERROR(+VLOOKUP("LEINNF"&amp;A26,'Main File'!A:O,12,0),0)</f>
        <v>0</v>
      </c>
      <c r="I26" s="14">
        <f>IFERROR(+VLOOKUP("LEINNF"&amp;A26,'Main File'!A:O,13,0),0)</f>
        <v>0</v>
      </c>
      <c r="J26" s="14">
        <f>IFERROR(+VLOOKUP("LEINNF"&amp;A26,'Main File'!A:O,14,0),0)</f>
        <v>0</v>
      </c>
      <c r="K26" s="14">
        <f>IFERROR(+VLOOKUP("LEINNF"&amp;A26,'Main File'!A:O,15,0),0)</f>
        <v>0</v>
      </c>
    </row>
    <row r="27" spans="1:11" x14ac:dyDescent="0.25">
      <c r="A27" s="9">
        <f t="shared" si="0"/>
        <v>43183</v>
      </c>
      <c r="B27" s="14">
        <f>IFERROR(+VLOOKUP("LEINNF"&amp;A27,'Main File'!A:O,6,0),0)</f>
        <v>0</v>
      </c>
      <c r="C27" s="14">
        <f>IFERROR(+VLOOKUP("LEINNF"&amp;A27,'Main File'!A:O,7,0),0)</f>
        <v>0</v>
      </c>
      <c r="D27" s="14">
        <f>IFERROR(+VLOOKUP("LEINNF"&amp;A27,'Main File'!A:O,8,0),0)</f>
        <v>0</v>
      </c>
      <c r="E27" s="14">
        <f>IFERROR(+VLOOKUP("LEINNF"&amp;A27,'Main File'!A:O,9,0),0)</f>
        <v>0</v>
      </c>
      <c r="F27" s="14">
        <f>IFERROR(+VLOOKUP("LEINNF"&amp;A27,'Main File'!A:O,10,0),0)</f>
        <v>0</v>
      </c>
      <c r="G27" s="14">
        <f>IFERROR(+VLOOKUP("LEINNF"&amp;A27,'Main File'!A:O,11,0),0)</f>
        <v>0</v>
      </c>
      <c r="H27" s="14">
        <f>IFERROR(+VLOOKUP("LEINNF"&amp;A27,'Main File'!A:O,12,0),0)</f>
        <v>0</v>
      </c>
      <c r="I27" s="14">
        <f>IFERROR(+VLOOKUP("LEINNF"&amp;A27,'Main File'!A:O,13,0),0)</f>
        <v>0</v>
      </c>
      <c r="J27" s="14">
        <f>IFERROR(+VLOOKUP("LEINNF"&amp;A27,'Main File'!A:O,14,0),0)</f>
        <v>0</v>
      </c>
      <c r="K27" s="14">
        <f>IFERROR(+VLOOKUP("LEINNF"&amp;A27,'Main File'!A:O,15,0),0)</f>
        <v>0</v>
      </c>
    </row>
    <row r="28" spans="1:11" x14ac:dyDescent="0.25">
      <c r="A28" s="9">
        <f t="shared" si="0"/>
        <v>43184</v>
      </c>
      <c r="B28" s="14">
        <f>IFERROR(+VLOOKUP("LEINNF"&amp;A28,'Main File'!A:O,6,0),0)</f>
        <v>0</v>
      </c>
      <c r="C28" s="14">
        <f>IFERROR(+VLOOKUP("LEINNF"&amp;A28,'Main File'!A:O,7,0),0)</f>
        <v>0</v>
      </c>
      <c r="D28" s="14">
        <f>IFERROR(+VLOOKUP("LEINNF"&amp;A28,'Main File'!A:O,8,0),0)</f>
        <v>0</v>
      </c>
      <c r="E28" s="14">
        <f>IFERROR(+VLOOKUP("LEINNF"&amp;A28,'Main File'!A:O,9,0),0)</f>
        <v>0</v>
      </c>
      <c r="F28" s="14">
        <f>IFERROR(+VLOOKUP("LEINNF"&amp;A28,'Main File'!A:O,10,0),0)</f>
        <v>0</v>
      </c>
      <c r="G28" s="14">
        <f>IFERROR(+VLOOKUP("LEINNF"&amp;A28,'Main File'!A:O,11,0),0)</f>
        <v>0</v>
      </c>
      <c r="H28" s="14">
        <f>IFERROR(+VLOOKUP("LEINNF"&amp;A28,'Main File'!A:O,12,0),0)</f>
        <v>0</v>
      </c>
      <c r="I28" s="14">
        <f>IFERROR(+VLOOKUP("LEINNF"&amp;A28,'Main File'!A:O,13,0),0)</f>
        <v>0</v>
      </c>
      <c r="J28" s="14">
        <f>IFERROR(+VLOOKUP("LEINNF"&amp;A28,'Main File'!A:O,14,0),0)</f>
        <v>0</v>
      </c>
      <c r="K28" s="14">
        <f>IFERROR(+VLOOKUP("LEINNF"&amp;A28,'Main File'!A:O,15,0),0)</f>
        <v>0</v>
      </c>
    </row>
    <row r="29" spans="1:11" x14ac:dyDescent="0.25">
      <c r="A29" s="9">
        <f t="shared" si="0"/>
        <v>43185</v>
      </c>
      <c r="B29" s="14">
        <f>IFERROR(+VLOOKUP("LEINNF"&amp;A29,'Main File'!A:O,6,0),0)</f>
        <v>0</v>
      </c>
      <c r="C29" s="14">
        <f>IFERROR(+VLOOKUP("LEINNF"&amp;A29,'Main File'!A:O,7,0),0)</f>
        <v>0</v>
      </c>
      <c r="D29" s="14">
        <f>IFERROR(+VLOOKUP("LEINNF"&amp;A29,'Main File'!A:O,8,0),0)</f>
        <v>0</v>
      </c>
      <c r="E29" s="14">
        <f>IFERROR(+VLOOKUP("LEINNF"&amp;A29,'Main File'!A:O,9,0),0)</f>
        <v>0</v>
      </c>
      <c r="F29" s="14">
        <f>IFERROR(+VLOOKUP("LEINNF"&amp;A29,'Main File'!A:O,10,0),0)</f>
        <v>0</v>
      </c>
      <c r="G29" s="14">
        <f>IFERROR(+VLOOKUP("LEINNF"&amp;A29,'Main File'!A:O,11,0),0)</f>
        <v>0</v>
      </c>
      <c r="H29" s="14">
        <f>IFERROR(+VLOOKUP("LEINNF"&amp;A29,'Main File'!A:O,12,0),0)</f>
        <v>0</v>
      </c>
      <c r="I29" s="14">
        <f>IFERROR(+VLOOKUP("LEINNF"&amp;A29,'Main File'!A:O,13,0),0)</f>
        <v>0</v>
      </c>
      <c r="J29" s="14">
        <f>IFERROR(+VLOOKUP("LEINNF"&amp;A29,'Main File'!A:O,14,0),0)</f>
        <v>0</v>
      </c>
      <c r="K29" s="14">
        <f>IFERROR(+VLOOKUP("LEINNF"&amp;A29,'Main File'!A:O,15,0),0)</f>
        <v>0</v>
      </c>
    </row>
    <row r="30" spans="1:11" x14ac:dyDescent="0.25">
      <c r="A30" s="9">
        <f t="shared" si="0"/>
        <v>43186</v>
      </c>
      <c r="B30" s="14">
        <f>IFERROR(+VLOOKUP("LEINNF"&amp;A30,'Main File'!A:O,6,0),0)</f>
        <v>0</v>
      </c>
      <c r="C30" s="14">
        <f>IFERROR(+VLOOKUP("LEINNF"&amp;A30,'Main File'!A:O,7,0),0)</f>
        <v>0</v>
      </c>
      <c r="D30" s="14">
        <f>IFERROR(+VLOOKUP("LEINNF"&amp;A30,'Main File'!A:O,8,0),0)</f>
        <v>0</v>
      </c>
      <c r="E30" s="14">
        <f>IFERROR(+VLOOKUP("LEINNF"&amp;A30,'Main File'!A:O,9,0),0)</f>
        <v>0</v>
      </c>
      <c r="F30" s="14">
        <f>IFERROR(+VLOOKUP("LEINNF"&amp;A30,'Main File'!A:O,10,0),0)</f>
        <v>0</v>
      </c>
      <c r="G30" s="14">
        <f>IFERROR(+VLOOKUP("LEINNF"&amp;A30,'Main File'!A:O,11,0),0)</f>
        <v>0</v>
      </c>
      <c r="H30" s="14">
        <f>IFERROR(+VLOOKUP("LEINNF"&amp;A30,'Main File'!A:O,12,0),0)</f>
        <v>0</v>
      </c>
      <c r="I30" s="14">
        <f>IFERROR(+VLOOKUP("LEINNF"&amp;A30,'Main File'!A:O,13,0),0)</f>
        <v>0</v>
      </c>
      <c r="J30" s="14">
        <f>IFERROR(+VLOOKUP("LEINNF"&amp;A30,'Main File'!A:O,14,0),0)</f>
        <v>0</v>
      </c>
      <c r="K30" s="14">
        <f>IFERROR(+VLOOKUP("LEINNF"&amp;A30,'Main File'!A:O,15,0),0)</f>
        <v>0</v>
      </c>
    </row>
    <row r="31" spans="1:11" x14ac:dyDescent="0.25">
      <c r="A31" s="9">
        <f t="shared" si="0"/>
        <v>43187</v>
      </c>
      <c r="B31" s="14">
        <f>IFERROR(+VLOOKUP("LEINNF"&amp;A31,'Main File'!A:O,6,0),0)</f>
        <v>0</v>
      </c>
      <c r="C31" s="14">
        <f>IFERROR(+VLOOKUP("LEINNF"&amp;A31,'Main File'!A:O,7,0),0)</f>
        <v>0</v>
      </c>
      <c r="D31" s="14">
        <f>IFERROR(+VLOOKUP("LEINNF"&amp;A31,'Main File'!A:O,8,0),0)</f>
        <v>0</v>
      </c>
      <c r="E31" s="14">
        <f>IFERROR(+VLOOKUP("LEINNF"&amp;A31,'Main File'!A:O,9,0),0)</f>
        <v>0</v>
      </c>
      <c r="F31" s="14">
        <f>IFERROR(+VLOOKUP("LEINNF"&amp;A31,'Main File'!A:O,10,0),0)</f>
        <v>0</v>
      </c>
      <c r="G31" s="14">
        <f>IFERROR(+VLOOKUP("LEINNF"&amp;A31,'Main File'!A:O,11,0),0)</f>
        <v>0</v>
      </c>
      <c r="H31" s="14">
        <f>IFERROR(+VLOOKUP("LEINNF"&amp;A31,'Main File'!A:O,12,0),0)</f>
        <v>0</v>
      </c>
      <c r="I31" s="14">
        <f>IFERROR(+VLOOKUP("LEINNF"&amp;A31,'Main File'!A:O,13,0),0)</f>
        <v>0</v>
      </c>
      <c r="J31" s="14">
        <f>IFERROR(+VLOOKUP("LEINNF"&amp;A31,'Main File'!A:O,14,0),0)</f>
        <v>0</v>
      </c>
      <c r="K31" s="14">
        <f>IFERROR(+VLOOKUP("LEINNF"&amp;A31,'Main File'!A:O,15,0),0)</f>
        <v>0</v>
      </c>
    </row>
    <row r="32" spans="1:11" x14ac:dyDescent="0.25">
      <c r="A32" s="9">
        <f t="shared" si="0"/>
        <v>43188</v>
      </c>
      <c r="B32" s="14">
        <f>IFERROR(+VLOOKUP("LEINNF"&amp;A32,'Main File'!A:O,6,0),0)</f>
        <v>0</v>
      </c>
      <c r="C32" s="14">
        <f>IFERROR(+VLOOKUP("LEINNF"&amp;A32,'Main File'!A:O,7,0),0)</f>
        <v>0</v>
      </c>
      <c r="D32" s="14">
        <f>IFERROR(+VLOOKUP("LEINNF"&amp;A32,'Main File'!A:O,8,0),0)</f>
        <v>0</v>
      </c>
      <c r="E32" s="14">
        <f>IFERROR(+VLOOKUP("LEINNF"&amp;A32,'Main File'!A:O,9,0),0)</f>
        <v>0</v>
      </c>
      <c r="F32" s="14">
        <f>IFERROR(+VLOOKUP("LEINNF"&amp;A32,'Main File'!A:O,10,0),0)</f>
        <v>0</v>
      </c>
      <c r="G32" s="14">
        <f>IFERROR(+VLOOKUP("LEINNF"&amp;A32,'Main File'!A:O,11,0),0)</f>
        <v>0</v>
      </c>
      <c r="H32" s="14">
        <f>IFERROR(+VLOOKUP("LEINNF"&amp;A32,'Main File'!A:O,12,0),0)</f>
        <v>0</v>
      </c>
      <c r="I32" s="14">
        <f>IFERROR(+VLOOKUP("LEINNF"&amp;A32,'Main File'!A:O,13,0),0)</f>
        <v>0</v>
      </c>
      <c r="J32" s="14">
        <f>IFERROR(+VLOOKUP("LEINNF"&amp;A32,'Main File'!A:O,14,0),0)</f>
        <v>0</v>
      </c>
      <c r="K32" s="14">
        <f>IFERROR(+VLOOKUP("LEINNF"&amp;A32,'Main File'!A:O,15,0),0)</f>
        <v>0</v>
      </c>
    </row>
    <row r="33" spans="1:11" x14ac:dyDescent="0.25">
      <c r="A33" s="9">
        <f t="shared" si="0"/>
        <v>43189</v>
      </c>
      <c r="B33" s="14">
        <f>IFERROR(+VLOOKUP("LEINNF"&amp;A33,'Main File'!A:O,6,0),0)</f>
        <v>0</v>
      </c>
      <c r="C33" s="14">
        <f>IFERROR(+VLOOKUP("LEINNF"&amp;A33,'Main File'!A:O,7,0),0)</f>
        <v>0</v>
      </c>
      <c r="D33" s="14">
        <f>IFERROR(+VLOOKUP("LEINNF"&amp;A33,'Main File'!A:O,8,0),0)</f>
        <v>0</v>
      </c>
      <c r="E33" s="14">
        <f>IFERROR(+VLOOKUP("LEINNF"&amp;A33,'Main File'!A:O,9,0),0)</f>
        <v>0</v>
      </c>
      <c r="F33" s="14">
        <f>IFERROR(+VLOOKUP("LEINNF"&amp;A33,'Main File'!A:O,10,0),0)</f>
        <v>0</v>
      </c>
      <c r="G33" s="14">
        <f>IFERROR(+VLOOKUP("LEINNF"&amp;A33,'Main File'!A:O,11,0),0)</f>
        <v>0</v>
      </c>
      <c r="H33" s="14">
        <f>IFERROR(+VLOOKUP("LEINNF"&amp;A33,'Main File'!A:O,12,0),0)</f>
        <v>0</v>
      </c>
      <c r="I33" s="14">
        <f>IFERROR(+VLOOKUP("LEINNF"&amp;A33,'Main File'!A:O,13,0),0)</f>
        <v>0</v>
      </c>
      <c r="J33" s="14">
        <f>IFERROR(+VLOOKUP("LEINNF"&amp;A33,'Main File'!A:O,14,0),0)</f>
        <v>0</v>
      </c>
      <c r="K33" s="14">
        <f>IFERROR(+VLOOKUP("LEINNF"&amp;A33,'Main File'!A:O,15,0),0)</f>
        <v>0</v>
      </c>
    </row>
    <row r="34" spans="1:11" x14ac:dyDescent="0.25">
      <c r="A34" s="9">
        <f t="shared" si="0"/>
        <v>43190</v>
      </c>
      <c r="B34" s="14">
        <f>IFERROR(+VLOOKUP("LEINNF"&amp;A34,'Main File'!A:O,6,0),0)</f>
        <v>0</v>
      </c>
      <c r="C34" s="14">
        <f>IFERROR(+VLOOKUP("LEINNF"&amp;A34,'Main File'!A:O,7,0),0)</f>
        <v>0</v>
      </c>
      <c r="D34" s="14">
        <f>IFERROR(+VLOOKUP("LEINNF"&amp;A34,'Main File'!A:O,8,0),0)</f>
        <v>0</v>
      </c>
      <c r="E34" s="14">
        <f>IFERROR(+VLOOKUP("LEINNF"&amp;A34,'Main File'!A:O,9,0),0)</f>
        <v>0</v>
      </c>
      <c r="F34" s="14">
        <f>IFERROR(+VLOOKUP("LEINNF"&amp;A34,'Main File'!A:O,10,0),0)</f>
        <v>0</v>
      </c>
      <c r="G34" s="14">
        <f>IFERROR(+VLOOKUP("LEINNF"&amp;A34,'Main File'!A:O,11,0),0)</f>
        <v>0</v>
      </c>
      <c r="H34" s="14">
        <f>IFERROR(+VLOOKUP("LEINNF"&amp;A34,'Main File'!A:O,12,0),0)</f>
        <v>0</v>
      </c>
      <c r="I34" s="14">
        <f>IFERROR(+VLOOKUP("LEINNF"&amp;A34,'Main File'!A:O,13,0),0)</f>
        <v>0</v>
      </c>
      <c r="J34" s="14">
        <f>IFERROR(+VLOOKUP("LEINNF"&amp;A34,'Main File'!A:O,14,0),0)</f>
        <v>0</v>
      </c>
      <c r="K34" s="14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Index Fund- Sensex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IFERROR(+VLOOKUP("LEINSX"&amp;A4,'Main File'!A:O,6,0),0)</f>
        <v>1.7000569899080928</v>
      </c>
      <c r="C4" s="14">
        <f>IFERROR(+VLOOKUP("LEINSX"&amp;A4,'Main File'!A:O,7,0),0)</f>
        <v>0</v>
      </c>
      <c r="D4" s="14">
        <f>IFERROR(+VLOOKUP("LEINSX"&amp;A4,'Main File'!A:O,8,0),0)</f>
        <v>0</v>
      </c>
      <c r="E4" s="14">
        <f>IFERROR(+VLOOKUP("LEINSX"&amp;A4,'Main File'!A:O,9,0),0)</f>
        <v>0.12600277923816311</v>
      </c>
      <c r="F4" s="14">
        <f>IFERROR(+VLOOKUP("LEINSX"&amp;A4,'Main File'!A:O,10,0),0)</f>
        <v>1.8260597691462559</v>
      </c>
      <c r="G4" s="14">
        <f>IFERROR(+VLOOKUP("LEINSX"&amp;A4,'Main File'!A:O,11,0),0)</f>
        <v>1.1378634984281495</v>
      </c>
      <c r="H4" s="14">
        <f>IFERROR(+VLOOKUP("LEINSX"&amp;A4,'Main File'!A:O,12,0),0)</f>
        <v>0</v>
      </c>
      <c r="I4" s="14">
        <f>IFERROR(+VLOOKUP("LEINSX"&amp;A4,'Main File'!A:O,13,0),0)</f>
        <v>0</v>
      </c>
      <c r="J4" s="14">
        <f>IFERROR(+VLOOKUP("LEINSX"&amp;A4,'Main File'!A:O,14,0),0)</f>
        <v>0.1148112969044526</v>
      </c>
      <c r="K4" s="14">
        <f>IFERROR(+VLOOKUP("LEINSX"&amp;A4,'Main File'!A:O,15,0),0)</f>
        <v>1.2526747953326021</v>
      </c>
    </row>
    <row r="5" spans="1:14" x14ac:dyDescent="0.25">
      <c r="A5" s="9">
        <v>43161</v>
      </c>
      <c r="B5" s="14">
        <f>IFERROR(+VLOOKUP("LEINSX"&amp;A5,'Main File'!A:O,6,0),0)</f>
        <v>1.700055140559338</v>
      </c>
      <c r="C5" s="14">
        <f>IFERROR(+VLOOKUP("LEINSX"&amp;A5,'Main File'!A:O,7,0),0)</f>
        <v>0</v>
      </c>
      <c r="D5" s="14">
        <f>IFERROR(+VLOOKUP("LEINSX"&amp;A5,'Main File'!A:O,8,0),0)</f>
        <v>0</v>
      </c>
      <c r="E5" s="14">
        <f>IFERROR(+VLOOKUP("LEINSX"&amp;A5,'Main File'!A:O,9,0),0)</f>
        <v>0.12600318663647428</v>
      </c>
      <c r="F5" s="14">
        <f>IFERROR(+VLOOKUP("LEINSX"&amp;A5,'Main File'!A:O,10,0),0)</f>
        <v>1.8260583271958124</v>
      </c>
      <c r="G5" s="14">
        <f>IFERROR(+VLOOKUP("LEINSX"&amp;A5,'Main File'!A:O,11,0),0)</f>
        <v>1.1381791341471836</v>
      </c>
      <c r="H5" s="14">
        <f>IFERROR(+VLOOKUP("LEINSX"&amp;A5,'Main File'!A:O,12,0),0)</f>
        <v>0</v>
      </c>
      <c r="I5" s="14">
        <f>IFERROR(+VLOOKUP("LEINSX"&amp;A5,'Main File'!A:O,13,0),0)</f>
        <v>0</v>
      </c>
      <c r="J5" s="14">
        <f>IFERROR(+VLOOKUP("LEINSX"&amp;A5,'Main File'!A:O,14,0),0)</f>
        <v>0.11488618863353997</v>
      </c>
      <c r="K5" s="14">
        <f>IFERROR(+VLOOKUP("LEINSX"&amp;A5,'Main File'!A:O,15,0),0)</f>
        <v>1.2530653227807236</v>
      </c>
    </row>
    <row r="6" spans="1:14" x14ac:dyDescent="0.25">
      <c r="A6" s="9">
        <f>+A5+1</f>
        <v>43162</v>
      </c>
      <c r="B6" s="14">
        <f>IFERROR(+VLOOKUP("LEINSX"&amp;A6,'Main File'!A:O,6,0),0)</f>
        <v>1.7000562694217818</v>
      </c>
      <c r="C6" s="14">
        <f>IFERROR(+VLOOKUP("LEINSX"&amp;A6,'Main File'!A:O,7,0),0)</f>
        <v>0</v>
      </c>
      <c r="D6" s="14">
        <f>IFERROR(+VLOOKUP("LEINSX"&amp;A6,'Main File'!A:O,8,0),0)</f>
        <v>0</v>
      </c>
      <c r="E6" s="14">
        <f>IFERROR(+VLOOKUP("LEINSX"&amp;A6,'Main File'!A:O,9,0),0)</f>
        <v>0.12600931405047452</v>
      </c>
      <c r="F6" s="14">
        <f>IFERROR(+VLOOKUP("LEINSX"&amp;A6,'Main File'!A:O,10,0),0)</f>
        <v>1.8260655834722563</v>
      </c>
      <c r="G6" s="14">
        <f>IFERROR(+VLOOKUP("LEINSX"&amp;A6,'Main File'!A:O,11,0),0)</f>
        <v>1.1381879348314041</v>
      </c>
      <c r="H6" s="14">
        <f>IFERROR(+VLOOKUP("LEINSX"&amp;A6,'Main File'!A:O,12,0),0)</f>
        <v>0</v>
      </c>
      <c r="I6" s="14">
        <f>IFERROR(+VLOOKUP("LEINSX"&amp;A6,'Main File'!A:O,13,0),0)</f>
        <v>0</v>
      </c>
      <c r="J6" s="14">
        <f>IFERROR(+VLOOKUP("LEINSX"&amp;A6,'Main File'!A:O,14,0),0)</f>
        <v>0.1148612923538174</v>
      </c>
      <c r="K6" s="14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14">
        <f>IFERROR(+VLOOKUP("LEINSX"&amp;A7,'Main File'!A:O,6,0),0)</f>
        <v>1.7000605307325718</v>
      </c>
      <c r="C7" s="14">
        <f>IFERROR(+VLOOKUP("LEINSX"&amp;A7,'Main File'!A:O,7,0),0)</f>
        <v>0</v>
      </c>
      <c r="D7" s="14">
        <f>IFERROR(+VLOOKUP("LEINSX"&amp;A7,'Main File'!A:O,8,0),0)</f>
        <v>0</v>
      </c>
      <c r="E7" s="14">
        <f>IFERROR(+VLOOKUP("LEINSX"&amp;A7,'Main File'!A:O,9,0),0)</f>
        <v>0.12600916889937736</v>
      </c>
      <c r="F7" s="14">
        <f>IFERROR(+VLOOKUP("LEINSX"&amp;A7,'Main File'!A:O,10,0),0)</f>
        <v>1.8260696996319492</v>
      </c>
      <c r="G7" s="14">
        <f>IFERROR(+VLOOKUP("LEINSX"&amp;A7,'Main File'!A:O,11,0),0)</f>
        <v>1.1381680538884</v>
      </c>
      <c r="H7" s="14">
        <f>IFERROR(+VLOOKUP("LEINSX"&amp;A7,'Main File'!A:O,12,0),0)</f>
        <v>0</v>
      </c>
      <c r="I7" s="14">
        <f>IFERROR(+VLOOKUP("LEINSX"&amp;A7,'Main File'!A:O,13,0),0)</f>
        <v>0</v>
      </c>
      <c r="J7" s="14">
        <f>IFERROR(+VLOOKUP("LEINSX"&amp;A7,'Main File'!A:O,14,0),0)</f>
        <v>0.11486507467205187</v>
      </c>
      <c r="K7" s="14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14">
        <f>IFERROR(+VLOOKUP("LEINSX"&amp;A8,'Main File'!A:O,6,0),0)</f>
        <v>1.700055367587155</v>
      </c>
      <c r="C8" s="14">
        <f>IFERROR(+VLOOKUP("LEINSX"&amp;A8,'Main File'!A:O,7,0),0)</f>
        <v>0</v>
      </c>
      <c r="D8" s="14">
        <f>IFERROR(+VLOOKUP("LEINSX"&amp;A8,'Main File'!A:O,8,0),0)</f>
        <v>0</v>
      </c>
      <c r="E8" s="14">
        <f>IFERROR(+VLOOKUP("LEINSX"&amp;A8,'Main File'!A:O,9,0),0)</f>
        <v>0.1260052689485146</v>
      </c>
      <c r="F8" s="14">
        <f>IFERROR(+VLOOKUP("LEINSX"&amp;A8,'Main File'!A:O,10,0),0)</f>
        <v>1.8260606365356695</v>
      </c>
      <c r="G8" s="14">
        <f>IFERROR(+VLOOKUP("LEINSX"&amp;A8,'Main File'!A:O,11,0),0)</f>
        <v>1.1376561653116419</v>
      </c>
      <c r="H8" s="14">
        <f>IFERROR(+VLOOKUP("LEINSX"&amp;A8,'Main File'!A:O,12,0),0)</f>
        <v>0</v>
      </c>
      <c r="I8" s="14">
        <f>IFERROR(+VLOOKUP("LEINSX"&amp;A8,'Main File'!A:O,13,0),0)</f>
        <v>0</v>
      </c>
      <c r="J8" s="14">
        <f>IFERROR(+VLOOKUP("LEINSX"&amp;A8,'Main File'!A:O,14,0),0)</f>
        <v>0.11478703888372162</v>
      </c>
      <c r="K8" s="14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14">
        <f>IFERROR(+VLOOKUP("LEINSX"&amp;A9,'Main File'!A:O,6,0),0)</f>
        <v>0</v>
      </c>
      <c r="C9" s="14">
        <f>IFERROR(+VLOOKUP("LEINSX"&amp;A9,'Main File'!A:O,7,0),0)</f>
        <v>0</v>
      </c>
      <c r="D9" s="14">
        <f>IFERROR(+VLOOKUP("LEINSX"&amp;A9,'Main File'!A:O,8,0),0)</f>
        <v>0</v>
      </c>
      <c r="E9" s="14">
        <f>IFERROR(+VLOOKUP("LEINSX"&amp;A9,'Main File'!A:O,9,0),0)</f>
        <v>0</v>
      </c>
      <c r="F9" s="14">
        <f>IFERROR(+VLOOKUP("LEINSX"&amp;A9,'Main File'!A:O,10,0),0)</f>
        <v>0</v>
      </c>
      <c r="G9" s="14">
        <f>IFERROR(+VLOOKUP("LEINSX"&amp;A9,'Main File'!A:O,11,0),0)</f>
        <v>0</v>
      </c>
      <c r="H9" s="14">
        <f>IFERROR(+VLOOKUP("LEINSX"&amp;A9,'Main File'!A:O,12,0),0)</f>
        <v>0</v>
      </c>
      <c r="I9" s="14">
        <f>IFERROR(+VLOOKUP("LEINSX"&amp;A9,'Main File'!A:O,13,0),0)</f>
        <v>0</v>
      </c>
      <c r="J9" s="14">
        <f>IFERROR(+VLOOKUP("LEINSX"&amp;A9,'Main File'!A:O,14,0),0)</f>
        <v>0</v>
      </c>
      <c r="K9" s="14">
        <f>IFERROR(+VLOOKUP("LEINSX"&amp;A9,'Main File'!A:O,15,0),0)</f>
        <v>0</v>
      </c>
    </row>
    <row r="10" spans="1:14" x14ac:dyDescent="0.25">
      <c r="A10" s="9">
        <f t="shared" si="0"/>
        <v>43166</v>
      </c>
      <c r="B10" s="14">
        <f>IFERROR(+VLOOKUP("LEINSX"&amp;A10,'Main File'!A:O,6,0),0)</f>
        <v>0</v>
      </c>
      <c r="C10" s="14">
        <f>IFERROR(+VLOOKUP("LEINSX"&amp;A10,'Main File'!A:O,7,0),0)</f>
        <v>0</v>
      </c>
      <c r="D10" s="14">
        <f>IFERROR(+VLOOKUP("LEINSX"&amp;A10,'Main File'!A:O,8,0),0)</f>
        <v>0</v>
      </c>
      <c r="E10" s="14">
        <f>IFERROR(+VLOOKUP("LEINSX"&amp;A10,'Main File'!A:O,9,0),0)</f>
        <v>0</v>
      </c>
      <c r="F10" s="14">
        <f>IFERROR(+VLOOKUP("LEINSX"&amp;A10,'Main File'!A:O,10,0),0)</f>
        <v>0</v>
      </c>
      <c r="G10" s="14">
        <f>IFERROR(+VLOOKUP("LEINSX"&amp;A10,'Main File'!A:O,11,0),0)</f>
        <v>0</v>
      </c>
      <c r="H10" s="14">
        <f>IFERROR(+VLOOKUP("LEINSX"&amp;A10,'Main File'!A:O,12,0),0)</f>
        <v>0</v>
      </c>
      <c r="I10" s="14">
        <f>IFERROR(+VLOOKUP("LEINSX"&amp;A10,'Main File'!A:O,13,0),0)</f>
        <v>0</v>
      </c>
      <c r="J10" s="14">
        <f>IFERROR(+VLOOKUP("LEINSX"&amp;A10,'Main File'!A:O,14,0),0)</f>
        <v>0</v>
      </c>
      <c r="K10" s="14">
        <f>IFERROR(+VLOOKUP("LEINSX"&amp;A10,'Main File'!A:O,15,0),0)</f>
        <v>0</v>
      </c>
    </row>
    <row r="11" spans="1:14" x14ac:dyDescent="0.25">
      <c r="A11" s="9">
        <f t="shared" si="0"/>
        <v>43167</v>
      </c>
      <c r="B11" s="14">
        <f>IFERROR(+VLOOKUP("LEINSX"&amp;A11,'Main File'!A:O,6,0),0)</f>
        <v>0</v>
      </c>
      <c r="C11" s="14">
        <f>IFERROR(+VLOOKUP("LEINSX"&amp;A11,'Main File'!A:O,7,0),0)</f>
        <v>0</v>
      </c>
      <c r="D11" s="14">
        <f>IFERROR(+VLOOKUP("LEINSX"&amp;A11,'Main File'!A:O,8,0),0)</f>
        <v>0</v>
      </c>
      <c r="E11" s="14">
        <f>IFERROR(+VLOOKUP("LEINSX"&amp;A11,'Main File'!A:O,9,0),0)</f>
        <v>0</v>
      </c>
      <c r="F11" s="14">
        <f>IFERROR(+VLOOKUP("LEINSX"&amp;A11,'Main File'!A:O,10,0),0)</f>
        <v>0</v>
      </c>
      <c r="G11" s="14">
        <f>IFERROR(+VLOOKUP("LEINSX"&amp;A11,'Main File'!A:O,11,0),0)</f>
        <v>0</v>
      </c>
      <c r="H11" s="14">
        <f>IFERROR(+VLOOKUP("LEINSX"&amp;A11,'Main File'!A:O,12,0),0)</f>
        <v>0</v>
      </c>
      <c r="I11" s="14">
        <f>IFERROR(+VLOOKUP("LEINSX"&amp;A11,'Main File'!A:O,13,0),0)</f>
        <v>0</v>
      </c>
      <c r="J11" s="14">
        <f>IFERROR(+VLOOKUP("LEINSX"&amp;A11,'Main File'!A:O,14,0),0)</f>
        <v>0</v>
      </c>
      <c r="K11" s="14">
        <f>IFERROR(+VLOOKUP("LEINSX"&amp;A11,'Main File'!A:O,15,0),0)</f>
        <v>0</v>
      </c>
    </row>
    <row r="12" spans="1:14" x14ac:dyDescent="0.25">
      <c r="A12" s="9">
        <f t="shared" si="0"/>
        <v>43168</v>
      </c>
      <c r="B12" s="14">
        <f>IFERROR(+VLOOKUP("LEINSX"&amp;A12,'Main File'!A:O,6,0),0)</f>
        <v>0</v>
      </c>
      <c r="C12" s="14">
        <f>IFERROR(+VLOOKUP("LEINSX"&amp;A12,'Main File'!A:O,7,0),0)</f>
        <v>0</v>
      </c>
      <c r="D12" s="14">
        <f>IFERROR(+VLOOKUP("LEINSX"&amp;A12,'Main File'!A:O,8,0),0)</f>
        <v>0</v>
      </c>
      <c r="E12" s="14">
        <f>IFERROR(+VLOOKUP("LEINSX"&amp;A12,'Main File'!A:O,9,0),0)</f>
        <v>0</v>
      </c>
      <c r="F12" s="14">
        <f>IFERROR(+VLOOKUP("LEINSX"&amp;A12,'Main File'!A:O,10,0),0)</f>
        <v>0</v>
      </c>
      <c r="G12" s="14">
        <f>IFERROR(+VLOOKUP("LEINSX"&amp;A12,'Main File'!A:O,11,0),0)</f>
        <v>0</v>
      </c>
      <c r="H12" s="14">
        <f>IFERROR(+VLOOKUP("LEINSX"&amp;A12,'Main File'!A:O,12,0),0)</f>
        <v>0</v>
      </c>
      <c r="I12" s="14">
        <f>IFERROR(+VLOOKUP("LEINSX"&amp;A12,'Main File'!A:O,13,0),0)</f>
        <v>0</v>
      </c>
      <c r="J12" s="14">
        <f>IFERROR(+VLOOKUP("LEINSX"&amp;A12,'Main File'!A:O,14,0),0)</f>
        <v>0</v>
      </c>
      <c r="K12" s="14">
        <f>IFERROR(+VLOOKUP("LEINSX"&amp;A12,'Main File'!A:O,15,0),0)</f>
        <v>0</v>
      </c>
    </row>
    <row r="13" spans="1:14" x14ac:dyDescent="0.25">
      <c r="A13" s="9">
        <f t="shared" si="0"/>
        <v>43169</v>
      </c>
      <c r="B13" s="14">
        <f>IFERROR(+VLOOKUP("LEINSX"&amp;A13,'Main File'!A:O,6,0),0)</f>
        <v>0</v>
      </c>
      <c r="C13" s="14">
        <f>IFERROR(+VLOOKUP("LEINSX"&amp;A13,'Main File'!A:O,7,0),0)</f>
        <v>0</v>
      </c>
      <c r="D13" s="14">
        <f>IFERROR(+VLOOKUP("LEINSX"&amp;A13,'Main File'!A:O,8,0),0)</f>
        <v>0</v>
      </c>
      <c r="E13" s="14">
        <f>IFERROR(+VLOOKUP("LEINSX"&amp;A13,'Main File'!A:O,9,0),0)</f>
        <v>0</v>
      </c>
      <c r="F13" s="14">
        <f>IFERROR(+VLOOKUP("LEINSX"&amp;A13,'Main File'!A:O,10,0),0)</f>
        <v>0</v>
      </c>
      <c r="G13" s="14">
        <f>IFERROR(+VLOOKUP("LEINSX"&amp;A13,'Main File'!A:O,11,0),0)</f>
        <v>0</v>
      </c>
      <c r="H13" s="14">
        <f>IFERROR(+VLOOKUP("LEINSX"&amp;A13,'Main File'!A:O,12,0),0)</f>
        <v>0</v>
      </c>
      <c r="I13" s="14">
        <f>IFERROR(+VLOOKUP("LEINSX"&amp;A13,'Main File'!A:O,13,0),0)</f>
        <v>0</v>
      </c>
      <c r="J13" s="14">
        <f>IFERROR(+VLOOKUP("LEINSX"&amp;A13,'Main File'!A:O,14,0),0)</f>
        <v>0</v>
      </c>
      <c r="K13" s="14">
        <f>IFERROR(+VLOOKUP("LEINSX"&amp;A13,'Main File'!A:O,15,0),0)</f>
        <v>0</v>
      </c>
    </row>
    <row r="14" spans="1:14" x14ac:dyDescent="0.25">
      <c r="A14" s="9">
        <f t="shared" si="0"/>
        <v>43170</v>
      </c>
      <c r="B14" s="14">
        <f>IFERROR(+VLOOKUP("LEINSX"&amp;A14,'Main File'!A:O,6,0),0)</f>
        <v>0</v>
      </c>
      <c r="C14" s="14">
        <f>IFERROR(+VLOOKUP("LEINSX"&amp;A14,'Main File'!A:O,7,0),0)</f>
        <v>0</v>
      </c>
      <c r="D14" s="14">
        <f>IFERROR(+VLOOKUP("LEINSX"&amp;A14,'Main File'!A:O,8,0),0)</f>
        <v>0</v>
      </c>
      <c r="E14" s="14">
        <f>IFERROR(+VLOOKUP("LEINSX"&amp;A14,'Main File'!A:O,9,0),0)</f>
        <v>0</v>
      </c>
      <c r="F14" s="14">
        <f>IFERROR(+VLOOKUP("LEINSX"&amp;A14,'Main File'!A:O,10,0),0)</f>
        <v>0</v>
      </c>
      <c r="G14" s="14">
        <f>IFERROR(+VLOOKUP("LEINSX"&amp;A14,'Main File'!A:O,11,0),0)</f>
        <v>0</v>
      </c>
      <c r="H14" s="14">
        <f>IFERROR(+VLOOKUP("LEINSX"&amp;A14,'Main File'!A:O,12,0),0)</f>
        <v>0</v>
      </c>
      <c r="I14" s="14">
        <f>IFERROR(+VLOOKUP("LEINSX"&amp;A14,'Main File'!A:O,13,0),0)</f>
        <v>0</v>
      </c>
      <c r="J14" s="14">
        <f>IFERROR(+VLOOKUP("LEINSX"&amp;A14,'Main File'!A:O,14,0),0)</f>
        <v>0</v>
      </c>
      <c r="K14" s="14">
        <f>IFERROR(+VLOOKUP("LEINSX"&amp;A14,'Main File'!A:O,15,0),0)</f>
        <v>0</v>
      </c>
    </row>
    <row r="15" spans="1:14" x14ac:dyDescent="0.25">
      <c r="A15" s="9">
        <f t="shared" si="0"/>
        <v>43171</v>
      </c>
      <c r="B15" s="14">
        <f>IFERROR(+VLOOKUP("LEINSX"&amp;A15,'Main File'!A:O,6,0),0)</f>
        <v>0</v>
      </c>
      <c r="C15" s="14">
        <f>IFERROR(+VLOOKUP("LEINSX"&amp;A15,'Main File'!A:O,7,0),0)</f>
        <v>0</v>
      </c>
      <c r="D15" s="14">
        <f>IFERROR(+VLOOKUP("LEINSX"&amp;A15,'Main File'!A:O,8,0),0)</f>
        <v>0</v>
      </c>
      <c r="E15" s="14">
        <f>IFERROR(+VLOOKUP("LEINSX"&amp;A15,'Main File'!A:O,9,0),0)</f>
        <v>0</v>
      </c>
      <c r="F15" s="14">
        <f>IFERROR(+VLOOKUP("LEINSX"&amp;A15,'Main File'!A:O,10,0),0)</f>
        <v>0</v>
      </c>
      <c r="G15" s="14">
        <f>IFERROR(+VLOOKUP("LEINSX"&amp;A15,'Main File'!A:O,11,0),0)</f>
        <v>0</v>
      </c>
      <c r="H15" s="14">
        <f>IFERROR(+VLOOKUP("LEINSX"&amp;A15,'Main File'!A:O,12,0),0)</f>
        <v>0</v>
      </c>
      <c r="I15" s="14">
        <f>IFERROR(+VLOOKUP("LEINSX"&amp;A15,'Main File'!A:O,13,0),0)</f>
        <v>0</v>
      </c>
      <c r="J15" s="14">
        <f>IFERROR(+VLOOKUP("LEINSX"&amp;A15,'Main File'!A:O,14,0),0)</f>
        <v>0</v>
      </c>
      <c r="K15" s="14">
        <f>IFERROR(+VLOOKUP("LEINSX"&amp;A15,'Main File'!A:O,15,0),0)</f>
        <v>0</v>
      </c>
    </row>
    <row r="16" spans="1:14" x14ac:dyDescent="0.25">
      <c r="A16" s="9">
        <f t="shared" si="0"/>
        <v>43172</v>
      </c>
      <c r="B16" s="14">
        <f>IFERROR(+VLOOKUP("LEINSX"&amp;A16,'Main File'!A:O,6,0),0)</f>
        <v>0</v>
      </c>
      <c r="C16" s="14">
        <f>IFERROR(+VLOOKUP("LEINSX"&amp;A16,'Main File'!A:O,7,0),0)</f>
        <v>0</v>
      </c>
      <c r="D16" s="14">
        <f>IFERROR(+VLOOKUP("LEINSX"&amp;A16,'Main File'!A:O,8,0),0)</f>
        <v>0</v>
      </c>
      <c r="E16" s="14">
        <f>IFERROR(+VLOOKUP("LEINSX"&amp;A16,'Main File'!A:O,9,0),0)</f>
        <v>0</v>
      </c>
      <c r="F16" s="14">
        <f>IFERROR(+VLOOKUP("LEINSX"&amp;A16,'Main File'!A:O,10,0),0)</f>
        <v>0</v>
      </c>
      <c r="G16" s="14">
        <f>IFERROR(+VLOOKUP("LEINSX"&amp;A16,'Main File'!A:O,11,0),0)</f>
        <v>0</v>
      </c>
      <c r="H16" s="14">
        <f>IFERROR(+VLOOKUP("LEINSX"&amp;A16,'Main File'!A:O,12,0),0)</f>
        <v>0</v>
      </c>
      <c r="I16" s="14">
        <f>IFERROR(+VLOOKUP("LEINSX"&amp;A16,'Main File'!A:O,13,0),0)</f>
        <v>0</v>
      </c>
      <c r="J16" s="14">
        <f>IFERROR(+VLOOKUP("LEINSX"&amp;A16,'Main File'!A:O,14,0),0)</f>
        <v>0</v>
      </c>
      <c r="K16" s="14">
        <f>IFERROR(+VLOOKUP("LEINSX"&amp;A16,'Main File'!A:O,15,0),0)</f>
        <v>0</v>
      </c>
    </row>
    <row r="17" spans="1:11" x14ac:dyDescent="0.25">
      <c r="A17" s="9">
        <f t="shared" si="0"/>
        <v>43173</v>
      </c>
      <c r="B17" s="14">
        <f>IFERROR(+VLOOKUP("LEINSX"&amp;A17,'Main File'!A:O,6,0),0)</f>
        <v>0</v>
      </c>
      <c r="C17" s="14">
        <f>IFERROR(+VLOOKUP("LEINSX"&amp;A17,'Main File'!A:O,7,0),0)</f>
        <v>0</v>
      </c>
      <c r="D17" s="14">
        <f>IFERROR(+VLOOKUP("LEINSX"&amp;A17,'Main File'!A:O,8,0),0)</f>
        <v>0</v>
      </c>
      <c r="E17" s="14">
        <f>IFERROR(+VLOOKUP("LEINSX"&amp;A17,'Main File'!A:O,9,0),0)</f>
        <v>0</v>
      </c>
      <c r="F17" s="14">
        <f>IFERROR(+VLOOKUP("LEINSX"&amp;A17,'Main File'!A:O,10,0),0)</f>
        <v>0</v>
      </c>
      <c r="G17" s="14">
        <f>IFERROR(+VLOOKUP("LEINSX"&amp;A17,'Main File'!A:O,11,0),0)</f>
        <v>0</v>
      </c>
      <c r="H17" s="14">
        <f>IFERROR(+VLOOKUP("LEINSX"&amp;A17,'Main File'!A:O,12,0),0)</f>
        <v>0</v>
      </c>
      <c r="I17" s="14">
        <f>IFERROR(+VLOOKUP("LEINSX"&amp;A17,'Main File'!A:O,13,0),0)</f>
        <v>0</v>
      </c>
      <c r="J17" s="14">
        <f>IFERROR(+VLOOKUP("LEINSX"&amp;A17,'Main File'!A:O,14,0),0)</f>
        <v>0</v>
      </c>
      <c r="K17" s="14">
        <f>IFERROR(+VLOOKUP("LEINSX"&amp;A17,'Main File'!A:O,15,0),0)</f>
        <v>0</v>
      </c>
    </row>
    <row r="18" spans="1:11" x14ac:dyDescent="0.25">
      <c r="A18" s="9">
        <f t="shared" si="0"/>
        <v>43174</v>
      </c>
      <c r="B18" s="14">
        <f>IFERROR(+VLOOKUP("LEINSX"&amp;A18,'Main File'!A:O,6,0),0)</f>
        <v>0</v>
      </c>
      <c r="C18" s="14">
        <f>IFERROR(+VLOOKUP("LEINSX"&amp;A18,'Main File'!A:O,7,0),0)</f>
        <v>0</v>
      </c>
      <c r="D18" s="14">
        <f>IFERROR(+VLOOKUP("LEINSX"&amp;A18,'Main File'!A:O,8,0),0)</f>
        <v>0</v>
      </c>
      <c r="E18" s="14">
        <f>IFERROR(+VLOOKUP("LEINSX"&amp;A18,'Main File'!A:O,9,0),0)</f>
        <v>0</v>
      </c>
      <c r="F18" s="14">
        <f>IFERROR(+VLOOKUP("LEINSX"&amp;A18,'Main File'!A:O,10,0),0)</f>
        <v>0</v>
      </c>
      <c r="G18" s="14">
        <f>IFERROR(+VLOOKUP("LEINSX"&amp;A18,'Main File'!A:O,11,0),0)</f>
        <v>0</v>
      </c>
      <c r="H18" s="14">
        <f>IFERROR(+VLOOKUP("LEINSX"&amp;A18,'Main File'!A:O,12,0),0)</f>
        <v>0</v>
      </c>
      <c r="I18" s="14">
        <f>IFERROR(+VLOOKUP("LEINSX"&amp;A18,'Main File'!A:O,13,0),0)</f>
        <v>0</v>
      </c>
      <c r="J18" s="14">
        <f>IFERROR(+VLOOKUP("LEINSX"&amp;A18,'Main File'!A:O,14,0),0)</f>
        <v>0</v>
      </c>
      <c r="K18" s="14">
        <f>IFERROR(+VLOOKUP("LEINSX"&amp;A18,'Main File'!A:O,15,0),0)</f>
        <v>0</v>
      </c>
    </row>
    <row r="19" spans="1:11" x14ac:dyDescent="0.25">
      <c r="A19" s="9">
        <f t="shared" si="0"/>
        <v>43175</v>
      </c>
      <c r="B19" s="14">
        <f>IFERROR(+VLOOKUP("LEINSX"&amp;A19,'Main File'!A:O,6,0),0)</f>
        <v>0</v>
      </c>
      <c r="C19" s="14">
        <f>IFERROR(+VLOOKUP("LEINSX"&amp;A19,'Main File'!A:O,7,0),0)</f>
        <v>0</v>
      </c>
      <c r="D19" s="14">
        <f>IFERROR(+VLOOKUP("LEINSX"&amp;A19,'Main File'!A:O,8,0),0)</f>
        <v>0</v>
      </c>
      <c r="E19" s="14">
        <f>IFERROR(+VLOOKUP("LEINSX"&amp;A19,'Main File'!A:O,9,0),0)</f>
        <v>0</v>
      </c>
      <c r="F19" s="14">
        <f>IFERROR(+VLOOKUP("LEINSX"&amp;A19,'Main File'!A:O,10,0),0)</f>
        <v>0</v>
      </c>
      <c r="G19" s="14">
        <f>IFERROR(+VLOOKUP("LEINSX"&amp;A19,'Main File'!A:O,11,0),0)</f>
        <v>0</v>
      </c>
      <c r="H19" s="14">
        <f>IFERROR(+VLOOKUP("LEINSX"&amp;A19,'Main File'!A:O,12,0),0)</f>
        <v>0</v>
      </c>
      <c r="I19" s="14">
        <f>IFERROR(+VLOOKUP("LEINSX"&amp;A19,'Main File'!A:O,13,0),0)</f>
        <v>0</v>
      </c>
      <c r="J19" s="14">
        <f>IFERROR(+VLOOKUP("LEINSX"&amp;A19,'Main File'!A:O,14,0),0)</f>
        <v>0</v>
      </c>
      <c r="K19" s="14">
        <f>IFERROR(+VLOOKUP("LEINSX"&amp;A19,'Main File'!A:O,15,0),0)</f>
        <v>0</v>
      </c>
    </row>
    <row r="20" spans="1:11" x14ac:dyDescent="0.25">
      <c r="A20" s="9">
        <f t="shared" si="0"/>
        <v>43176</v>
      </c>
      <c r="B20" s="14">
        <f>IFERROR(+VLOOKUP("LEINSX"&amp;A20,'Main File'!A:O,6,0),0)</f>
        <v>0</v>
      </c>
      <c r="C20" s="14">
        <f>IFERROR(+VLOOKUP("LEINSX"&amp;A20,'Main File'!A:O,7,0),0)</f>
        <v>0</v>
      </c>
      <c r="D20" s="14">
        <f>IFERROR(+VLOOKUP("LEINSX"&amp;A20,'Main File'!A:O,8,0),0)</f>
        <v>0</v>
      </c>
      <c r="E20" s="14">
        <f>IFERROR(+VLOOKUP("LEINSX"&amp;A20,'Main File'!A:O,9,0),0)</f>
        <v>0</v>
      </c>
      <c r="F20" s="14">
        <f>IFERROR(+VLOOKUP("LEINSX"&amp;A20,'Main File'!A:O,10,0),0)</f>
        <v>0</v>
      </c>
      <c r="G20" s="14">
        <f>IFERROR(+VLOOKUP("LEINSX"&amp;A20,'Main File'!A:O,11,0),0)</f>
        <v>0</v>
      </c>
      <c r="H20" s="14">
        <f>IFERROR(+VLOOKUP("LEINSX"&amp;A20,'Main File'!A:O,12,0),0)</f>
        <v>0</v>
      </c>
      <c r="I20" s="14">
        <f>IFERROR(+VLOOKUP("LEINSX"&amp;A20,'Main File'!A:O,13,0),0)</f>
        <v>0</v>
      </c>
      <c r="J20" s="14">
        <f>IFERROR(+VLOOKUP("LEINSX"&amp;A20,'Main File'!A:O,14,0),0)</f>
        <v>0</v>
      </c>
      <c r="K20" s="14">
        <f>IFERROR(+VLOOKUP("LEINSX"&amp;A20,'Main File'!A:O,15,0),0)</f>
        <v>0</v>
      </c>
    </row>
    <row r="21" spans="1:11" x14ac:dyDescent="0.25">
      <c r="A21" s="9">
        <f t="shared" si="0"/>
        <v>43177</v>
      </c>
      <c r="B21" s="14">
        <f>IFERROR(+VLOOKUP("LEINSX"&amp;A21,'Main File'!A:O,6,0),0)</f>
        <v>0</v>
      </c>
      <c r="C21" s="14">
        <f>IFERROR(+VLOOKUP("LEINSX"&amp;A21,'Main File'!A:O,7,0),0)</f>
        <v>0</v>
      </c>
      <c r="D21" s="14">
        <f>IFERROR(+VLOOKUP("LEINSX"&amp;A21,'Main File'!A:O,8,0),0)</f>
        <v>0</v>
      </c>
      <c r="E21" s="14">
        <f>IFERROR(+VLOOKUP("LEINSX"&amp;A21,'Main File'!A:O,9,0),0)</f>
        <v>0</v>
      </c>
      <c r="F21" s="14">
        <f>IFERROR(+VLOOKUP("LEINSX"&amp;A21,'Main File'!A:O,10,0),0)</f>
        <v>0</v>
      </c>
      <c r="G21" s="14">
        <f>IFERROR(+VLOOKUP("LEINSX"&amp;A21,'Main File'!A:O,11,0),0)</f>
        <v>0</v>
      </c>
      <c r="H21" s="14">
        <f>IFERROR(+VLOOKUP("LEINSX"&amp;A21,'Main File'!A:O,12,0),0)</f>
        <v>0</v>
      </c>
      <c r="I21" s="14">
        <f>IFERROR(+VLOOKUP("LEINSX"&amp;A21,'Main File'!A:O,13,0),0)</f>
        <v>0</v>
      </c>
      <c r="J21" s="14">
        <f>IFERROR(+VLOOKUP("LEINSX"&amp;A21,'Main File'!A:O,14,0),0)</f>
        <v>0</v>
      </c>
      <c r="K21" s="14">
        <f>IFERROR(+VLOOKUP("LEINSX"&amp;A21,'Main File'!A:O,15,0),0)</f>
        <v>0</v>
      </c>
    </row>
    <row r="22" spans="1:11" x14ac:dyDescent="0.25">
      <c r="A22" s="9">
        <f t="shared" si="0"/>
        <v>43178</v>
      </c>
      <c r="B22" s="14">
        <f>IFERROR(+VLOOKUP("LEINSX"&amp;A22,'Main File'!A:O,6,0),0)</f>
        <v>0</v>
      </c>
      <c r="C22" s="14">
        <f>IFERROR(+VLOOKUP("LEINSX"&amp;A22,'Main File'!A:O,7,0),0)</f>
        <v>0</v>
      </c>
      <c r="D22" s="14">
        <f>IFERROR(+VLOOKUP("LEINSX"&amp;A22,'Main File'!A:O,8,0),0)</f>
        <v>0</v>
      </c>
      <c r="E22" s="14">
        <f>IFERROR(+VLOOKUP("LEINSX"&amp;A22,'Main File'!A:O,9,0),0)</f>
        <v>0</v>
      </c>
      <c r="F22" s="14">
        <f>IFERROR(+VLOOKUP("LEINSX"&amp;A22,'Main File'!A:O,10,0),0)</f>
        <v>0</v>
      </c>
      <c r="G22" s="14">
        <f>IFERROR(+VLOOKUP("LEINSX"&amp;A22,'Main File'!A:O,11,0),0)</f>
        <v>0</v>
      </c>
      <c r="H22" s="14">
        <f>IFERROR(+VLOOKUP("LEINSX"&amp;A22,'Main File'!A:O,12,0),0)</f>
        <v>0</v>
      </c>
      <c r="I22" s="14">
        <f>IFERROR(+VLOOKUP("LEINSX"&amp;A22,'Main File'!A:O,13,0),0)</f>
        <v>0</v>
      </c>
      <c r="J22" s="14">
        <f>IFERROR(+VLOOKUP("LEINSX"&amp;A22,'Main File'!A:O,14,0),0)</f>
        <v>0</v>
      </c>
      <c r="K22" s="14">
        <f>IFERROR(+VLOOKUP("LEINSX"&amp;A22,'Main File'!A:O,15,0),0)</f>
        <v>0</v>
      </c>
    </row>
    <row r="23" spans="1:11" x14ac:dyDescent="0.25">
      <c r="A23" s="9">
        <f t="shared" si="0"/>
        <v>43179</v>
      </c>
      <c r="B23" s="14">
        <f>IFERROR(+VLOOKUP("LEINSX"&amp;A23,'Main File'!A:O,6,0),0)</f>
        <v>0</v>
      </c>
      <c r="C23" s="14">
        <f>IFERROR(+VLOOKUP("LEINSX"&amp;A23,'Main File'!A:O,7,0),0)</f>
        <v>0</v>
      </c>
      <c r="D23" s="14">
        <f>IFERROR(+VLOOKUP("LEINSX"&amp;A23,'Main File'!A:O,8,0),0)</f>
        <v>0</v>
      </c>
      <c r="E23" s="14">
        <f>IFERROR(+VLOOKUP("LEINSX"&amp;A23,'Main File'!A:O,9,0),0)</f>
        <v>0</v>
      </c>
      <c r="F23" s="14">
        <f>IFERROR(+VLOOKUP("LEINSX"&amp;A23,'Main File'!A:O,10,0),0)</f>
        <v>0</v>
      </c>
      <c r="G23" s="14">
        <f>IFERROR(+VLOOKUP("LEINSX"&amp;A23,'Main File'!A:O,11,0),0)</f>
        <v>0</v>
      </c>
      <c r="H23" s="14">
        <f>IFERROR(+VLOOKUP("LEINSX"&amp;A23,'Main File'!A:O,12,0),0)</f>
        <v>0</v>
      </c>
      <c r="I23" s="14">
        <f>IFERROR(+VLOOKUP("LEINSX"&amp;A23,'Main File'!A:O,13,0),0)</f>
        <v>0</v>
      </c>
      <c r="J23" s="14">
        <f>IFERROR(+VLOOKUP("LEINSX"&amp;A23,'Main File'!A:O,14,0),0)</f>
        <v>0</v>
      </c>
      <c r="K23" s="14">
        <f>IFERROR(+VLOOKUP("LEINSX"&amp;A23,'Main File'!A:O,15,0),0)</f>
        <v>0</v>
      </c>
    </row>
    <row r="24" spans="1:11" x14ac:dyDescent="0.25">
      <c r="A24" s="9">
        <f t="shared" si="0"/>
        <v>43180</v>
      </c>
      <c r="B24" s="14">
        <f>IFERROR(+VLOOKUP("LEINSX"&amp;A24,'Main File'!A:O,6,0),0)</f>
        <v>0</v>
      </c>
      <c r="C24" s="14">
        <f>IFERROR(+VLOOKUP("LEINSX"&amp;A24,'Main File'!A:O,7,0),0)</f>
        <v>0</v>
      </c>
      <c r="D24" s="14">
        <f>IFERROR(+VLOOKUP("LEINSX"&amp;A24,'Main File'!A:O,8,0),0)</f>
        <v>0</v>
      </c>
      <c r="E24" s="14">
        <f>IFERROR(+VLOOKUP("LEINSX"&amp;A24,'Main File'!A:O,9,0),0)</f>
        <v>0</v>
      </c>
      <c r="F24" s="14">
        <f>IFERROR(+VLOOKUP("LEINSX"&amp;A24,'Main File'!A:O,10,0),0)</f>
        <v>0</v>
      </c>
      <c r="G24" s="14">
        <f>IFERROR(+VLOOKUP("LEINSX"&amp;A24,'Main File'!A:O,11,0),0)</f>
        <v>0</v>
      </c>
      <c r="H24" s="14">
        <f>IFERROR(+VLOOKUP("LEINSX"&amp;A24,'Main File'!A:O,12,0),0)</f>
        <v>0</v>
      </c>
      <c r="I24" s="14">
        <f>IFERROR(+VLOOKUP("LEINSX"&amp;A24,'Main File'!A:O,13,0),0)</f>
        <v>0</v>
      </c>
      <c r="J24" s="14">
        <f>IFERROR(+VLOOKUP("LEINSX"&amp;A24,'Main File'!A:O,14,0),0)</f>
        <v>0</v>
      </c>
      <c r="K24" s="14">
        <f>IFERROR(+VLOOKUP("LEINSX"&amp;A24,'Main File'!A:O,15,0),0)</f>
        <v>0</v>
      </c>
    </row>
    <row r="25" spans="1:11" x14ac:dyDescent="0.25">
      <c r="A25" s="9">
        <f t="shared" si="0"/>
        <v>43181</v>
      </c>
      <c r="B25" s="14">
        <f>IFERROR(+VLOOKUP("LEINSX"&amp;A25,'Main File'!A:O,6,0),0)</f>
        <v>0</v>
      </c>
      <c r="C25" s="14">
        <f>IFERROR(+VLOOKUP("LEINSX"&amp;A25,'Main File'!A:O,7,0),0)</f>
        <v>0</v>
      </c>
      <c r="D25" s="14">
        <f>IFERROR(+VLOOKUP("LEINSX"&amp;A25,'Main File'!A:O,8,0),0)</f>
        <v>0</v>
      </c>
      <c r="E25" s="14">
        <f>IFERROR(+VLOOKUP("LEINSX"&amp;A25,'Main File'!A:O,9,0),0)</f>
        <v>0</v>
      </c>
      <c r="F25" s="14">
        <f>IFERROR(+VLOOKUP("LEINSX"&amp;A25,'Main File'!A:O,10,0),0)</f>
        <v>0</v>
      </c>
      <c r="G25" s="14">
        <f>IFERROR(+VLOOKUP("LEINSX"&amp;A25,'Main File'!A:O,11,0),0)</f>
        <v>0</v>
      </c>
      <c r="H25" s="14">
        <f>IFERROR(+VLOOKUP("LEINSX"&amp;A25,'Main File'!A:O,12,0),0)</f>
        <v>0</v>
      </c>
      <c r="I25" s="14">
        <f>IFERROR(+VLOOKUP("LEINSX"&amp;A25,'Main File'!A:O,13,0),0)</f>
        <v>0</v>
      </c>
      <c r="J25" s="14">
        <f>IFERROR(+VLOOKUP("LEINSX"&amp;A25,'Main File'!A:O,14,0),0)</f>
        <v>0</v>
      </c>
      <c r="K25" s="14">
        <f>IFERROR(+VLOOKUP("LEINSX"&amp;A25,'Main File'!A:O,15,0),0)</f>
        <v>0</v>
      </c>
    </row>
    <row r="26" spans="1:11" x14ac:dyDescent="0.25">
      <c r="A26" s="9">
        <f t="shared" si="0"/>
        <v>43182</v>
      </c>
      <c r="B26" s="14">
        <f>IFERROR(+VLOOKUP("LEINSX"&amp;A26,'Main File'!A:O,6,0),0)</f>
        <v>0</v>
      </c>
      <c r="C26" s="14">
        <f>IFERROR(+VLOOKUP("LEINSX"&amp;A26,'Main File'!A:O,7,0),0)</f>
        <v>0</v>
      </c>
      <c r="D26" s="14">
        <f>IFERROR(+VLOOKUP("LEINSX"&amp;A26,'Main File'!A:O,8,0),0)</f>
        <v>0</v>
      </c>
      <c r="E26" s="14">
        <f>IFERROR(+VLOOKUP("LEINSX"&amp;A26,'Main File'!A:O,9,0),0)</f>
        <v>0</v>
      </c>
      <c r="F26" s="14">
        <f>IFERROR(+VLOOKUP("LEINSX"&amp;A26,'Main File'!A:O,10,0),0)</f>
        <v>0</v>
      </c>
      <c r="G26" s="14">
        <f>IFERROR(+VLOOKUP("LEINSX"&amp;A26,'Main File'!A:O,11,0),0)</f>
        <v>0</v>
      </c>
      <c r="H26" s="14">
        <f>IFERROR(+VLOOKUP("LEINSX"&amp;A26,'Main File'!A:O,12,0),0)</f>
        <v>0</v>
      </c>
      <c r="I26" s="14">
        <f>IFERROR(+VLOOKUP("LEINSX"&amp;A26,'Main File'!A:O,13,0),0)</f>
        <v>0</v>
      </c>
      <c r="J26" s="14">
        <f>IFERROR(+VLOOKUP("LEINSX"&amp;A26,'Main File'!A:O,14,0),0)</f>
        <v>0</v>
      </c>
      <c r="K26" s="14">
        <f>IFERROR(+VLOOKUP("LEINSX"&amp;A26,'Main File'!A:O,15,0),0)</f>
        <v>0</v>
      </c>
    </row>
    <row r="27" spans="1:11" x14ac:dyDescent="0.25">
      <c r="A27" s="9">
        <f t="shared" si="0"/>
        <v>43183</v>
      </c>
      <c r="B27" s="14">
        <f>IFERROR(+VLOOKUP("LEINSX"&amp;A27,'Main File'!A:O,6,0),0)</f>
        <v>0</v>
      </c>
      <c r="C27" s="14">
        <f>IFERROR(+VLOOKUP("LEINSX"&amp;A27,'Main File'!A:O,7,0),0)</f>
        <v>0</v>
      </c>
      <c r="D27" s="14">
        <f>IFERROR(+VLOOKUP("LEINSX"&amp;A27,'Main File'!A:O,8,0),0)</f>
        <v>0</v>
      </c>
      <c r="E27" s="14">
        <f>IFERROR(+VLOOKUP("LEINSX"&amp;A27,'Main File'!A:O,9,0),0)</f>
        <v>0</v>
      </c>
      <c r="F27" s="14">
        <f>IFERROR(+VLOOKUP("LEINSX"&amp;A27,'Main File'!A:O,10,0),0)</f>
        <v>0</v>
      </c>
      <c r="G27" s="14">
        <f>IFERROR(+VLOOKUP("LEINSX"&amp;A27,'Main File'!A:O,11,0),0)</f>
        <v>0</v>
      </c>
      <c r="H27" s="14">
        <f>IFERROR(+VLOOKUP("LEINSX"&amp;A27,'Main File'!A:O,12,0),0)</f>
        <v>0</v>
      </c>
      <c r="I27" s="14">
        <f>IFERROR(+VLOOKUP("LEINSX"&amp;A27,'Main File'!A:O,13,0),0)</f>
        <v>0</v>
      </c>
      <c r="J27" s="14">
        <f>IFERROR(+VLOOKUP("LEINSX"&amp;A27,'Main File'!A:O,14,0),0)</f>
        <v>0</v>
      </c>
      <c r="K27" s="14">
        <f>IFERROR(+VLOOKUP("LEINSX"&amp;A27,'Main File'!A:O,15,0),0)</f>
        <v>0</v>
      </c>
    </row>
    <row r="28" spans="1:11" x14ac:dyDescent="0.25">
      <c r="A28" s="9">
        <f t="shared" si="0"/>
        <v>43184</v>
      </c>
      <c r="B28" s="14">
        <f>IFERROR(+VLOOKUP("LEINSX"&amp;A28,'Main File'!A:O,6,0),0)</f>
        <v>0</v>
      </c>
      <c r="C28" s="14">
        <f>IFERROR(+VLOOKUP("LEINSX"&amp;A28,'Main File'!A:O,7,0),0)</f>
        <v>0</v>
      </c>
      <c r="D28" s="14">
        <f>IFERROR(+VLOOKUP("LEINSX"&amp;A28,'Main File'!A:O,8,0),0)</f>
        <v>0</v>
      </c>
      <c r="E28" s="14">
        <f>IFERROR(+VLOOKUP("LEINSX"&amp;A28,'Main File'!A:O,9,0),0)</f>
        <v>0</v>
      </c>
      <c r="F28" s="14">
        <f>IFERROR(+VLOOKUP("LEINSX"&amp;A28,'Main File'!A:O,10,0),0)</f>
        <v>0</v>
      </c>
      <c r="G28" s="14">
        <f>IFERROR(+VLOOKUP("LEINSX"&amp;A28,'Main File'!A:O,11,0),0)</f>
        <v>0</v>
      </c>
      <c r="H28" s="14">
        <f>IFERROR(+VLOOKUP("LEINSX"&amp;A28,'Main File'!A:O,12,0),0)</f>
        <v>0</v>
      </c>
      <c r="I28" s="14">
        <f>IFERROR(+VLOOKUP("LEINSX"&amp;A28,'Main File'!A:O,13,0),0)</f>
        <v>0</v>
      </c>
      <c r="J28" s="14">
        <f>IFERROR(+VLOOKUP("LEINSX"&amp;A28,'Main File'!A:O,14,0),0)</f>
        <v>0</v>
      </c>
      <c r="K28" s="14">
        <f>IFERROR(+VLOOKUP("LEINSX"&amp;A28,'Main File'!A:O,15,0),0)</f>
        <v>0</v>
      </c>
    </row>
    <row r="29" spans="1:11" x14ac:dyDescent="0.25">
      <c r="A29" s="9">
        <f t="shared" si="0"/>
        <v>43185</v>
      </c>
      <c r="B29" s="14">
        <f>IFERROR(+VLOOKUP("LEINSX"&amp;A29,'Main File'!A:O,6,0),0)</f>
        <v>0</v>
      </c>
      <c r="C29" s="14">
        <f>IFERROR(+VLOOKUP("LEINSX"&amp;A29,'Main File'!A:O,7,0),0)</f>
        <v>0</v>
      </c>
      <c r="D29" s="14">
        <f>IFERROR(+VLOOKUP("LEINSX"&amp;A29,'Main File'!A:O,8,0),0)</f>
        <v>0</v>
      </c>
      <c r="E29" s="14">
        <f>IFERROR(+VLOOKUP("LEINSX"&amp;A29,'Main File'!A:O,9,0),0)</f>
        <v>0</v>
      </c>
      <c r="F29" s="14">
        <f>IFERROR(+VLOOKUP("LEINSX"&amp;A29,'Main File'!A:O,10,0),0)</f>
        <v>0</v>
      </c>
      <c r="G29" s="14">
        <f>IFERROR(+VLOOKUP("LEINSX"&amp;A29,'Main File'!A:O,11,0),0)</f>
        <v>0</v>
      </c>
      <c r="H29" s="14">
        <f>IFERROR(+VLOOKUP("LEINSX"&amp;A29,'Main File'!A:O,12,0),0)</f>
        <v>0</v>
      </c>
      <c r="I29" s="14">
        <f>IFERROR(+VLOOKUP("LEINSX"&amp;A29,'Main File'!A:O,13,0),0)</f>
        <v>0</v>
      </c>
      <c r="J29" s="14">
        <f>IFERROR(+VLOOKUP("LEINSX"&amp;A29,'Main File'!A:O,14,0),0)</f>
        <v>0</v>
      </c>
      <c r="K29" s="14">
        <f>IFERROR(+VLOOKUP("LEINSX"&amp;A29,'Main File'!A:O,15,0),0)</f>
        <v>0</v>
      </c>
    </row>
    <row r="30" spans="1:11" x14ac:dyDescent="0.25">
      <c r="A30" s="9">
        <f t="shared" si="0"/>
        <v>43186</v>
      </c>
      <c r="B30" s="14">
        <f>IFERROR(+VLOOKUP("LEINSX"&amp;A30,'Main File'!A:O,6,0),0)</f>
        <v>0</v>
      </c>
      <c r="C30" s="14">
        <f>IFERROR(+VLOOKUP("LEINSX"&amp;A30,'Main File'!A:O,7,0),0)</f>
        <v>0</v>
      </c>
      <c r="D30" s="14">
        <f>IFERROR(+VLOOKUP("LEINSX"&amp;A30,'Main File'!A:O,8,0),0)</f>
        <v>0</v>
      </c>
      <c r="E30" s="14">
        <f>IFERROR(+VLOOKUP("LEINSX"&amp;A30,'Main File'!A:O,9,0),0)</f>
        <v>0</v>
      </c>
      <c r="F30" s="14">
        <f>IFERROR(+VLOOKUP("LEINSX"&amp;A30,'Main File'!A:O,10,0),0)</f>
        <v>0</v>
      </c>
      <c r="G30" s="14">
        <f>IFERROR(+VLOOKUP("LEINSX"&amp;A30,'Main File'!A:O,11,0),0)</f>
        <v>0</v>
      </c>
      <c r="H30" s="14">
        <f>IFERROR(+VLOOKUP("LEINSX"&amp;A30,'Main File'!A:O,12,0),0)</f>
        <v>0</v>
      </c>
      <c r="I30" s="14">
        <f>IFERROR(+VLOOKUP("LEINSX"&amp;A30,'Main File'!A:O,13,0),0)</f>
        <v>0</v>
      </c>
      <c r="J30" s="14">
        <f>IFERROR(+VLOOKUP("LEINSX"&amp;A30,'Main File'!A:O,14,0),0)</f>
        <v>0</v>
      </c>
      <c r="K30" s="14">
        <f>IFERROR(+VLOOKUP("LEINSX"&amp;A30,'Main File'!A:O,15,0),0)</f>
        <v>0</v>
      </c>
    </row>
    <row r="31" spans="1:11" x14ac:dyDescent="0.25">
      <c r="A31" s="9">
        <f t="shared" si="0"/>
        <v>43187</v>
      </c>
      <c r="B31" s="14">
        <f>IFERROR(+VLOOKUP("LEINSX"&amp;A31,'Main File'!A:O,6,0),0)</f>
        <v>0</v>
      </c>
      <c r="C31" s="14">
        <f>IFERROR(+VLOOKUP("LEINSX"&amp;A31,'Main File'!A:O,7,0),0)</f>
        <v>0</v>
      </c>
      <c r="D31" s="14">
        <f>IFERROR(+VLOOKUP("LEINSX"&amp;A31,'Main File'!A:O,8,0),0)</f>
        <v>0</v>
      </c>
      <c r="E31" s="14">
        <f>IFERROR(+VLOOKUP("LEINSX"&amp;A31,'Main File'!A:O,9,0),0)</f>
        <v>0</v>
      </c>
      <c r="F31" s="14">
        <f>IFERROR(+VLOOKUP("LEINSX"&amp;A31,'Main File'!A:O,10,0),0)</f>
        <v>0</v>
      </c>
      <c r="G31" s="14">
        <f>IFERROR(+VLOOKUP("LEINSX"&amp;A31,'Main File'!A:O,11,0),0)</f>
        <v>0</v>
      </c>
      <c r="H31" s="14">
        <f>IFERROR(+VLOOKUP("LEINSX"&amp;A31,'Main File'!A:O,12,0),0)</f>
        <v>0</v>
      </c>
      <c r="I31" s="14">
        <f>IFERROR(+VLOOKUP("LEINSX"&amp;A31,'Main File'!A:O,13,0),0)</f>
        <v>0</v>
      </c>
      <c r="J31" s="14">
        <f>IFERROR(+VLOOKUP("LEINSX"&amp;A31,'Main File'!A:O,14,0),0)</f>
        <v>0</v>
      </c>
      <c r="K31" s="14">
        <f>IFERROR(+VLOOKUP("LEINSX"&amp;A31,'Main File'!A:O,15,0),0)</f>
        <v>0</v>
      </c>
    </row>
    <row r="32" spans="1:11" x14ac:dyDescent="0.25">
      <c r="A32" s="9">
        <f t="shared" si="0"/>
        <v>43188</v>
      </c>
      <c r="B32" s="14">
        <f>IFERROR(+VLOOKUP("LEINSX"&amp;A32,'Main File'!A:O,6,0),0)</f>
        <v>0</v>
      </c>
      <c r="C32" s="14">
        <f>IFERROR(+VLOOKUP("LEINSX"&amp;A32,'Main File'!A:O,7,0),0)</f>
        <v>0</v>
      </c>
      <c r="D32" s="14">
        <f>IFERROR(+VLOOKUP("LEINSX"&amp;A32,'Main File'!A:O,8,0),0)</f>
        <v>0</v>
      </c>
      <c r="E32" s="14">
        <f>IFERROR(+VLOOKUP("LEINSX"&amp;A32,'Main File'!A:O,9,0),0)</f>
        <v>0</v>
      </c>
      <c r="F32" s="14">
        <f>IFERROR(+VLOOKUP("LEINSX"&amp;A32,'Main File'!A:O,10,0),0)</f>
        <v>0</v>
      </c>
      <c r="G32" s="14">
        <f>IFERROR(+VLOOKUP("LEINSX"&amp;A32,'Main File'!A:O,11,0),0)</f>
        <v>0</v>
      </c>
      <c r="H32" s="14">
        <f>IFERROR(+VLOOKUP("LEINSX"&amp;A32,'Main File'!A:O,12,0),0)</f>
        <v>0</v>
      </c>
      <c r="I32" s="14">
        <f>IFERROR(+VLOOKUP("LEINSX"&amp;A32,'Main File'!A:O,13,0),0)</f>
        <v>0</v>
      </c>
      <c r="J32" s="14">
        <f>IFERROR(+VLOOKUP("LEINSX"&amp;A32,'Main File'!A:O,14,0),0)</f>
        <v>0</v>
      </c>
      <c r="K32" s="14">
        <f>IFERROR(+VLOOKUP("LEINSX"&amp;A32,'Main File'!A:O,15,0),0)</f>
        <v>0</v>
      </c>
    </row>
    <row r="33" spans="1:11" x14ac:dyDescent="0.25">
      <c r="A33" s="9">
        <f t="shared" si="0"/>
        <v>43189</v>
      </c>
      <c r="B33" s="14">
        <f>IFERROR(+VLOOKUP("LEINSX"&amp;A33,'Main File'!A:O,6,0),0)</f>
        <v>0</v>
      </c>
      <c r="C33" s="14">
        <f>IFERROR(+VLOOKUP("LEINSX"&amp;A33,'Main File'!A:O,7,0),0)</f>
        <v>0</v>
      </c>
      <c r="D33" s="14">
        <f>IFERROR(+VLOOKUP("LEINSX"&amp;A33,'Main File'!A:O,8,0),0)</f>
        <v>0</v>
      </c>
      <c r="E33" s="14">
        <f>IFERROR(+VLOOKUP("LEINSX"&amp;A33,'Main File'!A:O,9,0),0)</f>
        <v>0</v>
      </c>
      <c r="F33" s="14">
        <f>IFERROR(+VLOOKUP("LEINSX"&amp;A33,'Main File'!A:O,10,0),0)</f>
        <v>0</v>
      </c>
      <c r="G33" s="14">
        <f>IFERROR(+VLOOKUP("LEINSX"&amp;A33,'Main File'!A:O,11,0),0)</f>
        <v>0</v>
      </c>
      <c r="H33" s="14">
        <f>IFERROR(+VLOOKUP("LEINSX"&amp;A33,'Main File'!A:O,12,0),0)</f>
        <v>0</v>
      </c>
      <c r="I33" s="14">
        <f>IFERROR(+VLOOKUP("LEINSX"&amp;A33,'Main File'!A:O,13,0),0)</f>
        <v>0</v>
      </c>
      <c r="J33" s="14">
        <f>IFERROR(+VLOOKUP("LEINSX"&amp;A33,'Main File'!A:O,14,0),0)</f>
        <v>0</v>
      </c>
      <c r="K33" s="14">
        <f>IFERROR(+VLOOKUP("LEINSX"&amp;A33,'Main File'!A:O,15,0),0)</f>
        <v>0</v>
      </c>
    </row>
    <row r="34" spans="1:11" x14ac:dyDescent="0.25">
      <c r="A34" s="9">
        <f t="shared" si="0"/>
        <v>43190</v>
      </c>
      <c r="B34" s="14">
        <f>IFERROR(+VLOOKUP("LEINSX"&amp;A34,'Main File'!A:O,6,0),0)</f>
        <v>0</v>
      </c>
      <c r="C34" s="14">
        <f>IFERROR(+VLOOKUP("LEINSX"&amp;A34,'Main File'!A:O,7,0),0)</f>
        <v>0</v>
      </c>
      <c r="D34" s="14">
        <f>IFERROR(+VLOOKUP("LEINSX"&amp;A34,'Main File'!A:O,8,0),0)</f>
        <v>0</v>
      </c>
      <c r="E34" s="14">
        <f>IFERROR(+VLOOKUP("LEINSX"&amp;A34,'Main File'!A:O,9,0),0)</f>
        <v>0</v>
      </c>
      <c r="F34" s="14">
        <f>IFERROR(+VLOOKUP("LEINSX"&amp;A34,'Main File'!A:O,10,0),0)</f>
        <v>0</v>
      </c>
      <c r="G34" s="14">
        <f>IFERROR(+VLOOKUP("LEINSX"&amp;A34,'Main File'!A:O,11,0),0)</f>
        <v>0</v>
      </c>
      <c r="H34" s="14">
        <f>IFERROR(+VLOOKUP("LEINSX"&amp;A34,'Main File'!A:O,12,0),0)</f>
        <v>0</v>
      </c>
      <c r="I34" s="14">
        <f>IFERROR(+VLOOKUP("LEINSX"&amp;A34,'Main File'!A:O,13,0),0)</f>
        <v>0</v>
      </c>
      <c r="J34" s="14">
        <f>IFERROR(+VLOOKUP("LEINSX"&amp;A34,'Main File'!A:O,14,0),0)</f>
        <v>0</v>
      </c>
      <c r="K34" s="14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Midcap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IFERROR(+VLOOKUP("LEMIDF"&amp;A4,'Main File'!A:O,6,0),0)</f>
        <v>2.3392462240346932</v>
      </c>
      <c r="C4" s="14">
        <f>IFERROR(+VLOOKUP("LEMIDF"&amp;A4,'Main File'!A:O,7,0),0)</f>
        <v>0.3000219005277201</v>
      </c>
      <c r="D4" s="14">
        <f>IFERROR(+VLOOKUP("LEMIDF"&amp;A4,'Main File'!A:O,8,0),0)</f>
        <v>0.2</v>
      </c>
      <c r="E4" s="14">
        <f>IFERROR(+VLOOKUP("LEMIDF"&amp;A4,'Main File'!A:O,9,0),0)</f>
        <v>6.1053549627440869E-2</v>
      </c>
      <c r="F4" s="14">
        <f>IFERROR(+VLOOKUP("LEMIDF"&amp;A4,'Main File'!A:O,10,0),0)</f>
        <v>2.9003216741898541</v>
      </c>
      <c r="G4" s="14">
        <f>IFERROR(+VLOOKUP("LEMIDF"&amp;A4,'Main File'!A:O,11,0),0)</f>
        <v>0.32967382155226804</v>
      </c>
      <c r="H4" s="14">
        <f>IFERROR(+VLOOKUP("LEMIDF"&amp;A4,'Main File'!A:O,12,0),0)</f>
        <v>0</v>
      </c>
      <c r="I4" s="14">
        <f>IFERROR(+VLOOKUP("LEMIDF"&amp;A4,'Main File'!A:O,13,0),0)</f>
        <v>0.2</v>
      </c>
      <c r="J4" s="14">
        <f>IFERROR(+VLOOKUP("LEMIDF"&amp;A4,'Main File'!A:O,14,0),0)</f>
        <v>5.9341457787268632E-2</v>
      </c>
      <c r="K4" s="14">
        <f>IFERROR(+VLOOKUP("LEMIDF"&amp;A4,'Main File'!A:O,15,0),0)</f>
        <v>0.58901527933953668</v>
      </c>
    </row>
    <row r="5" spans="1:14" x14ac:dyDescent="0.25">
      <c r="A5" s="9">
        <v>43161</v>
      </c>
      <c r="B5" s="14">
        <f>IFERROR(+VLOOKUP("LEMIDF"&amp;A5,'Main File'!A:O,6,0),0)</f>
        <v>2.3389527074850069</v>
      </c>
      <c r="C5" s="14">
        <f>IFERROR(+VLOOKUP("LEMIDF"&amp;A5,'Main File'!A:O,7,0),0)</f>
        <v>0.30002179635111353</v>
      </c>
      <c r="D5" s="14">
        <f>IFERROR(+VLOOKUP("LEMIDF"&amp;A5,'Main File'!A:O,8,0),0)</f>
        <v>0.2</v>
      </c>
      <c r="E5" s="14">
        <f>IFERROR(+VLOOKUP("LEMIDF"&amp;A5,'Main File'!A:O,9,0),0)</f>
        <v>6.1000754645800251E-2</v>
      </c>
      <c r="F5" s="14">
        <f>IFERROR(+VLOOKUP("LEMIDF"&amp;A5,'Main File'!A:O,10,0),0)</f>
        <v>2.8999752584819212</v>
      </c>
      <c r="G5" s="14">
        <f>IFERROR(+VLOOKUP("LEMIDF"&amp;A5,'Main File'!A:O,11,0),0)</f>
        <v>0.32944270975781537</v>
      </c>
      <c r="H5" s="14">
        <f>IFERROR(+VLOOKUP("LEMIDF"&amp;A5,'Main File'!A:O,12,0),0)</f>
        <v>0</v>
      </c>
      <c r="I5" s="14">
        <f>IFERROR(+VLOOKUP("LEMIDF"&amp;A5,'Main File'!A:O,13,0),0)</f>
        <v>0.2</v>
      </c>
      <c r="J5" s="14">
        <f>IFERROR(+VLOOKUP("LEMIDF"&amp;A5,'Main File'!A:O,14,0),0)</f>
        <v>5.9299151643955425E-2</v>
      </c>
      <c r="K5" s="14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14">
        <f>IFERROR(+VLOOKUP("LEMIDF"&amp;A6,'Main File'!A:O,6,0),0)</f>
        <v>2.3389573803228485</v>
      </c>
      <c r="C6" s="14">
        <f>IFERROR(+VLOOKUP("LEMIDF"&amp;A6,'Main File'!A:O,7,0),0)</f>
        <v>0.30002178223944609</v>
      </c>
      <c r="D6" s="14">
        <f>IFERROR(+VLOOKUP("LEMIDF"&amp;A6,'Main File'!A:O,8,0),0)</f>
        <v>0.2</v>
      </c>
      <c r="E6" s="14">
        <f>IFERROR(+VLOOKUP("LEMIDF"&amp;A6,'Main File'!A:O,9,0),0)</f>
        <v>6.100154827895319E-2</v>
      </c>
      <c r="F6" s="14">
        <f>IFERROR(+VLOOKUP("LEMIDF"&amp;A6,'Main File'!A:O,10,0),0)</f>
        <v>2.8999807108412479</v>
      </c>
      <c r="G6" s="14">
        <f>IFERROR(+VLOOKUP("LEMIDF"&amp;A6,'Main File'!A:O,11,0),0)</f>
        <v>0.32944776025241201</v>
      </c>
      <c r="H6" s="14">
        <f>IFERROR(+VLOOKUP("LEMIDF"&amp;A6,'Main File'!A:O,12,0),0)</f>
        <v>0</v>
      </c>
      <c r="I6" s="14">
        <f>IFERROR(+VLOOKUP("LEMIDF"&amp;A6,'Main File'!A:O,13,0),0)</f>
        <v>0.2</v>
      </c>
      <c r="J6" s="14">
        <f>IFERROR(+VLOOKUP("LEMIDF"&amp;A6,'Main File'!A:O,14,0),0)</f>
        <v>5.9300859022829992E-2</v>
      </c>
      <c r="K6" s="14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14">
        <f>IFERROR(+VLOOKUP("LEMIDF"&amp;A7,'Main File'!A:O,6,0),0)</f>
        <v>2.3389623475260595</v>
      </c>
      <c r="C7" s="14">
        <f>IFERROR(+VLOOKUP("LEMIDF"&amp;A7,'Main File'!A:O,7,0),0)</f>
        <v>0.30002176672022296</v>
      </c>
      <c r="D7" s="14">
        <f>IFERROR(+VLOOKUP("LEMIDF"&amp;A7,'Main File'!A:O,8,0),0)</f>
        <v>0.2</v>
      </c>
      <c r="E7" s="14">
        <f>IFERROR(+VLOOKUP("LEMIDF"&amp;A7,'Main File'!A:O,9,0),0)</f>
        <v>6.1002647398424349E-2</v>
      </c>
      <c r="F7" s="14">
        <f>IFERROR(+VLOOKUP("LEMIDF"&amp;A7,'Main File'!A:O,10,0),0)</f>
        <v>2.899986761644707</v>
      </c>
      <c r="G7" s="14">
        <f>IFERROR(+VLOOKUP("LEMIDF"&amp;A7,'Main File'!A:O,11,0),0)</f>
        <v>0.32945195060181026</v>
      </c>
      <c r="H7" s="14">
        <f>IFERROR(+VLOOKUP("LEMIDF"&amp;A7,'Main File'!A:O,12,0),0)</f>
        <v>0</v>
      </c>
      <c r="I7" s="14">
        <f>IFERROR(+VLOOKUP("LEMIDF"&amp;A7,'Main File'!A:O,13,0),0)</f>
        <v>0.2</v>
      </c>
      <c r="J7" s="14">
        <f>IFERROR(+VLOOKUP("LEMIDF"&amp;A7,'Main File'!A:O,14,0),0)</f>
        <v>5.9300846891711834E-2</v>
      </c>
      <c r="K7" s="14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14">
        <f>IFERROR(+VLOOKUP("LEMIDF"&amp;A8,'Main File'!A:O,6,0),0)</f>
        <v>2.3398251186600949</v>
      </c>
      <c r="C8" s="14">
        <f>IFERROR(+VLOOKUP("LEMIDF"&amp;A8,'Main File'!A:O,7,0),0)</f>
        <v>0.30002189770764892</v>
      </c>
      <c r="D8" s="14">
        <f>IFERROR(+VLOOKUP("LEMIDF"&amp;A8,'Main File'!A:O,8,0),0)</f>
        <v>0.2</v>
      </c>
      <c r="E8" s="14">
        <f>IFERROR(+VLOOKUP("LEMIDF"&amp;A8,'Main File'!A:O,9,0),0)</f>
        <v>6.1157909283124381E-2</v>
      </c>
      <c r="F8" s="14">
        <f>IFERROR(+VLOOKUP("LEMIDF"&amp;A8,'Main File'!A:O,10,0),0)</f>
        <v>2.9010049256508683</v>
      </c>
      <c r="G8" s="14">
        <f>IFERROR(+VLOOKUP("LEMIDF"&amp;A8,'Main File'!A:O,11,0),0)</f>
        <v>0.33022166115384494</v>
      </c>
      <c r="H8" s="14">
        <f>IFERROR(+VLOOKUP("LEMIDF"&amp;A8,'Main File'!A:O,12,0),0)</f>
        <v>0</v>
      </c>
      <c r="I8" s="14">
        <f>IFERROR(+VLOOKUP("LEMIDF"&amp;A8,'Main File'!A:O,13,0),0)</f>
        <v>0.2</v>
      </c>
      <c r="J8" s="14">
        <f>IFERROR(+VLOOKUP("LEMIDF"&amp;A8,'Main File'!A:O,14,0),0)</f>
        <v>5.9439496148682346E-2</v>
      </c>
      <c r="K8" s="14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14">
        <f>IFERROR(+VLOOKUP("LEMIDF"&amp;A9,'Main File'!A:O,6,0),0)</f>
        <v>0</v>
      </c>
      <c r="C9" s="14">
        <f>IFERROR(+VLOOKUP("LEMIDF"&amp;A9,'Main File'!A:O,7,0),0)</f>
        <v>0</v>
      </c>
      <c r="D9" s="14">
        <f>IFERROR(+VLOOKUP("LEMIDF"&amp;A9,'Main File'!A:O,8,0),0)</f>
        <v>0</v>
      </c>
      <c r="E9" s="14">
        <f>IFERROR(+VLOOKUP("LEMIDF"&amp;A9,'Main File'!A:O,9,0),0)</f>
        <v>0</v>
      </c>
      <c r="F9" s="14">
        <f>IFERROR(+VLOOKUP("LEMIDF"&amp;A9,'Main File'!A:O,10,0),0)</f>
        <v>0</v>
      </c>
      <c r="G9" s="14">
        <f>IFERROR(+VLOOKUP("LEMIDF"&amp;A9,'Main File'!A:O,11,0),0)</f>
        <v>0</v>
      </c>
      <c r="H9" s="14">
        <f>IFERROR(+VLOOKUP("LEMIDF"&amp;A9,'Main File'!A:O,12,0),0)</f>
        <v>0</v>
      </c>
      <c r="I9" s="14">
        <f>IFERROR(+VLOOKUP("LEMIDF"&amp;A9,'Main File'!A:O,13,0),0)</f>
        <v>0</v>
      </c>
      <c r="J9" s="14">
        <f>IFERROR(+VLOOKUP("LEMIDF"&amp;A9,'Main File'!A:O,14,0),0)</f>
        <v>0</v>
      </c>
      <c r="K9" s="14">
        <f>IFERROR(+VLOOKUP("LEMIDF"&amp;A9,'Main File'!A:O,15,0),0)</f>
        <v>0</v>
      </c>
    </row>
    <row r="10" spans="1:14" x14ac:dyDescent="0.25">
      <c r="A10" s="9">
        <f t="shared" si="0"/>
        <v>43166</v>
      </c>
      <c r="B10" s="14">
        <f>IFERROR(+VLOOKUP("LEMIDF"&amp;A10,'Main File'!A:O,6,0),0)</f>
        <v>0</v>
      </c>
      <c r="C10" s="14">
        <f>IFERROR(+VLOOKUP("LEMIDF"&amp;A10,'Main File'!A:O,7,0),0)</f>
        <v>0</v>
      </c>
      <c r="D10" s="14">
        <f>IFERROR(+VLOOKUP("LEMIDF"&amp;A10,'Main File'!A:O,8,0),0)</f>
        <v>0</v>
      </c>
      <c r="E10" s="14">
        <f>IFERROR(+VLOOKUP("LEMIDF"&amp;A10,'Main File'!A:O,9,0),0)</f>
        <v>0</v>
      </c>
      <c r="F10" s="14">
        <f>IFERROR(+VLOOKUP("LEMIDF"&amp;A10,'Main File'!A:O,10,0),0)</f>
        <v>0</v>
      </c>
      <c r="G10" s="14">
        <f>IFERROR(+VLOOKUP("LEMIDF"&amp;A10,'Main File'!A:O,11,0),0)</f>
        <v>0</v>
      </c>
      <c r="H10" s="14">
        <f>IFERROR(+VLOOKUP("LEMIDF"&amp;A10,'Main File'!A:O,12,0),0)</f>
        <v>0</v>
      </c>
      <c r="I10" s="14">
        <f>IFERROR(+VLOOKUP("LEMIDF"&amp;A10,'Main File'!A:O,13,0),0)</f>
        <v>0</v>
      </c>
      <c r="J10" s="14">
        <f>IFERROR(+VLOOKUP("LEMIDF"&amp;A10,'Main File'!A:O,14,0),0)</f>
        <v>0</v>
      </c>
      <c r="K10" s="14">
        <f>IFERROR(+VLOOKUP("LEMIDF"&amp;A10,'Main File'!A:O,15,0),0)</f>
        <v>0</v>
      </c>
    </row>
    <row r="11" spans="1:14" x14ac:dyDescent="0.25">
      <c r="A11" s="9">
        <f t="shared" si="0"/>
        <v>43167</v>
      </c>
      <c r="B11" s="14">
        <f>IFERROR(+VLOOKUP("LEMIDF"&amp;A11,'Main File'!A:O,6,0),0)</f>
        <v>0</v>
      </c>
      <c r="C11" s="14">
        <f>IFERROR(+VLOOKUP("LEMIDF"&amp;A11,'Main File'!A:O,7,0),0)</f>
        <v>0</v>
      </c>
      <c r="D11" s="14">
        <f>IFERROR(+VLOOKUP("LEMIDF"&amp;A11,'Main File'!A:O,8,0),0)</f>
        <v>0</v>
      </c>
      <c r="E11" s="14">
        <f>IFERROR(+VLOOKUP("LEMIDF"&amp;A11,'Main File'!A:O,9,0),0)</f>
        <v>0</v>
      </c>
      <c r="F11" s="14">
        <f>IFERROR(+VLOOKUP("LEMIDF"&amp;A11,'Main File'!A:O,10,0),0)</f>
        <v>0</v>
      </c>
      <c r="G11" s="14">
        <f>IFERROR(+VLOOKUP("LEMIDF"&amp;A11,'Main File'!A:O,11,0),0)</f>
        <v>0</v>
      </c>
      <c r="H11" s="14">
        <f>IFERROR(+VLOOKUP("LEMIDF"&amp;A11,'Main File'!A:O,12,0),0)</f>
        <v>0</v>
      </c>
      <c r="I11" s="14">
        <f>IFERROR(+VLOOKUP("LEMIDF"&amp;A11,'Main File'!A:O,13,0),0)</f>
        <v>0</v>
      </c>
      <c r="J11" s="14">
        <f>IFERROR(+VLOOKUP("LEMIDF"&amp;A11,'Main File'!A:O,14,0),0)</f>
        <v>0</v>
      </c>
      <c r="K11" s="14">
        <f>IFERROR(+VLOOKUP("LEMIDF"&amp;A11,'Main File'!A:O,15,0),0)</f>
        <v>0</v>
      </c>
    </row>
    <row r="12" spans="1:14" x14ac:dyDescent="0.25">
      <c r="A12" s="9">
        <f t="shared" si="0"/>
        <v>43168</v>
      </c>
      <c r="B12" s="14">
        <f>IFERROR(+VLOOKUP("LEMIDF"&amp;A12,'Main File'!A:O,6,0),0)</f>
        <v>0</v>
      </c>
      <c r="C12" s="14">
        <f>IFERROR(+VLOOKUP("LEMIDF"&amp;A12,'Main File'!A:O,7,0),0)</f>
        <v>0</v>
      </c>
      <c r="D12" s="14">
        <f>IFERROR(+VLOOKUP("LEMIDF"&amp;A12,'Main File'!A:O,8,0),0)</f>
        <v>0</v>
      </c>
      <c r="E12" s="14">
        <f>IFERROR(+VLOOKUP("LEMIDF"&amp;A12,'Main File'!A:O,9,0),0)</f>
        <v>0</v>
      </c>
      <c r="F12" s="14">
        <f>IFERROR(+VLOOKUP("LEMIDF"&amp;A12,'Main File'!A:O,10,0),0)</f>
        <v>0</v>
      </c>
      <c r="G12" s="14">
        <f>IFERROR(+VLOOKUP("LEMIDF"&amp;A12,'Main File'!A:O,11,0),0)</f>
        <v>0</v>
      </c>
      <c r="H12" s="14">
        <f>IFERROR(+VLOOKUP("LEMIDF"&amp;A12,'Main File'!A:O,12,0),0)</f>
        <v>0</v>
      </c>
      <c r="I12" s="14">
        <f>IFERROR(+VLOOKUP("LEMIDF"&amp;A12,'Main File'!A:O,13,0),0)</f>
        <v>0</v>
      </c>
      <c r="J12" s="14">
        <f>IFERROR(+VLOOKUP("LEMIDF"&amp;A12,'Main File'!A:O,14,0),0)</f>
        <v>0</v>
      </c>
      <c r="K12" s="14">
        <f>IFERROR(+VLOOKUP("LEMIDF"&amp;A12,'Main File'!A:O,15,0),0)</f>
        <v>0</v>
      </c>
    </row>
    <row r="13" spans="1:14" x14ac:dyDescent="0.25">
      <c r="A13" s="9">
        <f t="shared" si="0"/>
        <v>43169</v>
      </c>
      <c r="B13" s="14">
        <f>IFERROR(+VLOOKUP("LEMIDF"&amp;A13,'Main File'!A:O,6,0),0)</f>
        <v>0</v>
      </c>
      <c r="C13" s="14">
        <f>IFERROR(+VLOOKUP("LEMIDF"&amp;A13,'Main File'!A:O,7,0),0)</f>
        <v>0</v>
      </c>
      <c r="D13" s="14">
        <f>IFERROR(+VLOOKUP("LEMIDF"&amp;A13,'Main File'!A:O,8,0),0)</f>
        <v>0</v>
      </c>
      <c r="E13" s="14">
        <f>IFERROR(+VLOOKUP("LEMIDF"&amp;A13,'Main File'!A:O,9,0),0)</f>
        <v>0</v>
      </c>
      <c r="F13" s="14">
        <f>IFERROR(+VLOOKUP("LEMIDF"&amp;A13,'Main File'!A:O,10,0),0)</f>
        <v>0</v>
      </c>
      <c r="G13" s="14">
        <f>IFERROR(+VLOOKUP("LEMIDF"&amp;A13,'Main File'!A:O,11,0),0)</f>
        <v>0</v>
      </c>
      <c r="H13" s="14">
        <f>IFERROR(+VLOOKUP("LEMIDF"&amp;A13,'Main File'!A:O,12,0),0)</f>
        <v>0</v>
      </c>
      <c r="I13" s="14">
        <f>IFERROR(+VLOOKUP("LEMIDF"&amp;A13,'Main File'!A:O,13,0),0)</f>
        <v>0</v>
      </c>
      <c r="J13" s="14">
        <f>IFERROR(+VLOOKUP("LEMIDF"&amp;A13,'Main File'!A:O,14,0),0)</f>
        <v>0</v>
      </c>
      <c r="K13" s="14">
        <f>IFERROR(+VLOOKUP("LEMIDF"&amp;A13,'Main File'!A:O,15,0),0)</f>
        <v>0</v>
      </c>
    </row>
    <row r="14" spans="1:14" x14ac:dyDescent="0.25">
      <c r="A14" s="9">
        <f t="shared" si="0"/>
        <v>43170</v>
      </c>
      <c r="B14" s="14">
        <f>IFERROR(+VLOOKUP("LEMIDF"&amp;A14,'Main File'!A:O,6,0),0)</f>
        <v>0</v>
      </c>
      <c r="C14" s="14">
        <f>IFERROR(+VLOOKUP("LEMIDF"&amp;A14,'Main File'!A:O,7,0),0)</f>
        <v>0</v>
      </c>
      <c r="D14" s="14">
        <f>IFERROR(+VLOOKUP("LEMIDF"&amp;A14,'Main File'!A:O,8,0),0)</f>
        <v>0</v>
      </c>
      <c r="E14" s="14">
        <f>IFERROR(+VLOOKUP("LEMIDF"&amp;A14,'Main File'!A:O,9,0),0)</f>
        <v>0</v>
      </c>
      <c r="F14" s="14">
        <f>IFERROR(+VLOOKUP("LEMIDF"&amp;A14,'Main File'!A:O,10,0),0)</f>
        <v>0</v>
      </c>
      <c r="G14" s="14">
        <f>IFERROR(+VLOOKUP("LEMIDF"&amp;A14,'Main File'!A:O,11,0),0)</f>
        <v>0</v>
      </c>
      <c r="H14" s="14">
        <f>IFERROR(+VLOOKUP("LEMIDF"&amp;A14,'Main File'!A:O,12,0),0)</f>
        <v>0</v>
      </c>
      <c r="I14" s="14">
        <f>IFERROR(+VLOOKUP("LEMIDF"&amp;A14,'Main File'!A:O,13,0),0)</f>
        <v>0</v>
      </c>
      <c r="J14" s="14">
        <f>IFERROR(+VLOOKUP("LEMIDF"&amp;A14,'Main File'!A:O,14,0),0)</f>
        <v>0</v>
      </c>
      <c r="K14" s="14">
        <f>IFERROR(+VLOOKUP("LEMIDF"&amp;A14,'Main File'!A:O,15,0),0)</f>
        <v>0</v>
      </c>
    </row>
    <row r="15" spans="1:14" x14ac:dyDescent="0.25">
      <c r="A15" s="9">
        <f t="shared" si="0"/>
        <v>43171</v>
      </c>
      <c r="B15" s="14">
        <f>IFERROR(+VLOOKUP("LEMIDF"&amp;A15,'Main File'!A:O,6,0),0)</f>
        <v>0</v>
      </c>
      <c r="C15" s="14">
        <f>IFERROR(+VLOOKUP("LEMIDF"&amp;A15,'Main File'!A:O,7,0),0)</f>
        <v>0</v>
      </c>
      <c r="D15" s="14">
        <f>IFERROR(+VLOOKUP("LEMIDF"&amp;A15,'Main File'!A:O,8,0),0)</f>
        <v>0</v>
      </c>
      <c r="E15" s="14">
        <f>IFERROR(+VLOOKUP("LEMIDF"&amp;A15,'Main File'!A:O,9,0),0)</f>
        <v>0</v>
      </c>
      <c r="F15" s="14">
        <f>IFERROR(+VLOOKUP("LEMIDF"&amp;A15,'Main File'!A:O,10,0),0)</f>
        <v>0</v>
      </c>
      <c r="G15" s="14">
        <f>IFERROR(+VLOOKUP("LEMIDF"&amp;A15,'Main File'!A:O,11,0),0)</f>
        <v>0</v>
      </c>
      <c r="H15" s="14">
        <f>IFERROR(+VLOOKUP("LEMIDF"&amp;A15,'Main File'!A:O,12,0),0)</f>
        <v>0</v>
      </c>
      <c r="I15" s="14">
        <f>IFERROR(+VLOOKUP("LEMIDF"&amp;A15,'Main File'!A:O,13,0),0)</f>
        <v>0</v>
      </c>
      <c r="J15" s="14">
        <f>IFERROR(+VLOOKUP("LEMIDF"&amp;A15,'Main File'!A:O,14,0),0)</f>
        <v>0</v>
      </c>
      <c r="K15" s="14">
        <f>IFERROR(+VLOOKUP("LEMIDF"&amp;A15,'Main File'!A:O,15,0),0)</f>
        <v>0</v>
      </c>
    </row>
    <row r="16" spans="1:14" x14ac:dyDescent="0.25">
      <c r="A16" s="9">
        <f t="shared" si="0"/>
        <v>43172</v>
      </c>
      <c r="B16" s="14">
        <f>IFERROR(+VLOOKUP("LEMIDF"&amp;A16,'Main File'!A:O,6,0),0)</f>
        <v>0</v>
      </c>
      <c r="C16" s="14">
        <f>IFERROR(+VLOOKUP("LEMIDF"&amp;A16,'Main File'!A:O,7,0),0)</f>
        <v>0</v>
      </c>
      <c r="D16" s="14">
        <f>IFERROR(+VLOOKUP("LEMIDF"&amp;A16,'Main File'!A:O,8,0),0)</f>
        <v>0</v>
      </c>
      <c r="E16" s="14">
        <f>IFERROR(+VLOOKUP("LEMIDF"&amp;A16,'Main File'!A:O,9,0),0)</f>
        <v>0</v>
      </c>
      <c r="F16" s="14">
        <f>IFERROR(+VLOOKUP("LEMIDF"&amp;A16,'Main File'!A:O,10,0),0)</f>
        <v>0</v>
      </c>
      <c r="G16" s="14">
        <f>IFERROR(+VLOOKUP("LEMIDF"&amp;A16,'Main File'!A:O,11,0),0)</f>
        <v>0</v>
      </c>
      <c r="H16" s="14">
        <f>IFERROR(+VLOOKUP("LEMIDF"&amp;A16,'Main File'!A:O,12,0),0)</f>
        <v>0</v>
      </c>
      <c r="I16" s="14">
        <f>IFERROR(+VLOOKUP("LEMIDF"&amp;A16,'Main File'!A:O,13,0),0)</f>
        <v>0</v>
      </c>
      <c r="J16" s="14">
        <f>IFERROR(+VLOOKUP("LEMIDF"&amp;A16,'Main File'!A:O,14,0),0)</f>
        <v>0</v>
      </c>
      <c r="K16" s="14">
        <f>IFERROR(+VLOOKUP("LEMIDF"&amp;A16,'Main File'!A:O,15,0),0)</f>
        <v>0</v>
      </c>
    </row>
    <row r="17" spans="1:11" x14ac:dyDescent="0.25">
      <c r="A17" s="9">
        <f t="shared" si="0"/>
        <v>43173</v>
      </c>
      <c r="B17" s="14">
        <f>IFERROR(+VLOOKUP("LEMIDF"&amp;A17,'Main File'!A:O,6,0),0)</f>
        <v>0</v>
      </c>
      <c r="C17" s="14">
        <f>IFERROR(+VLOOKUP("LEMIDF"&amp;A17,'Main File'!A:O,7,0),0)</f>
        <v>0</v>
      </c>
      <c r="D17" s="14">
        <f>IFERROR(+VLOOKUP("LEMIDF"&amp;A17,'Main File'!A:O,8,0),0)</f>
        <v>0</v>
      </c>
      <c r="E17" s="14">
        <f>IFERROR(+VLOOKUP("LEMIDF"&amp;A17,'Main File'!A:O,9,0),0)</f>
        <v>0</v>
      </c>
      <c r="F17" s="14">
        <f>IFERROR(+VLOOKUP("LEMIDF"&amp;A17,'Main File'!A:O,10,0),0)</f>
        <v>0</v>
      </c>
      <c r="G17" s="14">
        <f>IFERROR(+VLOOKUP("LEMIDF"&amp;A17,'Main File'!A:O,11,0),0)</f>
        <v>0</v>
      </c>
      <c r="H17" s="14">
        <f>IFERROR(+VLOOKUP("LEMIDF"&amp;A17,'Main File'!A:O,12,0),0)</f>
        <v>0</v>
      </c>
      <c r="I17" s="14">
        <f>IFERROR(+VLOOKUP("LEMIDF"&amp;A17,'Main File'!A:O,13,0),0)</f>
        <v>0</v>
      </c>
      <c r="J17" s="14">
        <f>IFERROR(+VLOOKUP("LEMIDF"&amp;A17,'Main File'!A:O,14,0),0)</f>
        <v>0</v>
      </c>
      <c r="K17" s="14">
        <f>IFERROR(+VLOOKUP("LEMIDF"&amp;A17,'Main File'!A:O,15,0),0)</f>
        <v>0</v>
      </c>
    </row>
    <row r="18" spans="1:11" x14ac:dyDescent="0.25">
      <c r="A18" s="9">
        <f t="shared" si="0"/>
        <v>43174</v>
      </c>
      <c r="B18" s="14">
        <f>IFERROR(+VLOOKUP("LEMIDF"&amp;A18,'Main File'!A:O,6,0),0)</f>
        <v>0</v>
      </c>
      <c r="C18" s="14">
        <f>IFERROR(+VLOOKUP("LEMIDF"&amp;A18,'Main File'!A:O,7,0),0)</f>
        <v>0</v>
      </c>
      <c r="D18" s="14">
        <f>IFERROR(+VLOOKUP("LEMIDF"&amp;A18,'Main File'!A:O,8,0),0)</f>
        <v>0</v>
      </c>
      <c r="E18" s="14">
        <f>IFERROR(+VLOOKUP("LEMIDF"&amp;A18,'Main File'!A:O,9,0),0)</f>
        <v>0</v>
      </c>
      <c r="F18" s="14">
        <f>IFERROR(+VLOOKUP("LEMIDF"&amp;A18,'Main File'!A:O,10,0),0)</f>
        <v>0</v>
      </c>
      <c r="G18" s="14">
        <f>IFERROR(+VLOOKUP("LEMIDF"&amp;A18,'Main File'!A:O,11,0),0)</f>
        <v>0</v>
      </c>
      <c r="H18" s="14">
        <f>IFERROR(+VLOOKUP("LEMIDF"&amp;A18,'Main File'!A:O,12,0),0)</f>
        <v>0</v>
      </c>
      <c r="I18" s="14">
        <f>IFERROR(+VLOOKUP("LEMIDF"&amp;A18,'Main File'!A:O,13,0),0)</f>
        <v>0</v>
      </c>
      <c r="J18" s="14">
        <f>IFERROR(+VLOOKUP("LEMIDF"&amp;A18,'Main File'!A:O,14,0),0)</f>
        <v>0</v>
      </c>
      <c r="K18" s="14">
        <f>IFERROR(+VLOOKUP("LEMIDF"&amp;A18,'Main File'!A:O,15,0),0)</f>
        <v>0</v>
      </c>
    </row>
    <row r="19" spans="1:11" x14ac:dyDescent="0.25">
      <c r="A19" s="9">
        <f t="shared" si="0"/>
        <v>43175</v>
      </c>
      <c r="B19" s="14">
        <f>IFERROR(+VLOOKUP("LEMIDF"&amp;A19,'Main File'!A:O,6,0),0)</f>
        <v>0</v>
      </c>
      <c r="C19" s="14">
        <f>IFERROR(+VLOOKUP("LEMIDF"&amp;A19,'Main File'!A:O,7,0),0)</f>
        <v>0</v>
      </c>
      <c r="D19" s="14">
        <f>IFERROR(+VLOOKUP("LEMIDF"&amp;A19,'Main File'!A:O,8,0),0)</f>
        <v>0</v>
      </c>
      <c r="E19" s="14">
        <f>IFERROR(+VLOOKUP("LEMIDF"&amp;A19,'Main File'!A:O,9,0),0)</f>
        <v>0</v>
      </c>
      <c r="F19" s="14">
        <f>IFERROR(+VLOOKUP("LEMIDF"&amp;A19,'Main File'!A:O,10,0),0)</f>
        <v>0</v>
      </c>
      <c r="G19" s="14">
        <f>IFERROR(+VLOOKUP("LEMIDF"&amp;A19,'Main File'!A:O,11,0),0)</f>
        <v>0</v>
      </c>
      <c r="H19" s="14">
        <f>IFERROR(+VLOOKUP("LEMIDF"&amp;A19,'Main File'!A:O,12,0),0)</f>
        <v>0</v>
      </c>
      <c r="I19" s="14">
        <f>IFERROR(+VLOOKUP("LEMIDF"&amp;A19,'Main File'!A:O,13,0),0)</f>
        <v>0</v>
      </c>
      <c r="J19" s="14">
        <f>IFERROR(+VLOOKUP("LEMIDF"&amp;A19,'Main File'!A:O,14,0),0)</f>
        <v>0</v>
      </c>
      <c r="K19" s="14">
        <f>IFERROR(+VLOOKUP("LEMIDF"&amp;A19,'Main File'!A:O,15,0),0)</f>
        <v>0</v>
      </c>
    </row>
    <row r="20" spans="1:11" x14ac:dyDescent="0.25">
      <c r="A20" s="9">
        <f t="shared" si="0"/>
        <v>43176</v>
      </c>
      <c r="B20" s="14">
        <f>IFERROR(+VLOOKUP("LEMIDF"&amp;A20,'Main File'!A:O,6,0),0)</f>
        <v>0</v>
      </c>
      <c r="C20" s="14">
        <f>IFERROR(+VLOOKUP("LEMIDF"&amp;A20,'Main File'!A:O,7,0),0)</f>
        <v>0</v>
      </c>
      <c r="D20" s="14">
        <f>IFERROR(+VLOOKUP("LEMIDF"&amp;A20,'Main File'!A:O,8,0),0)</f>
        <v>0</v>
      </c>
      <c r="E20" s="14">
        <f>IFERROR(+VLOOKUP("LEMIDF"&amp;A20,'Main File'!A:O,9,0),0)</f>
        <v>0</v>
      </c>
      <c r="F20" s="14">
        <f>IFERROR(+VLOOKUP("LEMIDF"&amp;A20,'Main File'!A:O,10,0),0)</f>
        <v>0</v>
      </c>
      <c r="G20" s="14">
        <f>IFERROR(+VLOOKUP("LEMIDF"&amp;A20,'Main File'!A:O,11,0),0)</f>
        <v>0</v>
      </c>
      <c r="H20" s="14">
        <f>IFERROR(+VLOOKUP("LEMIDF"&amp;A20,'Main File'!A:O,12,0),0)</f>
        <v>0</v>
      </c>
      <c r="I20" s="14">
        <f>IFERROR(+VLOOKUP("LEMIDF"&amp;A20,'Main File'!A:O,13,0),0)</f>
        <v>0</v>
      </c>
      <c r="J20" s="14">
        <f>IFERROR(+VLOOKUP("LEMIDF"&amp;A20,'Main File'!A:O,14,0),0)</f>
        <v>0</v>
      </c>
      <c r="K20" s="14">
        <f>IFERROR(+VLOOKUP("LEMIDF"&amp;A20,'Main File'!A:O,15,0),0)</f>
        <v>0</v>
      </c>
    </row>
    <row r="21" spans="1:11" x14ac:dyDescent="0.25">
      <c r="A21" s="9">
        <f t="shared" si="0"/>
        <v>43177</v>
      </c>
      <c r="B21" s="14">
        <f>IFERROR(+VLOOKUP("LEMIDF"&amp;A21,'Main File'!A:O,6,0),0)</f>
        <v>0</v>
      </c>
      <c r="C21" s="14">
        <f>IFERROR(+VLOOKUP("LEMIDF"&amp;A21,'Main File'!A:O,7,0),0)</f>
        <v>0</v>
      </c>
      <c r="D21" s="14">
        <f>IFERROR(+VLOOKUP("LEMIDF"&amp;A21,'Main File'!A:O,8,0),0)</f>
        <v>0</v>
      </c>
      <c r="E21" s="14">
        <f>IFERROR(+VLOOKUP("LEMIDF"&amp;A21,'Main File'!A:O,9,0),0)</f>
        <v>0</v>
      </c>
      <c r="F21" s="14">
        <f>IFERROR(+VLOOKUP("LEMIDF"&amp;A21,'Main File'!A:O,10,0),0)</f>
        <v>0</v>
      </c>
      <c r="G21" s="14">
        <f>IFERROR(+VLOOKUP("LEMIDF"&amp;A21,'Main File'!A:O,11,0),0)</f>
        <v>0</v>
      </c>
      <c r="H21" s="14">
        <f>IFERROR(+VLOOKUP("LEMIDF"&amp;A21,'Main File'!A:O,12,0),0)</f>
        <v>0</v>
      </c>
      <c r="I21" s="14">
        <f>IFERROR(+VLOOKUP("LEMIDF"&amp;A21,'Main File'!A:O,13,0),0)</f>
        <v>0</v>
      </c>
      <c r="J21" s="14">
        <f>IFERROR(+VLOOKUP("LEMIDF"&amp;A21,'Main File'!A:O,14,0),0)</f>
        <v>0</v>
      </c>
      <c r="K21" s="14">
        <f>IFERROR(+VLOOKUP("LEMIDF"&amp;A21,'Main File'!A:O,15,0),0)</f>
        <v>0</v>
      </c>
    </row>
    <row r="22" spans="1:11" x14ac:dyDescent="0.25">
      <c r="A22" s="9">
        <f t="shared" si="0"/>
        <v>43178</v>
      </c>
      <c r="B22" s="14">
        <f>IFERROR(+VLOOKUP("LEMIDF"&amp;A22,'Main File'!A:O,6,0),0)</f>
        <v>0</v>
      </c>
      <c r="C22" s="14">
        <f>IFERROR(+VLOOKUP("LEMIDF"&amp;A22,'Main File'!A:O,7,0),0)</f>
        <v>0</v>
      </c>
      <c r="D22" s="14">
        <f>IFERROR(+VLOOKUP("LEMIDF"&amp;A22,'Main File'!A:O,8,0),0)</f>
        <v>0</v>
      </c>
      <c r="E22" s="14">
        <f>IFERROR(+VLOOKUP("LEMIDF"&amp;A22,'Main File'!A:O,9,0),0)</f>
        <v>0</v>
      </c>
      <c r="F22" s="14">
        <f>IFERROR(+VLOOKUP("LEMIDF"&amp;A22,'Main File'!A:O,10,0),0)</f>
        <v>0</v>
      </c>
      <c r="G22" s="14">
        <f>IFERROR(+VLOOKUP("LEMIDF"&amp;A22,'Main File'!A:O,11,0),0)</f>
        <v>0</v>
      </c>
      <c r="H22" s="14">
        <f>IFERROR(+VLOOKUP("LEMIDF"&amp;A22,'Main File'!A:O,12,0),0)</f>
        <v>0</v>
      </c>
      <c r="I22" s="14">
        <f>IFERROR(+VLOOKUP("LEMIDF"&amp;A22,'Main File'!A:O,13,0),0)</f>
        <v>0</v>
      </c>
      <c r="J22" s="14">
        <f>IFERROR(+VLOOKUP("LEMIDF"&amp;A22,'Main File'!A:O,14,0),0)</f>
        <v>0</v>
      </c>
      <c r="K22" s="14">
        <f>IFERROR(+VLOOKUP("LEMIDF"&amp;A22,'Main File'!A:O,15,0),0)</f>
        <v>0</v>
      </c>
    </row>
    <row r="23" spans="1:11" x14ac:dyDescent="0.25">
      <c r="A23" s="9">
        <f t="shared" si="0"/>
        <v>43179</v>
      </c>
      <c r="B23" s="14">
        <f>IFERROR(+VLOOKUP("LEMIDF"&amp;A23,'Main File'!A:O,6,0),0)</f>
        <v>0</v>
      </c>
      <c r="C23" s="14">
        <f>IFERROR(+VLOOKUP("LEMIDF"&amp;A23,'Main File'!A:O,7,0),0)</f>
        <v>0</v>
      </c>
      <c r="D23" s="14">
        <f>IFERROR(+VLOOKUP("LEMIDF"&amp;A23,'Main File'!A:O,8,0),0)</f>
        <v>0</v>
      </c>
      <c r="E23" s="14">
        <f>IFERROR(+VLOOKUP("LEMIDF"&amp;A23,'Main File'!A:O,9,0),0)</f>
        <v>0</v>
      </c>
      <c r="F23" s="14">
        <f>IFERROR(+VLOOKUP("LEMIDF"&amp;A23,'Main File'!A:O,10,0),0)</f>
        <v>0</v>
      </c>
      <c r="G23" s="14">
        <f>IFERROR(+VLOOKUP("LEMIDF"&amp;A23,'Main File'!A:O,11,0),0)</f>
        <v>0</v>
      </c>
      <c r="H23" s="14">
        <f>IFERROR(+VLOOKUP("LEMIDF"&amp;A23,'Main File'!A:O,12,0),0)</f>
        <v>0</v>
      </c>
      <c r="I23" s="14">
        <f>IFERROR(+VLOOKUP("LEMIDF"&amp;A23,'Main File'!A:O,13,0),0)</f>
        <v>0</v>
      </c>
      <c r="J23" s="14">
        <f>IFERROR(+VLOOKUP("LEMIDF"&amp;A23,'Main File'!A:O,14,0),0)</f>
        <v>0</v>
      </c>
      <c r="K23" s="14">
        <f>IFERROR(+VLOOKUP("LEMIDF"&amp;A23,'Main File'!A:O,15,0),0)</f>
        <v>0</v>
      </c>
    </row>
    <row r="24" spans="1:11" x14ac:dyDescent="0.25">
      <c r="A24" s="9">
        <f t="shared" si="0"/>
        <v>43180</v>
      </c>
      <c r="B24" s="14">
        <f>IFERROR(+VLOOKUP("LEMIDF"&amp;A24,'Main File'!A:O,6,0),0)</f>
        <v>0</v>
      </c>
      <c r="C24" s="14">
        <f>IFERROR(+VLOOKUP("LEMIDF"&amp;A24,'Main File'!A:O,7,0),0)</f>
        <v>0</v>
      </c>
      <c r="D24" s="14">
        <f>IFERROR(+VLOOKUP("LEMIDF"&amp;A24,'Main File'!A:O,8,0),0)</f>
        <v>0</v>
      </c>
      <c r="E24" s="14">
        <f>IFERROR(+VLOOKUP("LEMIDF"&amp;A24,'Main File'!A:O,9,0),0)</f>
        <v>0</v>
      </c>
      <c r="F24" s="14">
        <f>IFERROR(+VLOOKUP("LEMIDF"&amp;A24,'Main File'!A:O,10,0),0)</f>
        <v>0</v>
      </c>
      <c r="G24" s="14">
        <f>IFERROR(+VLOOKUP("LEMIDF"&amp;A24,'Main File'!A:O,11,0),0)</f>
        <v>0</v>
      </c>
      <c r="H24" s="14">
        <f>IFERROR(+VLOOKUP("LEMIDF"&amp;A24,'Main File'!A:O,12,0),0)</f>
        <v>0</v>
      </c>
      <c r="I24" s="14">
        <f>IFERROR(+VLOOKUP("LEMIDF"&amp;A24,'Main File'!A:O,13,0),0)</f>
        <v>0</v>
      </c>
      <c r="J24" s="14">
        <f>IFERROR(+VLOOKUP("LEMIDF"&amp;A24,'Main File'!A:O,14,0),0)</f>
        <v>0</v>
      </c>
      <c r="K24" s="14">
        <f>IFERROR(+VLOOKUP("LEMIDF"&amp;A24,'Main File'!A:O,15,0),0)</f>
        <v>0</v>
      </c>
    </row>
    <row r="25" spans="1:11" x14ac:dyDescent="0.25">
      <c r="A25" s="9">
        <f t="shared" si="0"/>
        <v>43181</v>
      </c>
      <c r="B25" s="14">
        <f>IFERROR(+VLOOKUP("LEMIDF"&amp;A25,'Main File'!A:O,6,0),0)</f>
        <v>0</v>
      </c>
      <c r="C25" s="14">
        <f>IFERROR(+VLOOKUP("LEMIDF"&amp;A25,'Main File'!A:O,7,0),0)</f>
        <v>0</v>
      </c>
      <c r="D25" s="14">
        <f>IFERROR(+VLOOKUP("LEMIDF"&amp;A25,'Main File'!A:O,8,0),0)</f>
        <v>0</v>
      </c>
      <c r="E25" s="14">
        <f>IFERROR(+VLOOKUP("LEMIDF"&amp;A25,'Main File'!A:O,9,0),0)</f>
        <v>0</v>
      </c>
      <c r="F25" s="14">
        <f>IFERROR(+VLOOKUP("LEMIDF"&amp;A25,'Main File'!A:O,10,0),0)</f>
        <v>0</v>
      </c>
      <c r="G25" s="14">
        <f>IFERROR(+VLOOKUP("LEMIDF"&amp;A25,'Main File'!A:O,11,0),0)</f>
        <v>0</v>
      </c>
      <c r="H25" s="14">
        <f>IFERROR(+VLOOKUP("LEMIDF"&amp;A25,'Main File'!A:O,12,0),0)</f>
        <v>0</v>
      </c>
      <c r="I25" s="14">
        <f>IFERROR(+VLOOKUP("LEMIDF"&amp;A25,'Main File'!A:O,13,0),0)</f>
        <v>0</v>
      </c>
      <c r="J25" s="14">
        <f>IFERROR(+VLOOKUP("LEMIDF"&amp;A25,'Main File'!A:O,14,0),0)</f>
        <v>0</v>
      </c>
      <c r="K25" s="14">
        <f>IFERROR(+VLOOKUP("LEMIDF"&amp;A25,'Main File'!A:O,15,0),0)</f>
        <v>0</v>
      </c>
    </row>
    <row r="26" spans="1:11" x14ac:dyDescent="0.25">
      <c r="A26" s="9">
        <f t="shared" si="0"/>
        <v>43182</v>
      </c>
      <c r="B26" s="14">
        <f>IFERROR(+VLOOKUP("LEMIDF"&amp;A26,'Main File'!A:O,6,0),0)</f>
        <v>0</v>
      </c>
      <c r="C26" s="14">
        <f>IFERROR(+VLOOKUP("LEMIDF"&amp;A26,'Main File'!A:O,7,0),0)</f>
        <v>0</v>
      </c>
      <c r="D26" s="14">
        <f>IFERROR(+VLOOKUP("LEMIDF"&amp;A26,'Main File'!A:O,8,0),0)</f>
        <v>0</v>
      </c>
      <c r="E26" s="14">
        <f>IFERROR(+VLOOKUP("LEMIDF"&amp;A26,'Main File'!A:O,9,0),0)</f>
        <v>0</v>
      </c>
      <c r="F26" s="14">
        <f>IFERROR(+VLOOKUP("LEMIDF"&amp;A26,'Main File'!A:O,10,0),0)</f>
        <v>0</v>
      </c>
      <c r="G26" s="14">
        <f>IFERROR(+VLOOKUP("LEMIDF"&amp;A26,'Main File'!A:O,11,0),0)</f>
        <v>0</v>
      </c>
      <c r="H26" s="14">
        <f>IFERROR(+VLOOKUP("LEMIDF"&amp;A26,'Main File'!A:O,12,0),0)</f>
        <v>0</v>
      </c>
      <c r="I26" s="14">
        <f>IFERROR(+VLOOKUP("LEMIDF"&amp;A26,'Main File'!A:O,13,0),0)</f>
        <v>0</v>
      </c>
      <c r="J26" s="14">
        <f>IFERROR(+VLOOKUP("LEMIDF"&amp;A26,'Main File'!A:O,14,0),0)</f>
        <v>0</v>
      </c>
      <c r="K26" s="14">
        <f>IFERROR(+VLOOKUP("LEMIDF"&amp;A26,'Main File'!A:O,15,0),0)</f>
        <v>0</v>
      </c>
    </row>
    <row r="27" spans="1:11" x14ac:dyDescent="0.25">
      <c r="A27" s="9">
        <f t="shared" si="0"/>
        <v>43183</v>
      </c>
      <c r="B27" s="14">
        <f>IFERROR(+VLOOKUP("LEMIDF"&amp;A27,'Main File'!A:O,6,0),0)</f>
        <v>0</v>
      </c>
      <c r="C27" s="14">
        <f>IFERROR(+VLOOKUP("LEMIDF"&amp;A27,'Main File'!A:O,7,0),0)</f>
        <v>0</v>
      </c>
      <c r="D27" s="14">
        <f>IFERROR(+VLOOKUP("LEMIDF"&amp;A27,'Main File'!A:O,8,0),0)</f>
        <v>0</v>
      </c>
      <c r="E27" s="14">
        <f>IFERROR(+VLOOKUP("LEMIDF"&amp;A27,'Main File'!A:O,9,0),0)</f>
        <v>0</v>
      </c>
      <c r="F27" s="14">
        <f>IFERROR(+VLOOKUP("LEMIDF"&amp;A27,'Main File'!A:O,10,0),0)</f>
        <v>0</v>
      </c>
      <c r="G27" s="14">
        <f>IFERROR(+VLOOKUP("LEMIDF"&amp;A27,'Main File'!A:O,11,0),0)</f>
        <v>0</v>
      </c>
      <c r="H27" s="14">
        <f>IFERROR(+VLOOKUP("LEMIDF"&amp;A27,'Main File'!A:O,12,0),0)</f>
        <v>0</v>
      </c>
      <c r="I27" s="14">
        <f>IFERROR(+VLOOKUP("LEMIDF"&amp;A27,'Main File'!A:O,13,0),0)</f>
        <v>0</v>
      </c>
      <c r="J27" s="14">
        <f>IFERROR(+VLOOKUP("LEMIDF"&amp;A27,'Main File'!A:O,14,0),0)</f>
        <v>0</v>
      </c>
      <c r="K27" s="14">
        <f>IFERROR(+VLOOKUP("LEMIDF"&amp;A27,'Main File'!A:O,15,0),0)</f>
        <v>0</v>
      </c>
    </row>
    <row r="28" spans="1:11" x14ac:dyDescent="0.25">
      <c r="A28" s="9">
        <f t="shared" si="0"/>
        <v>43184</v>
      </c>
      <c r="B28" s="14">
        <f>IFERROR(+VLOOKUP("LEMIDF"&amp;A28,'Main File'!A:O,6,0),0)</f>
        <v>0</v>
      </c>
      <c r="C28" s="14">
        <f>IFERROR(+VLOOKUP("LEMIDF"&amp;A28,'Main File'!A:O,7,0),0)</f>
        <v>0</v>
      </c>
      <c r="D28" s="14">
        <f>IFERROR(+VLOOKUP("LEMIDF"&amp;A28,'Main File'!A:O,8,0),0)</f>
        <v>0</v>
      </c>
      <c r="E28" s="14">
        <f>IFERROR(+VLOOKUP("LEMIDF"&amp;A28,'Main File'!A:O,9,0),0)</f>
        <v>0</v>
      </c>
      <c r="F28" s="14">
        <f>IFERROR(+VLOOKUP("LEMIDF"&amp;A28,'Main File'!A:O,10,0),0)</f>
        <v>0</v>
      </c>
      <c r="G28" s="14">
        <f>IFERROR(+VLOOKUP("LEMIDF"&amp;A28,'Main File'!A:O,11,0),0)</f>
        <v>0</v>
      </c>
      <c r="H28" s="14">
        <f>IFERROR(+VLOOKUP("LEMIDF"&amp;A28,'Main File'!A:O,12,0),0)</f>
        <v>0</v>
      </c>
      <c r="I28" s="14">
        <f>IFERROR(+VLOOKUP("LEMIDF"&amp;A28,'Main File'!A:O,13,0),0)</f>
        <v>0</v>
      </c>
      <c r="J28" s="14">
        <f>IFERROR(+VLOOKUP("LEMIDF"&amp;A28,'Main File'!A:O,14,0),0)</f>
        <v>0</v>
      </c>
      <c r="K28" s="14">
        <f>IFERROR(+VLOOKUP("LEMIDF"&amp;A28,'Main File'!A:O,15,0),0)</f>
        <v>0</v>
      </c>
    </row>
    <row r="29" spans="1:11" x14ac:dyDescent="0.25">
      <c r="A29" s="9">
        <f t="shared" si="0"/>
        <v>43185</v>
      </c>
      <c r="B29" s="14">
        <f>IFERROR(+VLOOKUP("LEMIDF"&amp;A29,'Main File'!A:O,6,0),0)</f>
        <v>0</v>
      </c>
      <c r="C29" s="14">
        <f>IFERROR(+VLOOKUP("LEMIDF"&amp;A29,'Main File'!A:O,7,0),0)</f>
        <v>0</v>
      </c>
      <c r="D29" s="14">
        <f>IFERROR(+VLOOKUP("LEMIDF"&amp;A29,'Main File'!A:O,8,0),0)</f>
        <v>0</v>
      </c>
      <c r="E29" s="14">
        <f>IFERROR(+VLOOKUP("LEMIDF"&amp;A29,'Main File'!A:O,9,0),0)</f>
        <v>0</v>
      </c>
      <c r="F29" s="14">
        <f>IFERROR(+VLOOKUP("LEMIDF"&amp;A29,'Main File'!A:O,10,0),0)</f>
        <v>0</v>
      </c>
      <c r="G29" s="14">
        <f>IFERROR(+VLOOKUP("LEMIDF"&amp;A29,'Main File'!A:O,11,0),0)</f>
        <v>0</v>
      </c>
      <c r="H29" s="14">
        <f>IFERROR(+VLOOKUP("LEMIDF"&amp;A29,'Main File'!A:O,12,0),0)</f>
        <v>0</v>
      </c>
      <c r="I29" s="14">
        <f>IFERROR(+VLOOKUP("LEMIDF"&amp;A29,'Main File'!A:O,13,0),0)</f>
        <v>0</v>
      </c>
      <c r="J29" s="14">
        <f>IFERROR(+VLOOKUP("LEMIDF"&amp;A29,'Main File'!A:O,14,0),0)</f>
        <v>0</v>
      </c>
      <c r="K29" s="14">
        <f>IFERROR(+VLOOKUP("LEMIDF"&amp;A29,'Main File'!A:O,15,0),0)</f>
        <v>0</v>
      </c>
    </row>
    <row r="30" spans="1:11" x14ac:dyDescent="0.25">
      <c r="A30" s="9">
        <f t="shared" si="0"/>
        <v>43186</v>
      </c>
      <c r="B30" s="14">
        <f>IFERROR(+VLOOKUP("LEMIDF"&amp;A30,'Main File'!A:O,6,0),0)</f>
        <v>0</v>
      </c>
      <c r="C30" s="14">
        <f>IFERROR(+VLOOKUP("LEMIDF"&amp;A30,'Main File'!A:O,7,0),0)</f>
        <v>0</v>
      </c>
      <c r="D30" s="14">
        <f>IFERROR(+VLOOKUP("LEMIDF"&amp;A30,'Main File'!A:O,8,0),0)</f>
        <v>0</v>
      </c>
      <c r="E30" s="14">
        <f>IFERROR(+VLOOKUP("LEMIDF"&amp;A30,'Main File'!A:O,9,0),0)</f>
        <v>0</v>
      </c>
      <c r="F30" s="14">
        <f>IFERROR(+VLOOKUP("LEMIDF"&amp;A30,'Main File'!A:O,10,0),0)</f>
        <v>0</v>
      </c>
      <c r="G30" s="14">
        <f>IFERROR(+VLOOKUP("LEMIDF"&amp;A30,'Main File'!A:O,11,0),0)</f>
        <v>0</v>
      </c>
      <c r="H30" s="14">
        <f>IFERROR(+VLOOKUP("LEMIDF"&amp;A30,'Main File'!A:O,12,0),0)</f>
        <v>0</v>
      </c>
      <c r="I30" s="14">
        <f>IFERROR(+VLOOKUP("LEMIDF"&amp;A30,'Main File'!A:O,13,0),0)</f>
        <v>0</v>
      </c>
      <c r="J30" s="14">
        <f>IFERROR(+VLOOKUP("LEMIDF"&amp;A30,'Main File'!A:O,14,0),0)</f>
        <v>0</v>
      </c>
      <c r="K30" s="14">
        <f>IFERROR(+VLOOKUP("LEMIDF"&amp;A30,'Main File'!A:O,15,0),0)</f>
        <v>0</v>
      </c>
    </row>
    <row r="31" spans="1:11" x14ac:dyDescent="0.25">
      <c r="A31" s="9">
        <f t="shared" si="0"/>
        <v>43187</v>
      </c>
      <c r="B31" s="14">
        <f>IFERROR(+VLOOKUP("LEMIDF"&amp;A31,'Main File'!A:O,6,0),0)</f>
        <v>0</v>
      </c>
      <c r="C31" s="14">
        <f>IFERROR(+VLOOKUP("LEMIDF"&amp;A31,'Main File'!A:O,7,0),0)</f>
        <v>0</v>
      </c>
      <c r="D31" s="14">
        <f>IFERROR(+VLOOKUP("LEMIDF"&amp;A31,'Main File'!A:O,8,0),0)</f>
        <v>0</v>
      </c>
      <c r="E31" s="14">
        <f>IFERROR(+VLOOKUP("LEMIDF"&amp;A31,'Main File'!A:O,9,0),0)</f>
        <v>0</v>
      </c>
      <c r="F31" s="14">
        <f>IFERROR(+VLOOKUP("LEMIDF"&amp;A31,'Main File'!A:O,10,0),0)</f>
        <v>0</v>
      </c>
      <c r="G31" s="14">
        <f>IFERROR(+VLOOKUP("LEMIDF"&amp;A31,'Main File'!A:O,11,0),0)</f>
        <v>0</v>
      </c>
      <c r="H31" s="14">
        <f>IFERROR(+VLOOKUP("LEMIDF"&amp;A31,'Main File'!A:O,12,0),0)</f>
        <v>0</v>
      </c>
      <c r="I31" s="14">
        <f>IFERROR(+VLOOKUP("LEMIDF"&amp;A31,'Main File'!A:O,13,0),0)</f>
        <v>0</v>
      </c>
      <c r="J31" s="14">
        <f>IFERROR(+VLOOKUP("LEMIDF"&amp;A31,'Main File'!A:O,14,0),0)</f>
        <v>0</v>
      </c>
      <c r="K31" s="14">
        <f>IFERROR(+VLOOKUP("LEMIDF"&amp;A31,'Main File'!A:O,15,0),0)</f>
        <v>0</v>
      </c>
    </row>
    <row r="32" spans="1:11" x14ac:dyDescent="0.25">
      <c r="A32" s="9">
        <f t="shared" si="0"/>
        <v>43188</v>
      </c>
      <c r="B32" s="14">
        <f>IFERROR(+VLOOKUP("LEMIDF"&amp;A32,'Main File'!A:O,6,0),0)</f>
        <v>0</v>
      </c>
      <c r="C32" s="14">
        <f>IFERROR(+VLOOKUP("LEMIDF"&amp;A32,'Main File'!A:O,7,0),0)</f>
        <v>0</v>
      </c>
      <c r="D32" s="14">
        <f>IFERROR(+VLOOKUP("LEMIDF"&amp;A32,'Main File'!A:O,8,0),0)</f>
        <v>0</v>
      </c>
      <c r="E32" s="14">
        <f>IFERROR(+VLOOKUP("LEMIDF"&amp;A32,'Main File'!A:O,9,0),0)</f>
        <v>0</v>
      </c>
      <c r="F32" s="14">
        <f>IFERROR(+VLOOKUP("LEMIDF"&amp;A32,'Main File'!A:O,10,0),0)</f>
        <v>0</v>
      </c>
      <c r="G32" s="14">
        <f>IFERROR(+VLOOKUP("LEMIDF"&amp;A32,'Main File'!A:O,11,0),0)</f>
        <v>0</v>
      </c>
      <c r="H32" s="14">
        <f>IFERROR(+VLOOKUP("LEMIDF"&amp;A32,'Main File'!A:O,12,0),0)</f>
        <v>0</v>
      </c>
      <c r="I32" s="14">
        <f>IFERROR(+VLOOKUP("LEMIDF"&amp;A32,'Main File'!A:O,13,0),0)</f>
        <v>0</v>
      </c>
      <c r="J32" s="14">
        <f>IFERROR(+VLOOKUP("LEMIDF"&amp;A32,'Main File'!A:O,14,0),0)</f>
        <v>0</v>
      </c>
      <c r="K32" s="14">
        <f>IFERROR(+VLOOKUP("LEMIDF"&amp;A32,'Main File'!A:O,15,0),0)</f>
        <v>0</v>
      </c>
    </row>
    <row r="33" spans="1:11" x14ac:dyDescent="0.25">
      <c r="A33" s="9">
        <f t="shared" si="0"/>
        <v>43189</v>
      </c>
      <c r="B33" s="14">
        <f>IFERROR(+VLOOKUP("LEMIDF"&amp;A33,'Main File'!A:O,6,0),0)</f>
        <v>0</v>
      </c>
      <c r="C33" s="14">
        <f>IFERROR(+VLOOKUP("LEMIDF"&amp;A33,'Main File'!A:O,7,0),0)</f>
        <v>0</v>
      </c>
      <c r="D33" s="14">
        <f>IFERROR(+VLOOKUP("LEMIDF"&amp;A33,'Main File'!A:O,8,0),0)</f>
        <v>0</v>
      </c>
      <c r="E33" s="14">
        <f>IFERROR(+VLOOKUP("LEMIDF"&amp;A33,'Main File'!A:O,9,0),0)</f>
        <v>0</v>
      </c>
      <c r="F33" s="14">
        <f>IFERROR(+VLOOKUP("LEMIDF"&amp;A33,'Main File'!A:O,10,0),0)</f>
        <v>0</v>
      </c>
      <c r="G33" s="14">
        <f>IFERROR(+VLOOKUP("LEMIDF"&amp;A33,'Main File'!A:O,11,0),0)</f>
        <v>0</v>
      </c>
      <c r="H33" s="14">
        <f>IFERROR(+VLOOKUP("LEMIDF"&amp;A33,'Main File'!A:O,12,0),0)</f>
        <v>0</v>
      </c>
      <c r="I33" s="14">
        <f>IFERROR(+VLOOKUP("LEMIDF"&amp;A33,'Main File'!A:O,13,0),0)</f>
        <v>0</v>
      </c>
      <c r="J33" s="14">
        <f>IFERROR(+VLOOKUP("LEMIDF"&amp;A33,'Main File'!A:O,14,0),0)</f>
        <v>0</v>
      </c>
      <c r="K33" s="14">
        <f>IFERROR(+VLOOKUP("LEMIDF"&amp;A33,'Main File'!A:O,15,0),0)</f>
        <v>0</v>
      </c>
    </row>
    <row r="34" spans="1:11" x14ac:dyDescent="0.25">
      <c r="A34" s="9">
        <f t="shared" si="0"/>
        <v>43190</v>
      </c>
      <c r="B34" s="14">
        <f>IFERROR(+VLOOKUP("LEMIDF"&amp;A34,'Main File'!A:O,6,0),0)</f>
        <v>0</v>
      </c>
      <c r="C34" s="14">
        <f>IFERROR(+VLOOKUP("LEMIDF"&amp;A34,'Main File'!A:O,7,0),0)</f>
        <v>0</v>
      </c>
      <c r="D34" s="14">
        <f>IFERROR(+VLOOKUP("LEMIDF"&amp;A34,'Main File'!A:O,8,0),0)</f>
        <v>0</v>
      </c>
      <c r="E34" s="14">
        <f>IFERROR(+VLOOKUP("LEMIDF"&amp;A34,'Main File'!A:O,9,0),0)</f>
        <v>0</v>
      </c>
      <c r="F34" s="14">
        <f>IFERROR(+VLOOKUP("LEMIDF"&amp;A34,'Main File'!A:O,10,0),0)</f>
        <v>0</v>
      </c>
      <c r="G34" s="14">
        <f>IFERROR(+VLOOKUP("LEMIDF"&amp;A34,'Main File'!A:O,11,0),0)</f>
        <v>0</v>
      </c>
      <c r="H34" s="14">
        <f>IFERROR(+VLOOKUP("LEMIDF"&amp;A34,'Main File'!A:O,12,0),0)</f>
        <v>0</v>
      </c>
      <c r="I34" s="14">
        <f>IFERROR(+VLOOKUP("LEMIDF"&amp;A34,'Main File'!A:O,13,0),0)</f>
        <v>0</v>
      </c>
      <c r="J34" s="14">
        <f>IFERROR(+VLOOKUP("LEMIDF"&amp;A34,'Main File'!A:O,14,0),0)</f>
        <v>0</v>
      </c>
      <c r="K34" s="14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Fund-Nifty 100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IFERROR(+VLOOKUP("LET100"&amp;A4,'Main File'!A:O,6,0),0)</f>
        <v>0.24987773783768777</v>
      </c>
      <c r="C4" s="14">
        <f>IFERROR(+VLOOKUP("LET100"&amp;A4,'Main File'!A:O,7,0),0)</f>
        <v>0</v>
      </c>
      <c r="D4" s="14">
        <f>IFERROR(+VLOOKUP("LET100"&amp;A4,'Main File'!A:O,8,0),0)</f>
        <v>0</v>
      </c>
      <c r="E4" s="14">
        <f>IFERROR(+VLOOKUP("LET100"&amp;A4,'Main File'!A:O,9,0),0)</f>
        <v>8.9777042906382543E-3</v>
      </c>
      <c r="F4" s="14">
        <f>IFERROR(+VLOOKUP("LET100"&amp;A4,'Main File'!A:O,10,0),0)</f>
        <v>0.25885544212832601</v>
      </c>
      <c r="G4" s="14">
        <f>IFERROR(+VLOOKUP("LET100"&amp;A4,'Main File'!A:O,11,0),0)</f>
        <v>0</v>
      </c>
      <c r="H4" s="14">
        <f>IFERROR(+VLOOKUP("LET100"&amp;A4,'Main File'!A:O,12,0),0)</f>
        <v>0</v>
      </c>
      <c r="I4" s="14">
        <f>IFERROR(+VLOOKUP("LET100"&amp;A4,'Main File'!A:O,13,0),0)</f>
        <v>0</v>
      </c>
      <c r="J4" s="14">
        <f>IFERROR(+VLOOKUP("LET100"&amp;A4,'Main File'!A:O,14,0),0)</f>
        <v>0</v>
      </c>
      <c r="K4" s="14">
        <f>IFERROR(+VLOOKUP("LET100"&amp;A4,'Main File'!A:O,15,0),0)</f>
        <v>0</v>
      </c>
    </row>
    <row r="5" spans="1:14" x14ac:dyDescent="0.25">
      <c r="A5" s="9">
        <v>43161</v>
      </c>
      <c r="B5" s="14">
        <f>IFERROR(+VLOOKUP("LET100"&amp;A5,'Main File'!A:O,6,0),0)</f>
        <v>0.249878441481278</v>
      </c>
      <c r="C5" s="14">
        <f>IFERROR(+VLOOKUP("LET100"&amp;A5,'Main File'!A:O,7,0),0)</f>
        <v>0</v>
      </c>
      <c r="D5" s="14">
        <f>IFERROR(+VLOOKUP("LET100"&amp;A5,'Main File'!A:O,8,0),0)</f>
        <v>0</v>
      </c>
      <c r="E5" s="14">
        <f>IFERROR(+VLOOKUP("LET100"&amp;A5,'Main File'!A:O,9,0),0)</f>
        <v>8.9780138143541761E-3</v>
      </c>
      <c r="F5" s="14">
        <f>IFERROR(+VLOOKUP("LET100"&amp;A5,'Main File'!A:O,10,0),0)</f>
        <v>0.25885645529563217</v>
      </c>
      <c r="G5" s="14">
        <f>IFERROR(+VLOOKUP("LET100"&amp;A5,'Main File'!A:O,11,0),0)</f>
        <v>0</v>
      </c>
      <c r="H5" s="14">
        <f>IFERROR(+VLOOKUP("LET100"&amp;A5,'Main File'!A:O,12,0),0)</f>
        <v>0</v>
      </c>
      <c r="I5" s="14">
        <f>IFERROR(+VLOOKUP("LET100"&amp;A5,'Main File'!A:O,13,0),0)</f>
        <v>0</v>
      </c>
      <c r="J5" s="14">
        <f>IFERROR(+VLOOKUP("LET100"&amp;A5,'Main File'!A:O,14,0),0)</f>
        <v>0</v>
      </c>
      <c r="K5" s="14">
        <f>IFERROR(+VLOOKUP("LET100"&amp;A5,'Main File'!A:O,15,0),0)</f>
        <v>0</v>
      </c>
    </row>
    <row r="6" spans="1:14" x14ac:dyDescent="0.25">
      <c r="A6" s="9">
        <f>+A5+1</f>
        <v>43162</v>
      </c>
      <c r="B6" s="14">
        <f>IFERROR(+VLOOKUP("LET100"&amp;A6,'Main File'!A:O,6,0),0)</f>
        <v>0.24987827527699316</v>
      </c>
      <c r="C6" s="14">
        <f>IFERROR(+VLOOKUP("LET100"&amp;A6,'Main File'!A:O,7,0),0)</f>
        <v>0</v>
      </c>
      <c r="D6" s="14">
        <f>IFERROR(+VLOOKUP("LET100"&amp;A6,'Main File'!A:O,8,0),0)</f>
        <v>0</v>
      </c>
      <c r="E6" s="14">
        <f>IFERROR(+VLOOKUP("LET100"&amp;A6,'Main File'!A:O,9,0),0)</f>
        <v>8.9778262858948334E-3</v>
      </c>
      <c r="F6" s="14">
        <f>IFERROR(+VLOOKUP("LET100"&amp;A6,'Main File'!A:O,10,0),0)</f>
        <v>0.25885610156288802</v>
      </c>
      <c r="G6" s="14">
        <f>IFERROR(+VLOOKUP("LET100"&amp;A6,'Main File'!A:O,11,0),0)</f>
        <v>0</v>
      </c>
      <c r="H6" s="14">
        <f>IFERROR(+VLOOKUP("LET100"&amp;A6,'Main File'!A:O,12,0),0)</f>
        <v>0</v>
      </c>
      <c r="I6" s="14">
        <f>IFERROR(+VLOOKUP("LET100"&amp;A6,'Main File'!A:O,13,0),0)</f>
        <v>0</v>
      </c>
      <c r="J6" s="14">
        <f>IFERROR(+VLOOKUP("LET100"&amp;A6,'Main File'!A:O,14,0),0)</f>
        <v>0</v>
      </c>
      <c r="K6" s="14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14">
        <f>IFERROR(+VLOOKUP("LET100"&amp;A7,'Main File'!A:O,6,0),0)</f>
        <v>0.24987835758910151</v>
      </c>
      <c r="C7" s="14">
        <f>IFERROR(+VLOOKUP("LET100"&amp;A7,'Main File'!A:O,7,0),0)</f>
        <v>0</v>
      </c>
      <c r="D7" s="14">
        <f>IFERROR(+VLOOKUP("LET100"&amp;A7,'Main File'!A:O,8,0),0)</f>
        <v>0</v>
      </c>
      <c r="E7" s="14">
        <f>IFERROR(+VLOOKUP("LET100"&amp;A7,'Main File'!A:O,9,0),0)</f>
        <v>8.9778872842009878E-3</v>
      </c>
      <c r="F7" s="14">
        <f>IFERROR(+VLOOKUP("LET100"&amp;A7,'Main File'!A:O,10,0),0)</f>
        <v>0.2588562448733025</v>
      </c>
      <c r="G7" s="14">
        <f>IFERROR(+VLOOKUP("LET100"&amp;A7,'Main File'!A:O,11,0),0)</f>
        <v>0</v>
      </c>
      <c r="H7" s="14">
        <f>IFERROR(+VLOOKUP("LET100"&amp;A7,'Main File'!A:O,12,0),0)</f>
        <v>0</v>
      </c>
      <c r="I7" s="14">
        <f>IFERROR(+VLOOKUP("LET100"&amp;A7,'Main File'!A:O,13,0),0)</f>
        <v>0</v>
      </c>
      <c r="J7" s="14">
        <f>IFERROR(+VLOOKUP("LET100"&amp;A7,'Main File'!A:O,14,0),0)</f>
        <v>0</v>
      </c>
      <c r="K7" s="14">
        <f>IFERROR(+VLOOKUP("LET100"&amp;A7,'Main File'!A:O,15,0),0)</f>
        <v>0</v>
      </c>
    </row>
    <row r="8" spans="1:14" x14ac:dyDescent="0.25">
      <c r="A8" s="9">
        <f t="shared" si="0"/>
        <v>43164</v>
      </c>
      <c r="B8" s="14">
        <f>IFERROR(+VLOOKUP("LET100"&amp;A8,'Main File'!A:O,6,0),0)</f>
        <v>0.24987738891568406</v>
      </c>
      <c r="C8" s="14">
        <f>IFERROR(+VLOOKUP("LET100"&amp;A8,'Main File'!A:O,7,0),0)</f>
        <v>0</v>
      </c>
      <c r="D8" s="14">
        <f>IFERROR(+VLOOKUP("LET100"&amp;A8,'Main File'!A:O,8,0),0)</f>
        <v>0</v>
      </c>
      <c r="E8" s="14">
        <f>IFERROR(+VLOOKUP("LET100"&amp;A8,'Main File'!A:O,9,0),0)</f>
        <v>8.9777524579688715E-3</v>
      </c>
      <c r="F8" s="14">
        <f>IFERROR(+VLOOKUP("LET100"&amp;A8,'Main File'!A:O,10,0),0)</f>
        <v>0.25885514137365295</v>
      </c>
      <c r="G8" s="14">
        <f>IFERROR(+VLOOKUP("LET100"&amp;A8,'Main File'!A:O,11,0),0)</f>
        <v>0</v>
      </c>
      <c r="H8" s="14">
        <f>IFERROR(+VLOOKUP("LET100"&amp;A8,'Main File'!A:O,12,0),0)</f>
        <v>0</v>
      </c>
      <c r="I8" s="14">
        <f>IFERROR(+VLOOKUP("LET100"&amp;A8,'Main File'!A:O,13,0),0)</f>
        <v>0</v>
      </c>
      <c r="J8" s="14">
        <f>IFERROR(+VLOOKUP("LET100"&amp;A8,'Main File'!A:O,14,0),0)</f>
        <v>0</v>
      </c>
      <c r="K8" s="14">
        <f>IFERROR(+VLOOKUP("LET100"&amp;A8,'Main File'!A:O,15,0),0)</f>
        <v>0</v>
      </c>
    </row>
    <row r="9" spans="1:14" x14ac:dyDescent="0.25">
      <c r="A9" s="9">
        <f t="shared" si="0"/>
        <v>43165</v>
      </c>
      <c r="B9" s="14">
        <f>IFERROR(+VLOOKUP("LET100"&amp;A9,'Main File'!A:O,6,0),0)</f>
        <v>0</v>
      </c>
      <c r="C9" s="14">
        <f>IFERROR(+VLOOKUP("LET100"&amp;A9,'Main File'!A:O,7,0),0)</f>
        <v>0</v>
      </c>
      <c r="D9" s="14">
        <f>IFERROR(+VLOOKUP("LET100"&amp;A9,'Main File'!A:O,8,0),0)</f>
        <v>0</v>
      </c>
      <c r="E9" s="14">
        <f>IFERROR(+VLOOKUP("LET100"&amp;A9,'Main File'!A:O,9,0),0)</f>
        <v>0</v>
      </c>
      <c r="F9" s="14">
        <f>IFERROR(+VLOOKUP("LET100"&amp;A9,'Main File'!A:O,10,0),0)</f>
        <v>0</v>
      </c>
      <c r="G9" s="14">
        <f>IFERROR(+VLOOKUP("LET100"&amp;A9,'Main File'!A:O,11,0),0)</f>
        <v>0</v>
      </c>
      <c r="H9" s="14">
        <f>IFERROR(+VLOOKUP("LET100"&amp;A9,'Main File'!A:O,12,0),0)</f>
        <v>0</v>
      </c>
      <c r="I9" s="14">
        <f>IFERROR(+VLOOKUP("LET100"&amp;A9,'Main File'!A:O,13,0),0)</f>
        <v>0</v>
      </c>
      <c r="J9" s="14">
        <f>IFERROR(+VLOOKUP("LET100"&amp;A9,'Main File'!A:O,14,0),0)</f>
        <v>0</v>
      </c>
      <c r="K9" s="14">
        <f>IFERROR(+VLOOKUP("LET100"&amp;A9,'Main File'!A:O,15,0),0)</f>
        <v>0</v>
      </c>
    </row>
    <row r="10" spans="1:14" x14ac:dyDescent="0.25">
      <c r="A10" s="9">
        <f t="shared" si="0"/>
        <v>43166</v>
      </c>
      <c r="B10" s="14">
        <f>IFERROR(+VLOOKUP("LET100"&amp;A10,'Main File'!A:O,6,0),0)</f>
        <v>0</v>
      </c>
      <c r="C10" s="14">
        <f>IFERROR(+VLOOKUP("LET100"&amp;A10,'Main File'!A:O,7,0),0)</f>
        <v>0</v>
      </c>
      <c r="D10" s="14">
        <f>IFERROR(+VLOOKUP("LET100"&amp;A10,'Main File'!A:O,8,0),0)</f>
        <v>0</v>
      </c>
      <c r="E10" s="14">
        <f>IFERROR(+VLOOKUP("LET100"&amp;A10,'Main File'!A:O,9,0),0)</f>
        <v>0</v>
      </c>
      <c r="F10" s="14">
        <f>IFERROR(+VLOOKUP("LET100"&amp;A10,'Main File'!A:O,10,0),0)</f>
        <v>0</v>
      </c>
      <c r="G10" s="14">
        <f>IFERROR(+VLOOKUP("LET100"&amp;A10,'Main File'!A:O,11,0),0)</f>
        <v>0</v>
      </c>
      <c r="H10" s="14">
        <f>IFERROR(+VLOOKUP("LET100"&amp;A10,'Main File'!A:O,12,0),0)</f>
        <v>0</v>
      </c>
      <c r="I10" s="14">
        <f>IFERROR(+VLOOKUP("LET100"&amp;A10,'Main File'!A:O,13,0),0)</f>
        <v>0</v>
      </c>
      <c r="J10" s="14">
        <f>IFERROR(+VLOOKUP("LET100"&amp;A10,'Main File'!A:O,14,0),0)</f>
        <v>0</v>
      </c>
      <c r="K10" s="14">
        <f>IFERROR(+VLOOKUP("LET100"&amp;A10,'Main File'!A:O,15,0),0)</f>
        <v>0</v>
      </c>
    </row>
    <row r="11" spans="1:14" x14ac:dyDescent="0.25">
      <c r="A11" s="9">
        <f t="shared" si="0"/>
        <v>43167</v>
      </c>
      <c r="B11" s="14">
        <f>IFERROR(+VLOOKUP("LET100"&amp;A11,'Main File'!A:O,6,0),0)</f>
        <v>0</v>
      </c>
      <c r="C11" s="14">
        <f>IFERROR(+VLOOKUP("LET100"&amp;A11,'Main File'!A:O,7,0),0)</f>
        <v>0</v>
      </c>
      <c r="D11" s="14">
        <f>IFERROR(+VLOOKUP("LET100"&amp;A11,'Main File'!A:O,8,0),0)</f>
        <v>0</v>
      </c>
      <c r="E11" s="14">
        <f>IFERROR(+VLOOKUP("LET100"&amp;A11,'Main File'!A:O,9,0),0)</f>
        <v>0</v>
      </c>
      <c r="F11" s="14">
        <f>IFERROR(+VLOOKUP("LET100"&amp;A11,'Main File'!A:O,10,0),0)</f>
        <v>0</v>
      </c>
      <c r="G11" s="14">
        <f>IFERROR(+VLOOKUP("LET100"&amp;A11,'Main File'!A:O,11,0),0)</f>
        <v>0</v>
      </c>
      <c r="H11" s="14">
        <f>IFERROR(+VLOOKUP("LET100"&amp;A11,'Main File'!A:O,12,0),0)</f>
        <v>0</v>
      </c>
      <c r="I11" s="14">
        <f>IFERROR(+VLOOKUP("LET100"&amp;A11,'Main File'!A:O,13,0),0)</f>
        <v>0</v>
      </c>
      <c r="J11" s="14">
        <f>IFERROR(+VLOOKUP("LET100"&amp;A11,'Main File'!A:O,14,0),0)</f>
        <v>0</v>
      </c>
      <c r="K11" s="14">
        <f>IFERROR(+VLOOKUP("LET100"&amp;A11,'Main File'!A:O,15,0),0)</f>
        <v>0</v>
      </c>
    </row>
    <row r="12" spans="1:14" x14ac:dyDescent="0.25">
      <c r="A12" s="9">
        <f t="shared" si="0"/>
        <v>43168</v>
      </c>
      <c r="B12" s="14">
        <f>IFERROR(+VLOOKUP("LET100"&amp;A12,'Main File'!A:O,6,0),0)</f>
        <v>0</v>
      </c>
      <c r="C12" s="14">
        <f>IFERROR(+VLOOKUP("LET100"&amp;A12,'Main File'!A:O,7,0),0)</f>
        <v>0</v>
      </c>
      <c r="D12" s="14">
        <f>IFERROR(+VLOOKUP("LET100"&amp;A12,'Main File'!A:O,8,0),0)</f>
        <v>0</v>
      </c>
      <c r="E12" s="14">
        <f>IFERROR(+VLOOKUP("LET100"&amp;A12,'Main File'!A:O,9,0),0)</f>
        <v>0</v>
      </c>
      <c r="F12" s="14">
        <f>IFERROR(+VLOOKUP("LET100"&amp;A12,'Main File'!A:O,10,0),0)</f>
        <v>0</v>
      </c>
      <c r="G12" s="14">
        <f>IFERROR(+VLOOKUP("LET100"&amp;A12,'Main File'!A:O,11,0),0)</f>
        <v>0</v>
      </c>
      <c r="H12" s="14">
        <f>IFERROR(+VLOOKUP("LET100"&amp;A12,'Main File'!A:O,12,0),0)</f>
        <v>0</v>
      </c>
      <c r="I12" s="14">
        <f>IFERROR(+VLOOKUP("LET100"&amp;A12,'Main File'!A:O,13,0),0)</f>
        <v>0</v>
      </c>
      <c r="J12" s="14">
        <f>IFERROR(+VLOOKUP("LET100"&amp;A12,'Main File'!A:O,14,0),0)</f>
        <v>0</v>
      </c>
      <c r="K12" s="14">
        <f>IFERROR(+VLOOKUP("LET100"&amp;A12,'Main File'!A:O,15,0),0)</f>
        <v>0</v>
      </c>
    </row>
    <row r="13" spans="1:14" x14ac:dyDescent="0.25">
      <c r="A13" s="9">
        <f t="shared" si="0"/>
        <v>43169</v>
      </c>
      <c r="B13" s="14">
        <f>IFERROR(+VLOOKUP("LET100"&amp;A13,'Main File'!A:O,6,0),0)</f>
        <v>0</v>
      </c>
      <c r="C13" s="14">
        <f>IFERROR(+VLOOKUP("LET100"&amp;A13,'Main File'!A:O,7,0),0)</f>
        <v>0</v>
      </c>
      <c r="D13" s="14">
        <f>IFERROR(+VLOOKUP("LET100"&amp;A13,'Main File'!A:O,8,0),0)</f>
        <v>0</v>
      </c>
      <c r="E13" s="14">
        <f>IFERROR(+VLOOKUP("LET100"&amp;A13,'Main File'!A:O,9,0),0)</f>
        <v>0</v>
      </c>
      <c r="F13" s="14">
        <f>IFERROR(+VLOOKUP("LET100"&amp;A13,'Main File'!A:O,10,0),0)</f>
        <v>0</v>
      </c>
      <c r="G13" s="14">
        <f>IFERROR(+VLOOKUP("LET100"&amp;A13,'Main File'!A:O,11,0),0)</f>
        <v>0</v>
      </c>
      <c r="H13" s="14">
        <f>IFERROR(+VLOOKUP("LET100"&amp;A13,'Main File'!A:O,12,0),0)</f>
        <v>0</v>
      </c>
      <c r="I13" s="14">
        <f>IFERROR(+VLOOKUP("LET100"&amp;A13,'Main File'!A:O,13,0),0)</f>
        <v>0</v>
      </c>
      <c r="J13" s="14">
        <f>IFERROR(+VLOOKUP("LET100"&amp;A13,'Main File'!A:O,14,0),0)</f>
        <v>0</v>
      </c>
      <c r="K13" s="14">
        <f>IFERROR(+VLOOKUP("LET100"&amp;A13,'Main File'!A:O,15,0),0)</f>
        <v>0</v>
      </c>
    </row>
    <row r="14" spans="1:14" x14ac:dyDescent="0.25">
      <c r="A14" s="9">
        <f t="shared" si="0"/>
        <v>43170</v>
      </c>
      <c r="B14" s="14">
        <f>IFERROR(+VLOOKUP("LET100"&amp;A14,'Main File'!A:O,6,0),0)</f>
        <v>0</v>
      </c>
      <c r="C14" s="14">
        <f>IFERROR(+VLOOKUP("LET100"&amp;A14,'Main File'!A:O,7,0),0)</f>
        <v>0</v>
      </c>
      <c r="D14" s="14">
        <f>IFERROR(+VLOOKUP("LET100"&amp;A14,'Main File'!A:O,8,0),0)</f>
        <v>0</v>
      </c>
      <c r="E14" s="14">
        <f>IFERROR(+VLOOKUP("LET100"&amp;A14,'Main File'!A:O,9,0),0)</f>
        <v>0</v>
      </c>
      <c r="F14" s="14">
        <f>IFERROR(+VLOOKUP("LET100"&amp;A14,'Main File'!A:O,10,0),0)</f>
        <v>0</v>
      </c>
      <c r="G14" s="14">
        <f>IFERROR(+VLOOKUP("LET100"&amp;A14,'Main File'!A:O,11,0),0)</f>
        <v>0</v>
      </c>
      <c r="H14" s="14">
        <f>IFERROR(+VLOOKUP("LET100"&amp;A14,'Main File'!A:O,12,0),0)</f>
        <v>0</v>
      </c>
      <c r="I14" s="14">
        <f>IFERROR(+VLOOKUP("LET100"&amp;A14,'Main File'!A:O,13,0),0)</f>
        <v>0</v>
      </c>
      <c r="J14" s="14">
        <f>IFERROR(+VLOOKUP("LET100"&amp;A14,'Main File'!A:O,14,0),0)</f>
        <v>0</v>
      </c>
      <c r="K14" s="14">
        <f>IFERROR(+VLOOKUP("LET100"&amp;A14,'Main File'!A:O,15,0),0)</f>
        <v>0</v>
      </c>
    </row>
    <row r="15" spans="1:14" x14ac:dyDescent="0.25">
      <c r="A15" s="9">
        <f t="shared" si="0"/>
        <v>43171</v>
      </c>
      <c r="B15" s="14">
        <f>IFERROR(+VLOOKUP("LET100"&amp;A15,'Main File'!A:O,6,0),0)</f>
        <v>0</v>
      </c>
      <c r="C15" s="14">
        <f>IFERROR(+VLOOKUP("LET100"&amp;A15,'Main File'!A:O,7,0),0)</f>
        <v>0</v>
      </c>
      <c r="D15" s="14">
        <f>IFERROR(+VLOOKUP("LET100"&amp;A15,'Main File'!A:O,8,0),0)</f>
        <v>0</v>
      </c>
      <c r="E15" s="14">
        <f>IFERROR(+VLOOKUP("LET100"&amp;A15,'Main File'!A:O,9,0),0)</f>
        <v>0</v>
      </c>
      <c r="F15" s="14">
        <f>IFERROR(+VLOOKUP("LET100"&amp;A15,'Main File'!A:O,10,0),0)</f>
        <v>0</v>
      </c>
      <c r="G15" s="14">
        <f>IFERROR(+VLOOKUP("LET100"&amp;A15,'Main File'!A:O,11,0),0)</f>
        <v>0</v>
      </c>
      <c r="H15" s="14">
        <f>IFERROR(+VLOOKUP("LET100"&amp;A15,'Main File'!A:O,12,0),0)</f>
        <v>0</v>
      </c>
      <c r="I15" s="14">
        <f>IFERROR(+VLOOKUP("LET100"&amp;A15,'Main File'!A:O,13,0),0)</f>
        <v>0</v>
      </c>
      <c r="J15" s="14">
        <f>IFERROR(+VLOOKUP("LET100"&amp;A15,'Main File'!A:O,14,0),0)</f>
        <v>0</v>
      </c>
      <c r="K15" s="14">
        <f>IFERROR(+VLOOKUP("LET100"&amp;A15,'Main File'!A:O,15,0),0)</f>
        <v>0</v>
      </c>
    </row>
    <row r="16" spans="1:14" x14ac:dyDescent="0.25">
      <c r="A16" s="9">
        <f t="shared" si="0"/>
        <v>43172</v>
      </c>
      <c r="B16" s="14">
        <f>IFERROR(+VLOOKUP("LET100"&amp;A16,'Main File'!A:O,6,0),0)</f>
        <v>0</v>
      </c>
      <c r="C16" s="14">
        <f>IFERROR(+VLOOKUP("LET100"&amp;A16,'Main File'!A:O,7,0),0)</f>
        <v>0</v>
      </c>
      <c r="D16" s="14">
        <f>IFERROR(+VLOOKUP("LET100"&amp;A16,'Main File'!A:O,8,0),0)</f>
        <v>0</v>
      </c>
      <c r="E16" s="14">
        <f>IFERROR(+VLOOKUP("LET100"&amp;A16,'Main File'!A:O,9,0),0)</f>
        <v>0</v>
      </c>
      <c r="F16" s="14">
        <f>IFERROR(+VLOOKUP("LET100"&amp;A16,'Main File'!A:O,10,0),0)</f>
        <v>0</v>
      </c>
      <c r="G16" s="14">
        <f>IFERROR(+VLOOKUP("LET100"&amp;A16,'Main File'!A:O,11,0),0)</f>
        <v>0</v>
      </c>
      <c r="H16" s="14">
        <f>IFERROR(+VLOOKUP("LET100"&amp;A16,'Main File'!A:O,12,0),0)</f>
        <v>0</v>
      </c>
      <c r="I16" s="14">
        <f>IFERROR(+VLOOKUP("LET100"&amp;A16,'Main File'!A:O,13,0),0)</f>
        <v>0</v>
      </c>
      <c r="J16" s="14">
        <f>IFERROR(+VLOOKUP("LET100"&amp;A16,'Main File'!A:O,14,0),0)</f>
        <v>0</v>
      </c>
      <c r="K16" s="14">
        <f>IFERROR(+VLOOKUP("LET100"&amp;A16,'Main File'!A:O,15,0),0)</f>
        <v>0</v>
      </c>
    </row>
    <row r="17" spans="1:11" x14ac:dyDescent="0.25">
      <c r="A17" s="9">
        <f t="shared" si="0"/>
        <v>43173</v>
      </c>
      <c r="B17" s="14">
        <f>IFERROR(+VLOOKUP("LET100"&amp;A17,'Main File'!A:O,6,0),0)</f>
        <v>0</v>
      </c>
      <c r="C17" s="14">
        <f>IFERROR(+VLOOKUP("LET100"&amp;A17,'Main File'!A:O,7,0),0)</f>
        <v>0</v>
      </c>
      <c r="D17" s="14">
        <f>IFERROR(+VLOOKUP("LET100"&amp;A17,'Main File'!A:O,8,0),0)</f>
        <v>0</v>
      </c>
      <c r="E17" s="14">
        <f>IFERROR(+VLOOKUP("LET100"&amp;A17,'Main File'!A:O,9,0),0)</f>
        <v>0</v>
      </c>
      <c r="F17" s="14">
        <f>IFERROR(+VLOOKUP("LET100"&amp;A17,'Main File'!A:O,10,0),0)</f>
        <v>0</v>
      </c>
      <c r="G17" s="14">
        <f>IFERROR(+VLOOKUP("LET100"&amp;A17,'Main File'!A:O,11,0),0)</f>
        <v>0</v>
      </c>
      <c r="H17" s="14">
        <f>IFERROR(+VLOOKUP("LET100"&amp;A17,'Main File'!A:O,12,0),0)</f>
        <v>0</v>
      </c>
      <c r="I17" s="14">
        <f>IFERROR(+VLOOKUP("LET100"&amp;A17,'Main File'!A:O,13,0),0)</f>
        <v>0</v>
      </c>
      <c r="J17" s="14">
        <f>IFERROR(+VLOOKUP("LET100"&amp;A17,'Main File'!A:O,14,0),0)</f>
        <v>0</v>
      </c>
      <c r="K17" s="14">
        <f>IFERROR(+VLOOKUP("LET100"&amp;A17,'Main File'!A:O,15,0),0)</f>
        <v>0</v>
      </c>
    </row>
    <row r="18" spans="1:11" x14ac:dyDescent="0.25">
      <c r="A18" s="9">
        <f t="shared" si="0"/>
        <v>43174</v>
      </c>
      <c r="B18" s="14">
        <f>IFERROR(+VLOOKUP("LET100"&amp;A18,'Main File'!A:O,6,0),0)</f>
        <v>0</v>
      </c>
      <c r="C18" s="14">
        <f>IFERROR(+VLOOKUP("LET100"&amp;A18,'Main File'!A:O,7,0),0)</f>
        <v>0</v>
      </c>
      <c r="D18" s="14">
        <f>IFERROR(+VLOOKUP("LET100"&amp;A18,'Main File'!A:O,8,0),0)</f>
        <v>0</v>
      </c>
      <c r="E18" s="14">
        <f>IFERROR(+VLOOKUP("LET100"&amp;A18,'Main File'!A:O,9,0),0)</f>
        <v>0</v>
      </c>
      <c r="F18" s="14">
        <f>IFERROR(+VLOOKUP("LET100"&amp;A18,'Main File'!A:O,10,0),0)</f>
        <v>0</v>
      </c>
      <c r="G18" s="14">
        <f>IFERROR(+VLOOKUP("LET100"&amp;A18,'Main File'!A:O,11,0),0)</f>
        <v>0</v>
      </c>
      <c r="H18" s="14">
        <f>IFERROR(+VLOOKUP("LET100"&amp;A18,'Main File'!A:O,12,0),0)</f>
        <v>0</v>
      </c>
      <c r="I18" s="14">
        <f>IFERROR(+VLOOKUP("LET100"&amp;A18,'Main File'!A:O,13,0),0)</f>
        <v>0</v>
      </c>
      <c r="J18" s="14">
        <f>IFERROR(+VLOOKUP("LET100"&amp;A18,'Main File'!A:O,14,0),0)</f>
        <v>0</v>
      </c>
      <c r="K18" s="14">
        <f>IFERROR(+VLOOKUP("LET100"&amp;A18,'Main File'!A:O,15,0),0)</f>
        <v>0</v>
      </c>
    </row>
    <row r="19" spans="1:11" x14ac:dyDescent="0.25">
      <c r="A19" s="9">
        <f t="shared" si="0"/>
        <v>43175</v>
      </c>
      <c r="B19" s="14">
        <f>IFERROR(+VLOOKUP("LET100"&amp;A19,'Main File'!A:O,6,0),0)</f>
        <v>0</v>
      </c>
      <c r="C19" s="14">
        <f>IFERROR(+VLOOKUP("LET100"&amp;A19,'Main File'!A:O,7,0),0)</f>
        <v>0</v>
      </c>
      <c r="D19" s="14">
        <f>IFERROR(+VLOOKUP("LET100"&amp;A19,'Main File'!A:O,8,0),0)</f>
        <v>0</v>
      </c>
      <c r="E19" s="14">
        <f>IFERROR(+VLOOKUP("LET100"&amp;A19,'Main File'!A:O,9,0),0)</f>
        <v>0</v>
      </c>
      <c r="F19" s="14">
        <f>IFERROR(+VLOOKUP("LET100"&amp;A19,'Main File'!A:O,10,0),0)</f>
        <v>0</v>
      </c>
      <c r="G19" s="14">
        <f>IFERROR(+VLOOKUP("LET100"&amp;A19,'Main File'!A:O,11,0),0)</f>
        <v>0</v>
      </c>
      <c r="H19" s="14">
        <f>IFERROR(+VLOOKUP("LET100"&amp;A19,'Main File'!A:O,12,0),0)</f>
        <v>0</v>
      </c>
      <c r="I19" s="14">
        <f>IFERROR(+VLOOKUP("LET100"&amp;A19,'Main File'!A:O,13,0),0)</f>
        <v>0</v>
      </c>
      <c r="J19" s="14">
        <f>IFERROR(+VLOOKUP("LET100"&amp;A19,'Main File'!A:O,14,0),0)</f>
        <v>0</v>
      </c>
      <c r="K19" s="14">
        <f>IFERROR(+VLOOKUP("LET100"&amp;A19,'Main File'!A:O,15,0),0)</f>
        <v>0</v>
      </c>
    </row>
    <row r="20" spans="1:11" x14ac:dyDescent="0.25">
      <c r="A20" s="9">
        <f t="shared" si="0"/>
        <v>43176</v>
      </c>
      <c r="B20" s="14">
        <f>IFERROR(+VLOOKUP("LET100"&amp;A20,'Main File'!A:O,6,0),0)</f>
        <v>0</v>
      </c>
      <c r="C20" s="14">
        <f>IFERROR(+VLOOKUP("LET100"&amp;A20,'Main File'!A:O,7,0),0)</f>
        <v>0</v>
      </c>
      <c r="D20" s="14">
        <f>IFERROR(+VLOOKUP("LET100"&amp;A20,'Main File'!A:O,8,0),0)</f>
        <v>0</v>
      </c>
      <c r="E20" s="14">
        <f>IFERROR(+VLOOKUP("LET100"&amp;A20,'Main File'!A:O,9,0),0)</f>
        <v>0</v>
      </c>
      <c r="F20" s="14">
        <f>IFERROR(+VLOOKUP("LET100"&amp;A20,'Main File'!A:O,10,0),0)</f>
        <v>0</v>
      </c>
      <c r="G20" s="14">
        <f>IFERROR(+VLOOKUP("LET100"&amp;A20,'Main File'!A:O,11,0),0)</f>
        <v>0</v>
      </c>
      <c r="H20" s="14">
        <f>IFERROR(+VLOOKUP("LET100"&amp;A20,'Main File'!A:O,12,0),0)</f>
        <v>0</v>
      </c>
      <c r="I20" s="14">
        <f>IFERROR(+VLOOKUP("LET100"&amp;A20,'Main File'!A:O,13,0),0)</f>
        <v>0</v>
      </c>
      <c r="J20" s="14">
        <f>IFERROR(+VLOOKUP("LET100"&amp;A20,'Main File'!A:O,14,0),0)</f>
        <v>0</v>
      </c>
      <c r="K20" s="14">
        <f>IFERROR(+VLOOKUP("LET100"&amp;A20,'Main File'!A:O,15,0),0)</f>
        <v>0</v>
      </c>
    </row>
    <row r="21" spans="1:11" x14ac:dyDescent="0.25">
      <c r="A21" s="9">
        <f t="shared" si="0"/>
        <v>43177</v>
      </c>
      <c r="B21" s="14">
        <f>IFERROR(+VLOOKUP("LET100"&amp;A21,'Main File'!A:O,6,0),0)</f>
        <v>0</v>
      </c>
      <c r="C21" s="14">
        <f>IFERROR(+VLOOKUP("LET100"&amp;A21,'Main File'!A:O,7,0),0)</f>
        <v>0</v>
      </c>
      <c r="D21" s="14">
        <f>IFERROR(+VLOOKUP("LET100"&amp;A21,'Main File'!A:O,8,0),0)</f>
        <v>0</v>
      </c>
      <c r="E21" s="14">
        <f>IFERROR(+VLOOKUP("LET100"&amp;A21,'Main File'!A:O,9,0),0)</f>
        <v>0</v>
      </c>
      <c r="F21" s="14">
        <f>IFERROR(+VLOOKUP("LET100"&amp;A21,'Main File'!A:O,10,0),0)</f>
        <v>0</v>
      </c>
      <c r="G21" s="14">
        <f>IFERROR(+VLOOKUP("LET100"&amp;A21,'Main File'!A:O,11,0),0)</f>
        <v>0</v>
      </c>
      <c r="H21" s="14">
        <f>IFERROR(+VLOOKUP("LET100"&amp;A21,'Main File'!A:O,12,0),0)</f>
        <v>0</v>
      </c>
      <c r="I21" s="14">
        <f>IFERROR(+VLOOKUP("LET100"&amp;A21,'Main File'!A:O,13,0),0)</f>
        <v>0</v>
      </c>
      <c r="J21" s="14">
        <f>IFERROR(+VLOOKUP("LET100"&amp;A21,'Main File'!A:O,14,0),0)</f>
        <v>0</v>
      </c>
      <c r="K21" s="14">
        <f>IFERROR(+VLOOKUP("LET100"&amp;A21,'Main File'!A:O,15,0),0)</f>
        <v>0</v>
      </c>
    </row>
    <row r="22" spans="1:11" x14ac:dyDescent="0.25">
      <c r="A22" s="9">
        <f t="shared" si="0"/>
        <v>43178</v>
      </c>
      <c r="B22" s="14">
        <f>IFERROR(+VLOOKUP("LET100"&amp;A22,'Main File'!A:O,6,0),0)</f>
        <v>0</v>
      </c>
      <c r="C22" s="14">
        <f>IFERROR(+VLOOKUP("LET100"&amp;A22,'Main File'!A:O,7,0),0)</f>
        <v>0</v>
      </c>
      <c r="D22" s="14">
        <f>IFERROR(+VLOOKUP("LET100"&amp;A22,'Main File'!A:O,8,0),0)</f>
        <v>0</v>
      </c>
      <c r="E22" s="14">
        <f>IFERROR(+VLOOKUP("LET100"&amp;A22,'Main File'!A:O,9,0),0)</f>
        <v>0</v>
      </c>
      <c r="F22" s="14">
        <f>IFERROR(+VLOOKUP("LET100"&amp;A22,'Main File'!A:O,10,0),0)</f>
        <v>0</v>
      </c>
      <c r="G22" s="14">
        <f>IFERROR(+VLOOKUP("LET100"&amp;A22,'Main File'!A:O,11,0),0)</f>
        <v>0</v>
      </c>
      <c r="H22" s="14">
        <f>IFERROR(+VLOOKUP("LET100"&amp;A22,'Main File'!A:O,12,0),0)</f>
        <v>0</v>
      </c>
      <c r="I22" s="14">
        <f>IFERROR(+VLOOKUP("LET100"&amp;A22,'Main File'!A:O,13,0),0)</f>
        <v>0</v>
      </c>
      <c r="J22" s="14">
        <f>IFERROR(+VLOOKUP("LET100"&amp;A22,'Main File'!A:O,14,0),0)</f>
        <v>0</v>
      </c>
      <c r="K22" s="14">
        <f>IFERROR(+VLOOKUP("LET100"&amp;A22,'Main File'!A:O,15,0),0)</f>
        <v>0</v>
      </c>
    </row>
    <row r="23" spans="1:11" x14ac:dyDescent="0.25">
      <c r="A23" s="9">
        <f t="shared" si="0"/>
        <v>43179</v>
      </c>
      <c r="B23" s="14">
        <f>IFERROR(+VLOOKUP("LET100"&amp;A23,'Main File'!A:O,6,0),0)</f>
        <v>0</v>
      </c>
      <c r="C23" s="14">
        <f>IFERROR(+VLOOKUP("LET100"&amp;A23,'Main File'!A:O,7,0),0)</f>
        <v>0</v>
      </c>
      <c r="D23" s="14">
        <f>IFERROR(+VLOOKUP("LET100"&amp;A23,'Main File'!A:O,8,0),0)</f>
        <v>0</v>
      </c>
      <c r="E23" s="14">
        <f>IFERROR(+VLOOKUP("LET100"&amp;A23,'Main File'!A:O,9,0),0)</f>
        <v>0</v>
      </c>
      <c r="F23" s="14">
        <f>IFERROR(+VLOOKUP("LET100"&amp;A23,'Main File'!A:O,10,0),0)</f>
        <v>0</v>
      </c>
      <c r="G23" s="14">
        <f>IFERROR(+VLOOKUP("LET100"&amp;A23,'Main File'!A:O,11,0),0)</f>
        <v>0</v>
      </c>
      <c r="H23" s="14">
        <f>IFERROR(+VLOOKUP("LET100"&amp;A23,'Main File'!A:O,12,0),0)</f>
        <v>0</v>
      </c>
      <c r="I23" s="14">
        <f>IFERROR(+VLOOKUP("LET100"&amp;A23,'Main File'!A:O,13,0),0)</f>
        <v>0</v>
      </c>
      <c r="J23" s="14">
        <f>IFERROR(+VLOOKUP("LET100"&amp;A23,'Main File'!A:O,14,0),0)</f>
        <v>0</v>
      </c>
      <c r="K23" s="14">
        <f>IFERROR(+VLOOKUP("LET100"&amp;A23,'Main File'!A:O,15,0),0)</f>
        <v>0</v>
      </c>
    </row>
    <row r="24" spans="1:11" x14ac:dyDescent="0.25">
      <c r="A24" s="9">
        <f t="shared" si="0"/>
        <v>43180</v>
      </c>
      <c r="B24" s="14">
        <f>IFERROR(+VLOOKUP("LET100"&amp;A24,'Main File'!A:O,6,0),0)</f>
        <v>0</v>
      </c>
      <c r="C24" s="14">
        <f>IFERROR(+VLOOKUP("LET100"&amp;A24,'Main File'!A:O,7,0),0)</f>
        <v>0</v>
      </c>
      <c r="D24" s="14">
        <f>IFERROR(+VLOOKUP("LET100"&amp;A24,'Main File'!A:O,8,0),0)</f>
        <v>0</v>
      </c>
      <c r="E24" s="14">
        <f>IFERROR(+VLOOKUP("LET100"&amp;A24,'Main File'!A:O,9,0),0)</f>
        <v>0</v>
      </c>
      <c r="F24" s="14">
        <f>IFERROR(+VLOOKUP("LET100"&amp;A24,'Main File'!A:O,10,0),0)</f>
        <v>0</v>
      </c>
      <c r="G24" s="14">
        <f>IFERROR(+VLOOKUP("LET100"&amp;A24,'Main File'!A:O,11,0),0)</f>
        <v>0</v>
      </c>
      <c r="H24" s="14">
        <f>IFERROR(+VLOOKUP("LET100"&amp;A24,'Main File'!A:O,12,0),0)</f>
        <v>0</v>
      </c>
      <c r="I24" s="14">
        <f>IFERROR(+VLOOKUP("LET100"&amp;A24,'Main File'!A:O,13,0),0)</f>
        <v>0</v>
      </c>
      <c r="J24" s="14">
        <f>IFERROR(+VLOOKUP("LET100"&amp;A24,'Main File'!A:O,14,0),0)</f>
        <v>0</v>
      </c>
      <c r="K24" s="14">
        <f>IFERROR(+VLOOKUP("LET100"&amp;A24,'Main File'!A:O,15,0),0)</f>
        <v>0</v>
      </c>
    </row>
    <row r="25" spans="1:11" x14ac:dyDescent="0.25">
      <c r="A25" s="9">
        <f t="shared" si="0"/>
        <v>43181</v>
      </c>
      <c r="B25" s="14">
        <f>IFERROR(+VLOOKUP("LET100"&amp;A25,'Main File'!A:O,6,0),0)</f>
        <v>0</v>
      </c>
      <c r="C25" s="14">
        <f>IFERROR(+VLOOKUP("LET100"&amp;A25,'Main File'!A:O,7,0),0)</f>
        <v>0</v>
      </c>
      <c r="D25" s="14">
        <f>IFERROR(+VLOOKUP("LET100"&amp;A25,'Main File'!A:O,8,0),0)</f>
        <v>0</v>
      </c>
      <c r="E25" s="14">
        <f>IFERROR(+VLOOKUP("LET100"&amp;A25,'Main File'!A:O,9,0),0)</f>
        <v>0</v>
      </c>
      <c r="F25" s="14">
        <f>IFERROR(+VLOOKUP("LET100"&amp;A25,'Main File'!A:O,10,0),0)</f>
        <v>0</v>
      </c>
      <c r="G25" s="14">
        <f>IFERROR(+VLOOKUP("LET100"&amp;A25,'Main File'!A:O,11,0),0)</f>
        <v>0</v>
      </c>
      <c r="H25" s="14">
        <f>IFERROR(+VLOOKUP("LET100"&amp;A25,'Main File'!A:O,12,0),0)</f>
        <v>0</v>
      </c>
      <c r="I25" s="14">
        <f>IFERROR(+VLOOKUP("LET100"&amp;A25,'Main File'!A:O,13,0),0)</f>
        <v>0</v>
      </c>
      <c r="J25" s="14">
        <f>IFERROR(+VLOOKUP("LET100"&amp;A25,'Main File'!A:O,14,0),0)</f>
        <v>0</v>
      </c>
      <c r="K25" s="14">
        <f>IFERROR(+VLOOKUP("LET100"&amp;A25,'Main File'!A:O,15,0),0)</f>
        <v>0</v>
      </c>
    </row>
    <row r="26" spans="1:11" x14ac:dyDescent="0.25">
      <c r="A26" s="9">
        <f t="shared" si="0"/>
        <v>43182</v>
      </c>
      <c r="B26" s="14">
        <f>IFERROR(+VLOOKUP("LET100"&amp;A26,'Main File'!A:O,6,0),0)</f>
        <v>0</v>
      </c>
      <c r="C26" s="14">
        <f>IFERROR(+VLOOKUP("LET100"&amp;A26,'Main File'!A:O,7,0),0)</f>
        <v>0</v>
      </c>
      <c r="D26" s="14">
        <f>IFERROR(+VLOOKUP("LET100"&amp;A26,'Main File'!A:O,8,0),0)</f>
        <v>0</v>
      </c>
      <c r="E26" s="14">
        <f>IFERROR(+VLOOKUP("LET100"&amp;A26,'Main File'!A:O,9,0),0)</f>
        <v>0</v>
      </c>
      <c r="F26" s="14">
        <f>IFERROR(+VLOOKUP("LET100"&amp;A26,'Main File'!A:O,10,0),0)</f>
        <v>0</v>
      </c>
      <c r="G26" s="14">
        <f>IFERROR(+VLOOKUP("LET100"&amp;A26,'Main File'!A:O,11,0),0)</f>
        <v>0</v>
      </c>
      <c r="H26" s="14">
        <f>IFERROR(+VLOOKUP("LET100"&amp;A26,'Main File'!A:O,12,0),0)</f>
        <v>0</v>
      </c>
      <c r="I26" s="14">
        <f>IFERROR(+VLOOKUP("LET100"&amp;A26,'Main File'!A:O,13,0),0)</f>
        <v>0</v>
      </c>
      <c r="J26" s="14">
        <f>IFERROR(+VLOOKUP("LET100"&amp;A26,'Main File'!A:O,14,0),0)</f>
        <v>0</v>
      </c>
      <c r="K26" s="14">
        <f>IFERROR(+VLOOKUP("LET100"&amp;A26,'Main File'!A:O,15,0),0)</f>
        <v>0</v>
      </c>
    </row>
    <row r="27" spans="1:11" x14ac:dyDescent="0.25">
      <c r="A27" s="9">
        <f t="shared" si="0"/>
        <v>43183</v>
      </c>
      <c r="B27" s="14">
        <f>IFERROR(+VLOOKUP("LET100"&amp;A27,'Main File'!A:O,6,0),0)</f>
        <v>0</v>
      </c>
      <c r="C27" s="14">
        <f>IFERROR(+VLOOKUP("LET100"&amp;A27,'Main File'!A:O,7,0),0)</f>
        <v>0</v>
      </c>
      <c r="D27" s="14">
        <f>IFERROR(+VLOOKUP("LET100"&amp;A27,'Main File'!A:O,8,0),0)</f>
        <v>0</v>
      </c>
      <c r="E27" s="14">
        <f>IFERROR(+VLOOKUP("LET100"&amp;A27,'Main File'!A:O,9,0),0)</f>
        <v>0</v>
      </c>
      <c r="F27" s="14">
        <f>IFERROR(+VLOOKUP("LET100"&amp;A27,'Main File'!A:O,10,0),0)</f>
        <v>0</v>
      </c>
      <c r="G27" s="14">
        <f>IFERROR(+VLOOKUP("LET100"&amp;A27,'Main File'!A:O,11,0),0)</f>
        <v>0</v>
      </c>
      <c r="H27" s="14">
        <f>IFERROR(+VLOOKUP("LET100"&amp;A27,'Main File'!A:O,12,0),0)</f>
        <v>0</v>
      </c>
      <c r="I27" s="14">
        <f>IFERROR(+VLOOKUP("LET100"&amp;A27,'Main File'!A:O,13,0),0)</f>
        <v>0</v>
      </c>
      <c r="J27" s="14">
        <f>IFERROR(+VLOOKUP("LET100"&amp;A27,'Main File'!A:O,14,0),0)</f>
        <v>0</v>
      </c>
      <c r="K27" s="14">
        <f>IFERROR(+VLOOKUP("LET100"&amp;A27,'Main File'!A:O,15,0),0)</f>
        <v>0</v>
      </c>
    </row>
    <row r="28" spans="1:11" x14ac:dyDescent="0.25">
      <c r="A28" s="9">
        <f t="shared" si="0"/>
        <v>43184</v>
      </c>
      <c r="B28" s="14">
        <f>IFERROR(+VLOOKUP("LET100"&amp;A28,'Main File'!A:O,6,0),0)</f>
        <v>0</v>
      </c>
      <c r="C28" s="14">
        <f>IFERROR(+VLOOKUP("LET100"&amp;A28,'Main File'!A:O,7,0),0)</f>
        <v>0</v>
      </c>
      <c r="D28" s="14">
        <f>IFERROR(+VLOOKUP("LET100"&amp;A28,'Main File'!A:O,8,0),0)</f>
        <v>0</v>
      </c>
      <c r="E28" s="14">
        <f>IFERROR(+VLOOKUP("LET100"&amp;A28,'Main File'!A:O,9,0),0)</f>
        <v>0</v>
      </c>
      <c r="F28" s="14">
        <f>IFERROR(+VLOOKUP("LET100"&amp;A28,'Main File'!A:O,10,0),0)</f>
        <v>0</v>
      </c>
      <c r="G28" s="14">
        <f>IFERROR(+VLOOKUP("LET100"&amp;A28,'Main File'!A:O,11,0),0)</f>
        <v>0</v>
      </c>
      <c r="H28" s="14">
        <f>IFERROR(+VLOOKUP("LET100"&amp;A28,'Main File'!A:O,12,0),0)</f>
        <v>0</v>
      </c>
      <c r="I28" s="14">
        <f>IFERROR(+VLOOKUP("LET100"&amp;A28,'Main File'!A:O,13,0),0)</f>
        <v>0</v>
      </c>
      <c r="J28" s="14">
        <f>IFERROR(+VLOOKUP("LET100"&amp;A28,'Main File'!A:O,14,0),0)</f>
        <v>0</v>
      </c>
      <c r="K28" s="14">
        <f>IFERROR(+VLOOKUP("LET100"&amp;A28,'Main File'!A:O,15,0),0)</f>
        <v>0</v>
      </c>
    </row>
    <row r="29" spans="1:11" x14ac:dyDescent="0.25">
      <c r="A29" s="9">
        <f t="shared" si="0"/>
        <v>43185</v>
      </c>
      <c r="B29" s="14">
        <f>IFERROR(+VLOOKUP("LET100"&amp;A29,'Main File'!A:O,6,0),0)</f>
        <v>0</v>
      </c>
      <c r="C29" s="14">
        <f>IFERROR(+VLOOKUP("LET100"&amp;A29,'Main File'!A:O,7,0),0)</f>
        <v>0</v>
      </c>
      <c r="D29" s="14">
        <f>IFERROR(+VLOOKUP("LET100"&amp;A29,'Main File'!A:O,8,0),0)</f>
        <v>0</v>
      </c>
      <c r="E29" s="14">
        <f>IFERROR(+VLOOKUP("LET100"&amp;A29,'Main File'!A:O,9,0),0)</f>
        <v>0</v>
      </c>
      <c r="F29" s="14">
        <f>IFERROR(+VLOOKUP("LET100"&amp;A29,'Main File'!A:O,10,0),0)</f>
        <v>0</v>
      </c>
      <c r="G29" s="14">
        <f>IFERROR(+VLOOKUP("LET100"&amp;A29,'Main File'!A:O,11,0),0)</f>
        <v>0</v>
      </c>
      <c r="H29" s="14">
        <f>IFERROR(+VLOOKUP("LET100"&amp;A29,'Main File'!A:O,12,0),0)</f>
        <v>0</v>
      </c>
      <c r="I29" s="14">
        <f>IFERROR(+VLOOKUP("LET100"&amp;A29,'Main File'!A:O,13,0),0)</f>
        <v>0</v>
      </c>
      <c r="J29" s="14">
        <f>IFERROR(+VLOOKUP("LET100"&amp;A29,'Main File'!A:O,14,0),0)</f>
        <v>0</v>
      </c>
      <c r="K29" s="14">
        <f>IFERROR(+VLOOKUP("LET100"&amp;A29,'Main File'!A:O,15,0),0)</f>
        <v>0</v>
      </c>
    </row>
    <row r="30" spans="1:11" x14ac:dyDescent="0.25">
      <c r="A30" s="9">
        <f t="shared" si="0"/>
        <v>43186</v>
      </c>
      <c r="B30" s="14">
        <f>IFERROR(+VLOOKUP("LET100"&amp;A30,'Main File'!A:O,6,0),0)</f>
        <v>0</v>
      </c>
      <c r="C30" s="14">
        <f>IFERROR(+VLOOKUP("LET100"&amp;A30,'Main File'!A:O,7,0),0)</f>
        <v>0</v>
      </c>
      <c r="D30" s="14">
        <f>IFERROR(+VLOOKUP("LET100"&amp;A30,'Main File'!A:O,8,0),0)</f>
        <v>0</v>
      </c>
      <c r="E30" s="14">
        <f>IFERROR(+VLOOKUP("LET100"&amp;A30,'Main File'!A:O,9,0),0)</f>
        <v>0</v>
      </c>
      <c r="F30" s="14">
        <f>IFERROR(+VLOOKUP("LET100"&amp;A30,'Main File'!A:O,10,0),0)</f>
        <v>0</v>
      </c>
      <c r="G30" s="14">
        <f>IFERROR(+VLOOKUP("LET100"&amp;A30,'Main File'!A:O,11,0),0)</f>
        <v>0</v>
      </c>
      <c r="H30" s="14">
        <f>IFERROR(+VLOOKUP("LET100"&amp;A30,'Main File'!A:O,12,0),0)</f>
        <v>0</v>
      </c>
      <c r="I30" s="14">
        <f>IFERROR(+VLOOKUP("LET100"&amp;A30,'Main File'!A:O,13,0),0)</f>
        <v>0</v>
      </c>
      <c r="J30" s="14">
        <f>IFERROR(+VLOOKUP("LET100"&amp;A30,'Main File'!A:O,14,0),0)</f>
        <v>0</v>
      </c>
      <c r="K30" s="14">
        <f>IFERROR(+VLOOKUP("LET100"&amp;A30,'Main File'!A:O,15,0),0)</f>
        <v>0</v>
      </c>
    </row>
    <row r="31" spans="1:11" x14ac:dyDescent="0.25">
      <c r="A31" s="9">
        <f t="shared" si="0"/>
        <v>43187</v>
      </c>
      <c r="B31" s="14">
        <f>IFERROR(+VLOOKUP("LET100"&amp;A31,'Main File'!A:O,6,0),0)</f>
        <v>0</v>
      </c>
      <c r="C31" s="14">
        <f>IFERROR(+VLOOKUP("LET100"&amp;A31,'Main File'!A:O,7,0),0)</f>
        <v>0</v>
      </c>
      <c r="D31" s="14">
        <f>IFERROR(+VLOOKUP("LET100"&amp;A31,'Main File'!A:O,8,0),0)</f>
        <v>0</v>
      </c>
      <c r="E31" s="14">
        <f>IFERROR(+VLOOKUP("LET100"&amp;A31,'Main File'!A:O,9,0),0)</f>
        <v>0</v>
      </c>
      <c r="F31" s="14">
        <f>IFERROR(+VLOOKUP("LET100"&amp;A31,'Main File'!A:O,10,0),0)</f>
        <v>0</v>
      </c>
      <c r="G31" s="14">
        <f>IFERROR(+VLOOKUP("LET100"&amp;A31,'Main File'!A:O,11,0),0)</f>
        <v>0</v>
      </c>
      <c r="H31" s="14">
        <f>IFERROR(+VLOOKUP("LET100"&amp;A31,'Main File'!A:O,12,0),0)</f>
        <v>0</v>
      </c>
      <c r="I31" s="14">
        <f>IFERROR(+VLOOKUP("LET100"&amp;A31,'Main File'!A:O,13,0),0)</f>
        <v>0</v>
      </c>
      <c r="J31" s="14">
        <f>IFERROR(+VLOOKUP("LET100"&amp;A31,'Main File'!A:O,14,0),0)</f>
        <v>0</v>
      </c>
      <c r="K31" s="14">
        <f>IFERROR(+VLOOKUP("LET100"&amp;A31,'Main File'!A:O,15,0),0)</f>
        <v>0</v>
      </c>
    </row>
    <row r="32" spans="1:11" x14ac:dyDescent="0.25">
      <c r="A32" s="9">
        <f t="shared" si="0"/>
        <v>43188</v>
      </c>
      <c r="B32" s="14">
        <f>IFERROR(+VLOOKUP("LET100"&amp;A32,'Main File'!A:O,6,0),0)</f>
        <v>0</v>
      </c>
      <c r="C32" s="14">
        <f>IFERROR(+VLOOKUP("LET100"&amp;A32,'Main File'!A:O,7,0),0)</f>
        <v>0</v>
      </c>
      <c r="D32" s="14">
        <f>IFERROR(+VLOOKUP("LET100"&amp;A32,'Main File'!A:O,8,0),0)</f>
        <v>0</v>
      </c>
      <c r="E32" s="14">
        <f>IFERROR(+VLOOKUP("LET100"&amp;A32,'Main File'!A:O,9,0),0)</f>
        <v>0</v>
      </c>
      <c r="F32" s="14">
        <f>IFERROR(+VLOOKUP("LET100"&amp;A32,'Main File'!A:O,10,0),0)</f>
        <v>0</v>
      </c>
      <c r="G32" s="14">
        <f>IFERROR(+VLOOKUP("LET100"&amp;A32,'Main File'!A:O,11,0),0)</f>
        <v>0</v>
      </c>
      <c r="H32" s="14">
        <f>IFERROR(+VLOOKUP("LET100"&amp;A32,'Main File'!A:O,12,0),0)</f>
        <v>0</v>
      </c>
      <c r="I32" s="14">
        <f>IFERROR(+VLOOKUP("LET100"&amp;A32,'Main File'!A:O,13,0),0)</f>
        <v>0</v>
      </c>
      <c r="J32" s="14">
        <f>IFERROR(+VLOOKUP("LET100"&amp;A32,'Main File'!A:O,14,0),0)</f>
        <v>0</v>
      </c>
      <c r="K32" s="14">
        <f>IFERROR(+VLOOKUP("LET100"&amp;A32,'Main File'!A:O,15,0),0)</f>
        <v>0</v>
      </c>
    </row>
    <row r="33" spans="1:11" x14ac:dyDescent="0.25">
      <c r="A33" s="9">
        <f t="shared" si="0"/>
        <v>43189</v>
      </c>
      <c r="B33" s="14">
        <f>IFERROR(+VLOOKUP("LET100"&amp;A33,'Main File'!A:O,6,0),0)</f>
        <v>0</v>
      </c>
      <c r="C33" s="14">
        <f>IFERROR(+VLOOKUP("LET100"&amp;A33,'Main File'!A:O,7,0),0)</f>
        <v>0</v>
      </c>
      <c r="D33" s="14">
        <f>IFERROR(+VLOOKUP("LET100"&amp;A33,'Main File'!A:O,8,0),0)</f>
        <v>0</v>
      </c>
      <c r="E33" s="14">
        <f>IFERROR(+VLOOKUP("LET100"&amp;A33,'Main File'!A:O,9,0),0)</f>
        <v>0</v>
      </c>
      <c r="F33" s="14">
        <f>IFERROR(+VLOOKUP("LET100"&amp;A33,'Main File'!A:O,10,0),0)</f>
        <v>0</v>
      </c>
      <c r="G33" s="14">
        <f>IFERROR(+VLOOKUP("LET100"&amp;A33,'Main File'!A:O,11,0),0)</f>
        <v>0</v>
      </c>
      <c r="H33" s="14">
        <f>IFERROR(+VLOOKUP("LET100"&amp;A33,'Main File'!A:O,12,0),0)</f>
        <v>0</v>
      </c>
      <c r="I33" s="14">
        <f>IFERROR(+VLOOKUP("LET100"&amp;A33,'Main File'!A:O,13,0),0)</f>
        <v>0</v>
      </c>
      <c r="J33" s="14">
        <f>IFERROR(+VLOOKUP("LET100"&amp;A33,'Main File'!A:O,14,0),0)</f>
        <v>0</v>
      </c>
      <c r="K33" s="14">
        <f>IFERROR(+VLOOKUP("LET100"&amp;A33,'Main File'!A:O,15,0),0)</f>
        <v>0</v>
      </c>
    </row>
    <row r="34" spans="1:11" x14ac:dyDescent="0.25">
      <c r="A34" s="9">
        <f t="shared" si="0"/>
        <v>43190</v>
      </c>
      <c r="B34" s="14">
        <f>IFERROR(+VLOOKUP("LET100"&amp;A34,'Main File'!A:O,6,0),0)</f>
        <v>0</v>
      </c>
      <c r="C34" s="14">
        <f>IFERROR(+VLOOKUP("LET100"&amp;A34,'Main File'!A:O,7,0),0)</f>
        <v>0</v>
      </c>
      <c r="D34" s="14">
        <f>IFERROR(+VLOOKUP("LET100"&amp;A34,'Main File'!A:O,8,0),0)</f>
        <v>0</v>
      </c>
      <c r="E34" s="14">
        <f>IFERROR(+VLOOKUP("LET100"&amp;A34,'Main File'!A:O,9,0),0)</f>
        <v>0</v>
      </c>
      <c r="F34" s="14">
        <f>IFERROR(+VLOOKUP("LET100"&amp;A34,'Main File'!A:O,10,0),0)</f>
        <v>0</v>
      </c>
      <c r="G34" s="14">
        <f>IFERROR(+VLOOKUP("LET100"&amp;A34,'Main File'!A:O,11,0),0)</f>
        <v>0</v>
      </c>
      <c r="H34" s="14">
        <f>IFERROR(+VLOOKUP("LET100"&amp;A34,'Main File'!A:O,12,0),0)</f>
        <v>0</v>
      </c>
      <c r="I34" s="14">
        <f>IFERROR(+VLOOKUP("LET100"&amp;A34,'Main File'!A:O,13,0),0)</f>
        <v>0</v>
      </c>
      <c r="J34" s="14">
        <f>IFERROR(+VLOOKUP("LET100"&amp;A34,'Main File'!A:O,14,0),0)</f>
        <v>0</v>
      </c>
      <c r="K34" s="14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Tax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IFERROR(+VLOOKUP("LETAXP"&amp;A4,'Main File'!A:O,6,0),0)</f>
        <v>2.4087990658077763</v>
      </c>
      <c r="C4" s="14">
        <f>IFERROR(+VLOOKUP("LETAXP"&amp;A4,'Main File'!A:O,7,0),0)</f>
        <v>0.30002234303937908</v>
      </c>
      <c r="D4" s="14">
        <f>IFERROR(+VLOOKUP("LETAXP"&amp;A4,'Main File'!A:O,8,0),0)</f>
        <v>0</v>
      </c>
      <c r="E4" s="14">
        <f>IFERROR(+VLOOKUP("LETAXP"&amp;A4,'Main File'!A:O,9,0),0)</f>
        <v>0.25718195743907712</v>
      </c>
      <c r="F4" s="14">
        <f>IFERROR(+VLOOKUP("LETAXP"&amp;A4,'Main File'!A:O,10,0),0)</f>
        <v>2.9660033662862322</v>
      </c>
      <c r="G4" s="14">
        <f>IFERROR(+VLOOKUP("LETAXP"&amp;A4,'Main File'!A:O,11,0),0)</f>
        <v>1.4327481166600087</v>
      </c>
      <c r="H4" s="14">
        <f>IFERROR(+VLOOKUP("LETAXP"&amp;A4,'Main File'!A:O,12,0),0)</f>
        <v>0</v>
      </c>
      <c r="I4" s="14">
        <f>IFERROR(+VLOOKUP("LETAXP"&amp;A4,'Main File'!A:O,13,0),0)</f>
        <v>0</v>
      </c>
      <c r="J4" s="14">
        <f>IFERROR(+VLOOKUP("LETAXP"&amp;A4,'Main File'!A:O,14,0),0)</f>
        <v>0.24350961491221812</v>
      </c>
      <c r="K4" s="14">
        <f>IFERROR(+VLOOKUP("LETAXP"&amp;A4,'Main File'!A:O,15,0),0)</f>
        <v>1.6762577315722269</v>
      </c>
    </row>
    <row r="5" spans="1:14" x14ac:dyDescent="0.25">
      <c r="A5" s="9">
        <v>43161</v>
      </c>
      <c r="B5" s="14">
        <f>IFERROR(+VLOOKUP("LETAXP"&amp;A5,'Main File'!A:O,6,0),0)</f>
        <v>2.408490433170555</v>
      </c>
      <c r="C5" s="14">
        <f>IFERROR(+VLOOKUP("LETAXP"&amp;A5,'Main File'!A:O,7,0),0)</f>
        <v>0.30002231469055485</v>
      </c>
      <c r="D5" s="14">
        <f>IFERROR(+VLOOKUP("LETAXP"&amp;A5,'Main File'!A:O,8,0),0)</f>
        <v>0</v>
      </c>
      <c r="E5" s="14">
        <f>IFERROR(+VLOOKUP("LETAXP"&amp;A5,'Main File'!A:O,9,0),0)</f>
        <v>0.25712675799171453</v>
      </c>
      <c r="F5" s="14">
        <f>IFERROR(+VLOOKUP("LETAXP"&amp;A5,'Main File'!A:O,10,0),0)</f>
        <v>2.9656395058528244</v>
      </c>
      <c r="G5" s="14">
        <f>IFERROR(+VLOOKUP("LETAXP"&amp;A5,'Main File'!A:O,11,0),0)</f>
        <v>1.4330185947048391</v>
      </c>
      <c r="H5" s="14">
        <f>IFERROR(+VLOOKUP("LETAXP"&amp;A5,'Main File'!A:O,12,0),0)</f>
        <v>0</v>
      </c>
      <c r="I5" s="14">
        <f>IFERROR(+VLOOKUP("LETAXP"&amp;A5,'Main File'!A:O,13,0),0)</f>
        <v>0</v>
      </c>
      <c r="J5" s="14">
        <f>IFERROR(+VLOOKUP("LETAXP"&amp;A5,'Main File'!A:O,14,0),0)</f>
        <v>0.24355017007458069</v>
      </c>
      <c r="K5" s="14">
        <f>IFERROR(+VLOOKUP("LETAXP"&amp;A5,'Main File'!A:O,15,0),0)</f>
        <v>1.6765687647794199</v>
      </c>
    </row>
    <row r="6" spans="1:14" x14ac:dyDescent="0.25">
      <c r="A6" s="9">
        <f>+A5+1</f>
        <v>43162</v>
      </c>
      <c r="B6" s="14">
        <f>IFERROR(+VLOOKUP("LETAXP"&amp;A6,'Main File'!A:O,6,0),0)</f>
        <v>2.4085011293703738</v>
      </c>
      <c r="C6" s="14">
        <f>IFERROR(+VLOOKUP("LETAXP"&amp;A6,'Main File'!A:O,7,0),0)</f>
        <v>0.30002233109581117</v>
      </c>
      <c r="D6" s="14">
        <f>IFERROR(+VLOOKUP("LETAXP"&amp;A6,'Main File'!A:O,8,0),0)</f>
        <v>0</v>
      </c>
      <c r="E6" s="14">
        <f>IFERROR(+VLOOKUP("LETAXP"&amp;A6,'Main File'!A:O,9,0),0)</f>
        <v>0.25712892788505975</v>
      </c>
      <c r="F6" s="14">
        <f>IFERROR(+VLOOKUP("LETAXP"&amp;A6,'Main File'!A:O,10,0),0)</f>
        <v>2.9656523883512445</v>
      </c>
      <c r="G6" s="14">
        <f>IFERROR(+VLOOKUP("LETAXP"&amp;A6,'Main File'!A:O,11,0),0)</f>
        <v>1.4330261479324768</v>
      </c>
      <c r="H6" s="14">
        <f>IFERROR(+VLOOKUP("LETAXP"&amp;A6,'Main File'!A:O,12,0),0)</f>
        <v>0</v>
      </c>
      <c r="I6" s="14">
        <f>IFERROR(+VLOOKUP("LETAXP"&amp;A6,'Main File'!A:O,13,0),0)</f>
        <v>0</v>
      </c>
      <c r="J6" s="14">
        <f>IFERROR(+VLOOKUP("LETAXP"&amp;A6,'Main File'!A:O,14,0),0)</f>
        <v>0.24354931894237122</v>
      </c>
      <c r="K6" s="14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14">
        <f>IFERROR(+VLOOKUP("LETAXP"&amp;A7,'Main File'!A:O,6,0),0)</f>
        <v>2.4085115706528164</v>
      </c>
      <c r="C7" s="14">
        <f>IFERROR(+VLOOKUP("LETAXP"&amp;A7,'Main File'!A:O,7,0),0)</f>
        <v>0.30002234592088789</v>
      </c>
      <c r="D7" s="14">
        <f>IFERROR(+VLOOKUP("LETAXP"&amp;A7,'Main File'!A:O,8,0),0)</f>
        <v>0</v>
      </c>
      <c r="E7" s="14">
        <f>IFERROR(+VLOOKUP("LETAXP"&amp;A7,'Main File'!A:O,9,0),0)</f>
        <v>0.25713012195415791</v>
      </c>
      <c r="F7" s="14">
        <f>IFERROR(+VLOOKUP("LETAXP"&amp;A7,'Main File'!A:O,10,0),0)</f>
        <v>2.9656640385278621</v>
      </c>
      <c r="G7" s="14">
        <f>IFERROR(+VLOOKUP("LETAXP"&amp;A7,'Main File'!A:O,11,0),0)</f>
        <v>1.4330382382751119</v>
      </c>
      <c r="H7" s="14">
        <f>IFERROR(+VLOOKUP("LETAXP"&amp;A7,'Main File'!A:O,12,0),0)</f>
        <v>0</v>
      </c>
      <c r="I7" s="14">
        <f>IFERROR(+VLOOKUP("LETAXP"&amp;A7,'Main File'!A:O,13,0),0)</f>
        <v>0</v>
      </c>
      <c r="J7" s="14">
        <f>IFERROR(+VLOOKUP("LETAXP"&amp;A7,'Main File'!A:O,14,0),0)</f>
        <v>0.24355754454926129</v>
      </c>
      <c r="K7" s="14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14">
        <f>IFERROR(+VLOOKUP("LETAXP"&amp;A8,'Main File'!A:O,6,0),0)</f>
        <v>2.4100613028109872</v>
      </c>
      <c r="C8" s="14">
        <f>IFERROR(+VLOOKUP("LETAXP"&amp;A8,'Main File'!A:O,7,0),0)</f>
        <v>0.30002236833009921</v>
      </c>
      <c r="D8" s="14">
        <f>IFERROR(+VLOOKUP("LETAXP"&amp;A8,'Main File'!A:O,8,0),0)</f>
        <v>0</v>
      </c>
      <c r="E8" s="14">
        <f>IFERROR(+VLOOKUP("LETAXP"&amp;A8,'Main File'!A:O,9,0),0)</f>
        <v>0.25740930597984391</v>
      </c>
      <c r="F8" s="14">
        <f>IFERROR(+VLOOKUP("LETAXP"&amp;A8,'Main File'!A:O,10,0),0)</f>
        <v>2.96749297712093</v>
      </c>
      <c r="G8" s="14">
        <f>IFERROR(+VLOOKUP("LETAXP"&amp;A8,'Main File'!A:O,11,0),0)</f>
        <v>1.4338742508614306</v>
      </c>
      <c r="H8" s="14">
        <f>IFERROR(+VLOOKUP("LETAXP"&amp;A8,'Main File'!A:O,12,0),0)</f>
        <v>0</v>
      </c>
      <c r="I8" s="14">
        <f>IFERROR(+VLOOKUP("LETAXP"&amp;A8,'Main File'!A:O,13,0),0)</f>
        <v>0</v>
      </c>
      <c r="J8" s="14">
        <f>IFERROR(+VLOOKUP("LETAXP"&amp;A8,'Main File'!A:O,14,0),0)</f>
        <v>0.24370460961261864</v>
      </c>
      <c r="K8" s="14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14">
        <f>IFERROR(+VLOOKUP("LETAXP"&amp;A9,'Main File'!A:O,6,0),0)</f>
        <v>0</v>
      </c>
      <c r="C9" s="14">
        <f>IFERROR(+VLOOKUP("LETAXP"&amp;A9,'Main File'!A:O,7,0),0)</f>
        <v>0</v>
      </c>
      <c r="D9" s="14">
        <f>IFERROR(+VLOOKUP("LETAXP"&amp;A9,'Main File'!A:O,8,0),0)</f>
        <v>0</v>
      </c>
      <c r="E9" s="14">
        <f>IFERROR(+VLOOKUP("LETAXP"&amp;A9,'Main File'!A:O,9,0),0)</f>
        <v>0</v>
      </c>
      <c r="F9" s="14">
        <f>IFERROR(+VLOOKUP("LETAXP"&amp;A9,'Main File'!A:O,10,0),0)</f>
        <v>0</v>
      </c>
      <c r="G9" s="14">
        <f>IFERROR(+VLOOKUP("LETAXP"&amp;A9,'Main File'!A:O,11,0),0)</f>
        <v>0</v>
      </c>
      <c r="H9" s="14">
        <f>IFERROR(+VLOOKUP("LETAXP"&amp;A9,'Main File'!A:O,12,0),0)</f>
        <v>0</v>
      </c>
      <c r="I9" s="14">
        <f>IFERROR(+VLOOKUP("LETAXP"&amp;A9,'Main File'!A:O,13,0),0)</f>
        <v>0</v>
      </c>
      <c r="J9" s="14">
        <f>IFERROR(+VLOOKUP("LETAXP"&amp;A9,'Main File'!A:O,14,0),0)</f>
        <v>0</v>
      </c>
      <c r="K9" s="14">
        <f>IFERROR(+VLOOKUP("LETAXP"&amp;A9,'Main File'!A:O,15,0),0)</f>
        <v>0</v>
      </c>
    </row>
    <row r="10" spans="1:14" x14ac:dyDescent="0.25">
      <c r="A10" s="9">
        <f t="shared" si="0"/>
        <v>43166</v>
      </c>
      <c r="B10" s="14">
        <f>IFERROR(+VLOOKUP("LETAXP"&amp;A10,'Main File'!A:O,6,0),0)</f>
        <v>0</v>
      </c>
      <c r="C10" s="14">
        <f>IFERROR(+VLOOKUP("LETAXP"&amp;A10,'Main File'!A:O,7,0),0)</f>
        <v>0</v>
      </c>
      <c r="D10" s="14">
        <f>IFERROR(+VLOOKUP("LETAXP"&amp;A10,'Main File'!A:O,8,0),0)</f>
        <v>0</v>
      </c>
      <c r="E10" s="14">
        <f>IFERROR(+VLOOKUP("LETAXP"&amp;A10,'Main File'!A:O,9,0),0)</f>
        <v>0</v>
      </c>
      <c r="F10" s="14">
        <f>IFERROR(+VLOOKUP("LETAXP"&amp;A10,'Main File'!A:O,10,0),0)</f>
        <v>0</v>
      </c>
      <c r="G10" s="14">
        <f>IFERROR(+VLOOKUP("LETAXP"&amp;A10,'Main File'!A:O,11,0),0)</f>
        <v>0</v>
      </c>
      <c r="H10" s="14">
        <f>IFERROR(+VLOOKUP("LETAXP"&amp;A10,'Main File'!A:O,12,0),0)</f>
        <v>0</v>
      </c>
      <c r="I10" s="14">
        <f>IFERROR(+VLOOKUP("LETAXP"&amp;A10,'Main File'!A:O,13,0),0)</f>
        <v>0</v>
      </c>
      <c r="J10" s="14">
        <f>IFERROR(+VLOOKUP("LETAXP"&amp;A10,'Main File'!A:O,14,0),0)</f>
        <v>0</v>
      </c>
      <c r="K10" s="14">
        <f>IFERROR(+VLOOKUP("LETAXP"&amp;A10,'Main File'!A:O,15,0),0)</f>
        <v>0</v>
      </c>
    </row>
    <row r="11" spans="1:14" x14ac:dyDescent="0.25">
      <c r="A11" s="9">
        <f t="shared" si="0"/>
        <v>43167</v>
      </c>
      <c r="B11" s="14">
        <f>IFERROR(+VLOOKUP("LETAXP"&amp;A11,'Main File'!A:O,6,0),0)</f>
        <v>0</v>
      </c>
      <c r="C11" s="14">
        <f>IFERROR(+VLOOKUP("LETAXP"&amp;A11,'Main File'!A:O,7,0),0)</f>
        <v>0</v>
      </c>
      <c r="D11" s="14">
        <f>IFERROR(+VLOOKUP("LETAXP"&amp;A11,'Main File'!A:O,8,0),0)</f>
        <v>0</v>
      </c>
      <c r="E11" s="14">
        <f>IFERROR(+VLOOKUP("LETAXP"&amp;A11,'Main File'!A:O,9,0),0)</f>
        <v>0</v>
      </c>
      <c r="F11" s="14">
        <f>IFERROR(+VLOOKUP("LETAXP"&amp;A11,'Main File'!A:O,10,0),0)</f>
        <v>0</v>
      </c>
      <c r="G11" s="14">
        <f>IFERROR(+VLOOKUP("LETAXP"&amp;A11,'Main File'!A:O,11,0),0)</f>
        <v>0</v>
      </c>
      <c r="H11" s="14">
        <f>IFERROR(+VLOOKUP("LETAXP"&amp;A11,'Main File'!A:O,12,0),0)</f>
        <v>0</v>
      </c>
      <c r="I11" s="14">
        <f>IFERROR(+VLOOKUP("LETAXP"&amp;A11,'Main File'!A:O,13,0),0)</f>
        <v>0</v>
      </c>
      <c r="J11" s="14">
        <f>IFERROR(+VLOOKUP("LETAXP"&amp;A11,'Main File'!A:O,14,0),0)</f>
        <v>0</v>
      </c>
      <c r="K11" s="14">
        <f>IFERROR(+VLOOKUP("LETAXP"&amp;A11,'Main File'!A:O,15,0),0)</f>
        <v>0</v>
      </c>
    </row>
    <row r="12" spans="1:14" x14ac:dyDescent="0.25">
      <c r="A12" s="9">
        <f t="shared" si="0"/>
        <v>43168</v>
      </c>
      <c r="B12" s="14">
        <f>IFERROR(+VLOOKUP("LETAXP"&amp;A12,'Main File'!A:O,6,0),0)</f>
        <v>0</v>
      </c>
      <c r="C12" s="14">
        <f>IFERROR(+VLOOKUP("LETAXP"&amp;A12,'Main File'!A:O,7,0),0)</f>
        <v>0</v>
      </c>
      <c r="D12" s="14">
        <f>IFERROR(+VLOOKUP("LETAXP"&amp;A12,'Main File'!A:O,8,0),0)</f>
        <v>0</v>
      </c>
      <c r="E12" s="14">
        <f>IFERROR(+VLOOKUP("LETAXP"&amp;A12,'Main File'!A:O,9,0),0)</f>
        <v>0</v>
      </c>
      <c r="F12" s="14">
        <f>IFERROR(+VLOOKUP("LETAXP"&amp;A12,'Main File'!A:O,10,0),0)</f>
        <v>0</v>
      </c>
      <c r="G12" s="14">
        <f>IFERROR(+VLOOKUP("LETAXP"&amp;A12,'Main File'!A:O,11,0),0)</f>
        <v>0</v>
      </c>
      <c r="H12" s="14">
        <f>IFERROR(+VLOOKUP("LETAXP"&amp;A12,'Main File'!A:O,12,0),0)</f>
        <v>0</v>
      </c>
      <c r="I12" s="14">
        <f>IFERROR(+VLOOKUP("LETAXP"&amp;A12,'Main File'!A:O,13,0),0)</f>
        <v>0</v>
      </c>
      <c r="J12" s="14">
        <f>IFERROR(+VLOOKUP("LETAXP"&amp;A12,'Main File'!A:O,14,0),0)</f>
        <v>0</v>
      </c>
      <c r="K12" s="14">
        <f>IFERROR(+VLOOKUP("LETAXP"&amp;A12,'Main File'!A:O,15,0),0)</f>
        <v>0</v>
      </c>
    </row>
    <row r="13" spans="1:14" x14ac:dyDescent="0.25">
      <c r="A13" s="9">
        <f t="shared" si="0"/>
        <v>43169</v>
      </c>
      <c r="B13" s="14">
        <f>IFERROR(+VLOOKUP("LETAXP"&amp;A13,'Main File'!A:O,6,0),0)</f>
        <v>0</v>
      </c>
      <c r="C13" s="14">
        <f>IFERROR(+VLOOKUP("LETAXP"&amp;A13,'Main File'!A:O,7,0),0)</f>
        <v>0</v>
      </c>
      <c r="D13" s="14">
        <f>IFERROR(+VLOOKUP("LETAXP"&amp;A13,'Main File'!A:O,8,0),0)</f>
        <v>0</v>
      </c>
      <c r="E13" s="14">
        <f>IFERROR(+VLOOKUP("LETAXP"&amp;A13,'Main File'!A:O,9,0),0)</f>
        <v>0</v>
      </c>
      <c r="F13" s="14">
        <f>IFERROR(+VLOOKUP("LETAXP"&amp;A13,'Main File'!A:O,10,0),0)</f>
        <v>0</v>
      </c>
      <c r="G13" s="14">
        <f>IFERROR(+VLOOKUP("LETAXP"&amp;A13,'Main File'!A:O,11,0),0)</f>
        <v>0</v>
      </c>
      <c r="H13" s="14">
        <f>IFERROR(+VLOOKUP("LETAXP"&amp;A13,'Main File'!A:O,12,0),0)</f>
        <v>0</v>
      </c>
      <c r="I13" s="14">
        <f>IFERROR(+VLOOKUP("LETAXP"&amp;A13,'Main File'!A:O,13,0),0)</f>
        <v>0</v>
      </c>
      <c r="J13" s="14">
        <f>IFERROR(+VLOOKUP("LETAXP"&amp;A13,'Main File'!A:O,14,0),0)</f>
        <v>0</v>
      </c>
      <c r="K13" s="14">
        <f>IFERROR(+VLOOKUP("LETAXP"&amp;A13,'Main File'!A:O,15,0),0)</f>
        <v>0</v>
      </c>
    </row>
    <row r="14" spans="1:14" x14ac:dyDescent="0.25">
      <c r="A14" s="9">
        <f t="shared" si="0"/>
        <v>43170</v>
      </c>
      <c r="B14" s="14">
        <f>IFERROR(+VLOOKUP("LETAXP"&amp;A14,'Main File'!A:O,6,0),0)</f>
        <v>0</v>
      </c>
      <c r="C14" s="14">
        <f>IFERROR(+VLOOKUP("LETAXP"&amp;A14,'Main File'!A:O,7,0),0)</f>
        <v>0</v>
      </c>
      <c r="D14" s="14">
        <f>IFERROR(+VLOOKUP("LETAXP"&amp;A14,'Main File'!A:O,8,0),0)</f>
        <v>0</v>
      </c>
      <c r="E14" s="14">
        <f>IFERROR(+VLOOKUP("LETAXP"&amp;A14,'Main File'!A:O,9,0),0)</f>
        <v>0</v>
      </c>
      <c r="F14" s="14">
        <f>IFERROR(+VLOOKUP("LETAXP"&amp;A14,'Main File'!A:O,10,0),0)</f>
        <v>0</v>
      </c>
      <c r="G14" s="14">
        <f>IFERROR(+VLOOKUP("LETAXP"&amp;A14,'Main File'!A:O,11,0),0)</f>
        <v>0</v>
      </c>
      <c r="H14" s="14">
        <f>IFERROR(+VLOOKUP("LETAXP"&amp;A14,'Main File'!A:O,12,0),0)</f>
        <v>0</v>
      </c>
      <c r="I14" s="14">
        <f>IFERROR(+VLOOKUP("LETAXP"&amp;A14,'Main File'!A:O,13,0),0)</f>
        <v>0</v>
      </c>
      <c r="J14" s="14">
        <f>IFERROR(+VLOOKUP("LETAXP"&amp;A14,'Main File'!A:O,14,0),0)</f>
        <v>0</v>
      </c>
      <c r="K14" s="14">
        <f>IFERROR(+VLOOKUP("LETAXP"&amp;A14,'Main File'!A:O,15,0),0)</f>
        <v>0</v>
      </c>
    </row>
    <row r="15" spans="1:14" x14ac:dyDescent="0.25">
      <c r="A15" s="9">
        <f t="shared" si="0"/>
        <v>43171</v>
      </c>
      <c r="B15" s="14">
        <f>IFERROR(+VLOOKUP("LETAXP"&amp;A15,'Main File'!A:O,6,0),0)</f>
        <v>0</v>
      </c>
      <c r="C15" s="14">
        <f>IFERROR(+VLOOKUP("LETAXP"&amp;A15,'Main File'!A:O,7,0),0)</f>
        <v>0</v>
      </c>
      <c r="D15" s="14">
        <f>IFERROR(+VLOOKUP("LETAXP"&amp;A15,'Main File'!A:O,8,0),0)</f>
        <v>0</v>
      </c>
      <c r="E15" s="14">
        <f>IFERROR(+VLOOKUP("LETAXP"&amp;A15,'Main File'!A:O,9,0),0)</f>
        <v>0</v>
      </c>
      <c r="F15" s="14">
        <f>IFERROR(+VLOOKUP("LETAXP"&amp;A15,'Main File'!A:O,10,0),0)</f>
        <v>0</v>
      </c>
      <c r="G15" s="14">
        <f>IFERROR(+VLOOKUP("LETAXP"&amp;A15,'Main File'!A:O,11,0),0)</f>
        <v>0</v>
      </c>
      <c r="H15" s="14">
        <f>IFERROR(+VLOOKUP("LETAXP"&amp;A15,'Main File'!A:O,12,0),0)</f>
        <v>0</v>
      </c>
      <c r="I15" s="14">
        <f>IFERROR(+VLOOKUP("LETAXP"&amp;A15,'Main File'!A:O,13,0),0)</f>
        <v>0</v>
      </c>
      <c r="J15" s="14">
        <f>IFERROR(+VLOOKUP("LETAXP"&amp;A15,'Main File'!A:O,14,0),0)</f>
        <v>0</v>
      </c>
      <c r="K15" s="14">
        <f>IFERROR(+VLOOKUP("LETAXP"&amp;A15,'Main File'!A:O,15,0),0)</f>
        <v>0</v>
      </c>
    </row>
    <row r="16" spans="1:14" x14ac:dyDescent="0.25">
      <c r="A16" s="9">
        <f t="shared" si="0"/>
        <v>43172</v>
      </c>
      <c r="B16" s="14">
        <f>IFERROR(+VLOOKUP("LETAXP"&amp;A16,'Main File'!A:O,6,0),0)</f>
        <v>0</v>
      </c>
      <c r="C16" s="14">
        <f>IFERROR(+VLOOKUP("LETAXP"&amp;A16,'Main File'!A:O,7,0),0)</f>
        <v>0</v>
      </c>
      <c r="D16" s="14">
        <f>IFERROR(+VLOOKUP("LETAXP"&amp;A16,'Main File'!A:O,8,0),0)</f>
        <v>0</v>
      </c>
      <c r="E16" s="14">
        <f>IFERROR(+VLOOKUP("LETAXP"&amp;A16,'Main File'!A:O,9,0),0)</f>
        <v>0</v>
      </c>
      <c r="F16" s="14">
        <f>IFERROR(+VLOOKUP("LETAXP"&amp;A16,'Main File'!A:O,10,0),0)</f>
        <v>0</v>
      </c>
      <c r="G16" s="14">
        <f>IFERROR(+VLOOKUP("LETAXP"&amp;A16,'Main File'!A:O,11,0),0)</f>
        <v>0</v>
      </c>
      <c r="H16" s="14">
        <f>IFERROR(+VLOOKUP("LETAXP"&amp;A16,'Main File'!A:O,12,0),0)</f>
        <v>0</v>
      </c>
      <c r="I16" s="14">
        <f>IFERROR(+VLOOKUP("LETAXP"&amp;A16,'Main File'!A:O,13,0),0)</f>
        <v>0</v>
      </c>
      <c r="J16" s="14">
        <f>IFERROR(+VLOOKUP("LETAXP"&amp;A16,'Main File'!A:O,14,0),0)</f>
        <v>0</v>
      </c>
      <c r="K16" s="14">
        <f>IFERROR(+VLOOKUP("LETAXP"&amp;A16,'Main File'!A:O,15,0),0)</f>
        <v>0</v>
      </c>
    </row>
    <row r="17" spans="1:11" x14ac:dyDescent="0.25">
      <c r="A17" s="9">
        <f t="shared" si="0"/>
        <v>43173</v>
      </c>
      <c r="B17" s="14">
        <f>IFERROR(+VLOOKUP("LETAXP"&amp;A17,'Main File'!A:O,6,0),0)</f>
        <v>0</v>
      </c>
      <c r="C17" s="14">
        <f>IFERROR(+VLOOKUP("LETAXP"&amp;A17,'Main File'!A:O,7,0),0)</f>
        <v>0</v>
      </c>
      <c r="D17" s="14">
        <f>IFERROR(+VLOOKUP("LETAXP"&amp;A17,'Main File'!A:O,8,0),0)</f>
        <v>0</v>
      </c>
      <c r="E17" s="14">
        <f>IFERROR(+VLOOKUP("LETAXP"&amp;A17,'Main File'!A:O,9,0),0)</f>
        <v>0</v>
      </c>
      <c r="F17" s="14">
        <f>IFERROR(+VLOOKUP("LETAXP"&amp;A17,'Main File'!A:O,10,0),0)</f>
        <v>0</v>
      </c>
      <c r="G17" s="14">
        <f>IFERROR(+VLOOKUP("LETAXP"&amp;A17,'Main File'!A:O,11,0),0)</f>
        <v>0</v>
      </c>
      <c r="H17" s="14">
        <f>IFERROR(+VLOOKUP("LETAXP"&amp;A17,'Main File'!A:O,12,0),0)</f>
        <v>0</v>
      </c>
      <c r="I17" s="14">
        <f>IFERROR(+VLOOKUP("LETAXP"&amp;A17,'Main File'!A:O,13,0),0)</f>
        <v>0</v>
      </c>
      <c r="J17" s="14">
        <f>IFERROR(+VLOOKUP("LETAXP"&amp;A17,'Main File'!A:O,14,0),0)</f>
        <v>0</v>
      </c>
      <c r="K17" s="14">
        <f>IFERROR(+VLOOKUP("LETAXP"&amp;A17,'Main File'!A:O,15,0),0)</f>
        <v>0</v>
      </c>
    </row>
    <row r="18" spans="1:11" x14ac:dyDescent="0.25">
      <c r="A18" s="9">
        <f t="shared" si="0"/>
        <v>43174</v>
      </c>
      <c r="B18" s="14">
        <f>IFERROR(+VLOOKUP("LETAXP"&amp;A18,'Main File'!A:O,6,0),0)</f>
        <v>0</v>
      </c>
      <c r="C18" s="14">
        <f>IFERROR(+VLOOKUP("LETAXP"&amp;A18,'Main File'!A:O,7,0),0)</f>
        <v>0</v>
      </c>
      <c r="D18" s="14">
        <f>IFERROR(+VLOOKUP("LETAXP"&amp;A18,'Main File'!A:O,8,0),0)</f>
        <v>0</v>
      </c>
      <c r="E18" s="14">
        <f>IFERROR(+VLOOKUP("LETAXP"&amp;A18,'Main File'!A:O,9,0),0)</f>
        <v>0</v>
      </c>
      <c r="F18" s="14">
        <f>IFERROR(+VLOOKUP("LETAXP"&amp;A18,'Main File'!A:O,10,0),0)</f>
        <v>0</v>
      </c>
      <c r="G18" s="14">
        <f>IFERROR(+VLOOKUP("LETAXP"&amp;A18,'Main File'!A:O,11,0),0)</f>
        <v>0</v>
      </c>
      <c r="H18" s="14">
        <f>IFERROR(+VLOOKUP("LETAXP"&amp;A18,'Main File'!A:O,12,0),0)</f>
        <v>0</v>
      </c>
      <c r="I18" s="14">
        <f>IFERROR(+VLOOKUP("LETAXP"&amp;A18,'Main File'!A:O,13,0),0)</f>
        <v>0</v>
      </c>
      <c r="J18" s="14">
        <f>IFERROR(+VLOOKUP("LETAXP"&amp;A18,'Main File'!A:O,14,0),0)</f>
        <v>0</v>
      </c>
      <c r="K18" s="14">
        <f>IFERROR(+VLOOKUP("LETAXP"&amp;A18,'Main File'!A:O,15,0),0)</f>
        <v>0</v>
      </c>
    </row>
    <row r="19" spans="1:11" x14ac:dyDescent="0.25">
      <c r="A19" s="9">
        <f t="shared" si="0"/>
        <v>43175</v>
      </c>
      <c r="B19" s="14">
        <f>IFERROR(+VLOOKUP("LETAXP"&amp;A19,'Main File'!A:O,6,0),0)</f>
        <v>0</v>
      </c>
      <c r="C19" s="14">
        <f>IFERROR(+VLOOKUP("LETAXP"&amp;A19,'Main File'!A:O,7,0),0)</f>
        <v>0</v>
      </c>
      <c r="D19" s="14">
        <f>IFERROR(+VLOOKUP("LETAXP"&amp;A19,'Main File'!A:O,8,0),0)</f>
        <v>0</v>
      </c>
      <c r="E19" s="14">
        <f>IFERROR(+VLOOKUP("LETAXP"&amp;A19,'Main File'!A:O,9,0),0)</f>
        <v>0</v>
      </c>
      <c r="F19" s="14">
        <f>IFERROR(+VLOOKUP("LETAXP"&amp;A19,'Main File'!A:O,10,0),0)</f>
        <v>0</v>
      </c>
      <c r="G19" s="14">
        <f>IFERROR(+VLOOKUP("LETAXP"&amp;A19,'Main File'!A:O,11,0),0)</f>
        <v>0</v>
      </c>
      <c r="H19" s="14">
        <f>IFERROR(+VLOOKUP("LETAXP"&amp;A19,'Main File'!A:O,12,0),0)</f>
        <v>0</v>
      </c>
      <c r="I19" s="14">
        <f>IFERROR(+VLOOKUP("LETAXP"&amp;A19,'Main File'!A:O,13,0),0)</f>
        <v>0</v>
      </c>
      <c r="J19" s="14">
        <f>IFERROR(+VLOOKUP("LETAXP"&amp;A19,'Main File'!A:O,14,0),0)</f>
        <v>0</v>
      </c>
      <c r="K19" s="14">
        <f>IFERROR(+VLOOKUP("LETAXP"&amp;A19,'Main File'!A:O,15,0),0)</f>
        <v>0</v>
      </c>
    </row>
    <row r="20" spans="1:11" x14ac:dyDescent="0.25">
      <c r="A20" s="9">
        <f t="shared" si="0"/>
        <v>43176</v>
      </c>
      <c r="B20" s="14">
        <f>IFERROR(+VLOOKUP("LETAXP"&amp;A20,'Main File'!A:O,6,0),0)</f>
        <v>0</v>
      </c>
      <c r="C20" s="14">
        <f>IFERROR(+VLOOKUP("LETAXP"&amp;A20,'Main File'!A:O,7,0),0)</f>
        <v>0</v>
      </c>
      <c r="D20" s="14">
        <f>IFERROR(+VLOOKUP("LETAXP"&amp;A20,'Main File'!A:O,8,0),0)</f>
        <v>0</v>
      </c>
      <c r="E20" s="14">
        <f>IFERROR(+VLOOKUP("LETAXP"&amp;A20,'Main File'!A:O,9,0),0)</f>
        <v>0</v>
      </c>
      <c r="F20" s="14">
        <f>IFERROR(+VLOOKUP("LETAXP"&amp;A20,'Main File'!A:O,10,0),0)</f>
        <v>0</v>
      </c>
      <c r="G20" s="14">
        <f>IFERROR(+VLOOKUP("LETAXP"&amp;A20,'Main File'!A:O,11,0),0)</f>
        <v>0</v>
      </c>
      <c r="H20" s="14">
        <f>IFERROR(+VLOOKUP("LETAXP"&amp;A20,'Main File'!A:O,12,0),0)</f>
        <v>0</v>
      </c>
      <c r="I20" s="14">
        <f>IFERROR(+VLOOKUP("LETAXP"&amp;A20,'Main File'!A:O,13,0),0)</f>
        <v>0</v>
      </c>
      <c r="J20" s="14">
        <f>IFERROR(+VLOOKUP("LETAXP"&amp;A20,'Main File'!A:O,14,0),0)</f>
        <v>0</v>
      </c>
      <c r="K20" s="14">
        <f>IFERROR(+VLOOKUP("LETAXP"&amp;A20,'Main File'!A:O,15,0),0)</f>
        <v>0</v>
      </c>
    </row>
    <row r="21" spans="1:11" x14ac:dyDescent="0.25">
      <c r="A21" s="9">
        <f t="shared" si="0"/>
        <v>43177</v>
      </c>
      <c r="B21" s="14">
        <f>IFERROR(+VLOOKUP("LETAXP"&amp;A21,'Main File'!A:O,6,0),0)</f>
        <v>0</v>
      </c>
      <c r="C21" s="14">
        <f>IFERROR(+VLOOKUP("LETAXP"&amp;A21,'Main File'!A:O,7,0),0)</f>
        <v>0</v>
      </c>
      <c r="D21" s="14">
        <f>IFERROR(+VLOOKUP("LETAXP"&amp;A21,'Main File'!A:O,8,0),0)</f>
        <v>0</v>
      </c>
      <c r="E21" s="14">
        <f>IFERROR(+VLOOKUP("LETAXP"&amp;A21,'Main File'!A:O,9,0),0)</f>
        <v>0</v>
      </c>
      <c r="F21" s="14">
        <f>IFERROR(+VLOOKUP("LETAXP"&amp;A21,'Main File'!A:O,10,0),0)</f>
        <v>0</v>
      </c>
      <c r="G21" s="14">
        <f>IFERROR(+VLOOKUP("LETAXP"&amp;A21,'Main File'!A:O,11,0),0)</f>
        <v>0</v>
      </c>
      <c r="H21" s="14">
        <f>IFERROR(+VLOOKUP("LETAXP"&amp;A21,'Main File'!A:O,12,0),0)</f>
        <v>0</v>
      </c>
      <c r="I21" s="14">
        <f>IFERROR(+VLOOKUP("LETAXP"&amp;A21,'Main File'!A:O,13,0),0)</f>
        <v>0</v>
      </c>
      <c r="J21" s="14">
        <f>IFERROR(+VLOOKUP("LETAXP"&amp;A21,'Main File'!A:O,14,0),0)</f>
        <v>0</v>
      </c>
      <c r="K21" s="14">
        <f>IFERROR(+VLOOKUP("LETAXP"&amp;A21,'Main File'!A:O,15,0),0)</f>
        <v>0</v>
      </c>
    </row>
    <row r="22" spans="1:11" x14ac:dyDescent="0.25">
      <c r="A22" s="9">
        <f t="shared" si="0"/>
        <v>43178</v>
      </c>
      <c r="B22" s="14">
        <f>IFERROR(+VLOOKUP("LETAXP"&amp;A22,'Main File'!A:O,6,0),0)</f>
        <v>0</v>
      </c>
      <c r="C22" s="14">
        <f>IFERROR(+VLOOKUP("LETAXP"&amp;A22,'Main File'!A:O,7,0),0)</f>
        <v>0</v>
      </c>
      <c r="D22" s="14">
        <f>IFERROR(+VLOOKUP("LETAXP"&amp;A22,'Main File'!A:O,8,0),0)</f>
        <v>0</v>
      </c>
      <c r="E22" s="14">
        <f>IFERROR(+VLOOKUP("LETAXP"&amp;A22,'Main File'!A:O,9,0),0)</f>
        <v>0</v>
      </c>
      <c r="F22" s="14">
        <f>IFERROR(+VLOOKUP("LETAXP"&amp;A22,'Main File'!A:O,10,0),0)</f>
        <v>0</v>
      </c>
      <c r="G22" s="14">
        <f>IFERROR(+VLOOKUP("LETAXP"&amp;A22,'Main File'!A:O,11,0),0)</f>
        <v>0</v>
      </c>
      <c r="H22" s="14">
        <f>IFERROR(+VLOOKUP("LETAXP"&amp;A22,'Main File'!A:O,12,0),0)</f>
        <v>0</v>
      </c>
      <c r="I22" s="14">
        <f>IFERROR(+VLOOKUP("LETAXP"&amp;A22,'Main File'!A:O,13,0),0)</f>
        <v>0</v>
      </c>
      <c r="J22" s="14">
        <f>IFERROR(+VLOOKUP("LETAXP"&amp;A22,'Main File'!A:O,14,0),0)</f>
        <v>0</v>
      </c>
      <c r="K22" s="14">
        <f>IFERROR(+VLOOKUP("LETAXP"&amp;A22,'Main File'!A:O,15,0),0)</f>
        <v>0</v>
      </c>
    </row>
    <row r="23" spans="1:11" x14ac:dyDescent="0.25">
      <c r="A23" s="9">
        <f t="shared" si="0"/>
        <v>43179</v>
      </c>
      <c r="B23" s="14">
        <f>IFERROR(+VLOOKUP("LETAXP"&amp;A23,'Main File'!A:O,6,0),0)</f>
        <v>0</v>
      </c>
      <c r="C23" s="14">
        <f>IFERROR(+VLOOKUP("LETAXP"&amp;A23,'Main File'!A:O,7,0),0)</f>
        <v>0</v>
      </c>
      <c r="D23" s="14">
        <f>IFERROR(+VLOOKUP("LETAXP"&amp;A23,'Main File'!A:O,8,0),0)</f>
        <v>0</v>
      </c>
      <c r="E23" s="14">
        <f>IFERROR(+VLOOKUP("LETAXP"&amp;A23,'Main File'!A:O,9,0),0)</f>
        <v>0</v>
      </c>
      <c r="F23" s="14">
        <f>IFERROR(+VLOOKUP("LETAXP"&amp;A23,'Main File'!A:O,10,0),0)</f>
        <v>0</v>
      </c>
      <c r="G23" s="14">
        <f>IFERROR(+VLOOKUP("LETAXP"&amp;A23,'Main File'!A:O,11,0),0)</f>
        <v>0</v>
      </c>
      <c r="H23" s="14">
        <f>IFERROR(+VLOOKUP("LETAXP"&amp;A23,'Main File'!A:O,12,0),0)</f>
        <v>0</v>
      </c>
      <c r="I23" s="14">
        <f>IFERROR(+VLOOKUP("LETAXP"&amp;A23,'Main File'!A:O,13,0),0)</f>
        <v>0</v>
      </c>
      <c r="J23" s="14">
        <f>IFERROR(+VLOOKUP("LETAXP"&amp;A23,'Main File'!A:O,14,0),0)</f>
        <v>0</v>
      </c>
      <c r="K23" s="14">
        <f>IFERROR(+VLOOKUP("LETAXP"&amp;A23,'Main File'!A:O,15,0),0)</f>
        <v>0</v>
      </c>
    </row>
    <row r="24" spans="1:11" x14ac:dyDescent="0.25">
      <c r="A24" s="9">
        <f t="shared" si="0"/>
        <v>43180</v>
      </c>
      <c r="B24" s="14">
        <f>IFERROR(+VLOOKUP("LETAXP"&amp;A24,'Main File'!A:O,6,0),0)</f>
        <v>0</v>
      </c>
      <c r="C24" s="14">
        <f>IFERROR(+VLOOKUP("LETAXP"&amp;A24,'Main File'!A:O,7,0),0)</f>
        <v>0</v>
      </c>
      <c r="D24" s="14">
        <f>IFERROR(+VLOOKUP("LETAXP"&amp;A24,'Main File'!A:O,8,0),0)</f>
        <v>0</v>
      </c>
      <c r="E24" s="14">
        <f>IFERROR(+VLOOKUP("LETAXP"&amp;A24,'Main File'!A:O,9,0),0)</f>
        <v>0</v>
      </c>
      <c r="F24" s="14">
        <f>IFERROR(+VLOOKUP("LETAXP"&amp;A24,'Main File'!A:O,10,0),0)</f>
        <v>0</v>
      </c>
      <c r="G24" s="14">
        <f>IFERROR(+VLOOKUP("LETAXP"&amp;A24,'Main File'!A:O,11,0),0)</f>
        <v>0</v>
      </c>
      <c r="H24" s="14">
        <f>IFERROR(+VLOOKUP("LETAXP"&amp;A24,'Main File'!A:O,12,0),0)</f>
        <v>0</v>
      </c>
      <c r="I24" s="14">
        <f>IFERROR(+VLOOKUP("LETAXP"&amp;A24,'Main File'!A:O,13,0),0)</f>
        <v>0</v>
      </c>
      <c r="J24" s="14">
        <f>IFERROR(+VLOOKUP("LETAXP"&amp;A24,'Main File'!A:O,14,0),0)</f>
        <v>0</v>
      </c>
      <c r="K24" s="14">
        <f>IFERROR(+VLOOKUP("LETAXP"&amp;A24,'Main File'!A:O,15,0),0)</f>
        <v>0</v>
      </c>
    </row>
    <row r="25" spans="1:11" x14ac:dyDescent="0.25">
      <c r="A25" s="9">
        <f t="shared" si="0"/>
        <v>43181</v>
      </c>
      <c r="B25" s="14">
        <f>IFERROR(+VLOOKUP("LETAXP"&amp;A25,'Main File'!A:O,6,0),0)</f>
        <v>0</v>
      </c>
      <c r="C25" s="14">
        <f>IFERROR(+VLOOKUP("LETAXP"&amp;A25,'Main File'!A:O,7,0),0)</f>
        <v>0</v>
      </c>
      <c r="D25" s="14">
        <f>IFERROR(+VLOOKUP("LETAXP"&amp;A25,'Main File'!A:O,8,0),0)</f>
        <v>0</v>
      </c>
      <c r="E25" s="14">
        <f>IFERROR(+VLOOKUP("LETAXP"&amp;A25,'Main File'!A:O,9,0),0)</f>
        <v>0</v>
      </c>
      <c r="F25" s="14">
        <f>IFERROR(+VLOOKUP("LETAXP"&amp;A25,'Main File'!A:O,10,0),0)</f>
        <v>0</v>
      </c>
      <c r="G25" s="14">
        <f>IFERROR(+VLOOKUP("LETAXP"&amp;A25,'Main File'!A:O,11,0),0)</f>
        <v>0</v>
      </c>
      <c r="H25" s="14">
        <f>IFERROR(+VLOOKUP("LETAXP"&amp;A25,'Main File'!A:O,12,0),0)</f>
        <v>0</v>
      </c>
      <c r="I25" s="14">
        <f>IFERROR(+VLOOKUP("LETAXP"&amp;A25,'Main File'!A:O,13,0),0)</f>
        <v>0</v>
      </c>
      <c r="J25" s="14">
        <f>IFERROR(+VLOOKUP("LETAXP"&amp;A25,'Main File'!A:O,14,0),0)</f>
        <v>0</v>
      </c>
      <c r="K25" s="14">
        <f>IFERROR(+VLOOKUP("LETAXP"&amp;A25,'Main File'!A:O,15,0),0)</f>
        <v>0</v>
      </c>
    </row>
    <row r="26" spans="1:11" x14ac:dyDescent="0.25">
      <c r="A26" s="9">
        <f t="shared" si="0"/>
        <v>43182</v>
      </c>
      <c r="B26" s="14">
        <f>IFERROR(+VLOOKUP("LETAXP"&amp;A26,'Main File'!A:O,6,0),0)</f>
        <v>0</v>
      </c>
      <c r="C26" s="14">
        <f>IFERROR(+VLOOKUP("LETAXP"&amp;A26,'Main File'!A:O,7,0),0)</f>
        <v>0</v>
      </c>
      <c r="D26" s="14">
        <f>IFERROR(+VLOOKUP("LETAXP"&amp;A26,'Main File'!A:O,8,0),0)</f>
        <v>0</v>
      </c>
      <c r="E26" s="14">
        <f>IFERROR(+VLOOKUP("LETAXP"&amp;A26,'Main File'!A:O,9,0),0)</f>
        <v>0</v>
      </c>
      <c r="F26" s="14">
        <f>IFERROR(+VLOOKUP("LETAXP"&amp;A26,'Main File'!A:O,10,0),0)</f>
        <v>0</v>
      </c>
      <c r="G26" s="14">
        <f>IFERROR(+VLOOKUP("LETAXP"&amp;A26,'Main File'!A:O,11,0),0)</f>
        <v>0</v>
      </c>
      <c r="H26" s="14">
        <f>IFERROR(+VLOOKUP("LETAXP"&amp;A26,'Main File'!A:O,12,0),0)</f>
        <v>0</v>
      </c>
      <c r="I26" s="14">
        <f>IFERROR(+VLOOKUP("LETAXP"&amp;A26,'Main File'!A:O,13,0),0)</f>
        <v>0</v>
      </c>
      <c r="J26" s="14">
        <f>IFERROR(+VLOOKUP("LETAXP"&amp;A26,'Main File'!A:O,14,0),0)</f>
        <v>0</v>
      </c>
      <c r="K26" s="14">
        <f>IFERROR(+VLOOKUP("LETAXP"&amp;A26,'Main File'!A:O,15,0),0)</f>
        <v>0</v>
      </c>
    </row>
    <row r="27" spans="1:11" x14ac:dyDescent="0.25">
      <c r="A27" s="9">
        <f t="shared" si="0"/>
        <v>43183</v>
      </c>
      <c r="B27" s="14">
        <f>IFERROR(+VLOOKUP("LETAXP"&amp;A27,'Main File'!A:O,6,0),0)</f>
        <v>0</v>
      </c>
      <c r="C27" s="14">
        <f>IFERROR(+VLOOKUP("LETAXP"&amp;A27,'Main File'!A:O,7,0),0)</f>
        <v>0</v>
      </c>
      <c r="D27" s="14">
        <f>IFERROR(+VLOOKUP("LETAXP"&amp;A27,'Main File'!A:O,8,0),0)</f>
        <v>0</v>
      </c>
      <c r="E27" s="14">
        <f>IFERROR(+VLOOKUP("LETAXP"&amp;A27,'Main File'!A:O,9,0),0)</f>
        <v>0</v>
      </c>
      <c r="F27" s="14">
        <f>IFERROR(+VLOOKUP("LETAXP"&amp;A27,'Main File'!A:O,10,0),0)</f>
        <v>0</v>
      </c>
      <c r="G27" s="14">
        <f>IFERROR(+VLOOKUP("LETAXP"&amp;A27,'Main File'!A:O,11,0),0)</f>
        <v>0</v>
      </c>
      <c r="H27" s="14">
        <f>IFERROR(+VLOOKUP("LETAXP"&amp;A27,'Main File'!A:O,12,0),0)</f>
        <v>0</v>
      </c>
      <c r="I27" s="14">
        <f>IFERROR(+VLOOKUP("LETAXP"&amp;A27,'Main File'!A:O,13,0),0)</f>
        <v>0</v>
      </c>
      <c r="J27" s="14">
        <f>IFERROR(+VLOOKUP("LETAXP"&amp;A27,'Main File'!A:O,14,0),0)</f>
        <v>0</v>
      </c>
      <c r="K27" s="14">
        <f>IFERROR(+VLOOKUP("LETAXP"&amp;A27,'Main File'!A:O,15,0),0)</f>
        <v>0</v>
      </c>
    </row>
    <row r="28" spans="1:11" x14ac:dyDescent="0.25">
      <c r="A28" s="9">
        <f t="shared" si="0"/>
        <v>43184</v>
      </c>
      <c r="B28" s="14">
        <f>IFERROR(+VLOOKUP("LETAXP"&amp;A28,'Main File'!A:O,6,0),0)</f>
        <v>0</v>
      </c>
      <c r="C28" s="14">
        <f>IFERROR(+VLOOKUP("LETAXP"&amp;A28,'Main File'!A:O,7,0),0)</f>
        <v>0</v>
      </c>
      <c r="D28" s="14">
        <f>IFERROR(+VLOOKUP("LETAXP"&amp;A28,'Main File'!A:O,8,0),0)</f>
        <v>0</v>
      </c>
      <c r="E28" s="14">
        <f>IFERROR(+VLOOKUP("LETAXP"&amp;A28,'Main File'!A:O,9,0),0)</f>
        <v>0</v>
      </c>
      <c r="F28" s="14">
        <f>IFERROR(+VLOOKUP("LETAXP"&amp;A28,'Main File'!A:O,10,0),0)</f>
        <v>0</v>
      </c>
      <c r="G28" s="14">
        <f>IFERROR(+VLOOKUP("LETAXP"&amp;A28,'Main File'!A:O,11,0),0)</f>
        <v>0</v>
      </c>
      <c r="H28" s="14">
        <f>IFERROR(+VLOOKUP("LETAXP"&amp;A28,'Main File'!A:O,12,0),0)</f>
        <v>0</v>
      </c>
      <c r="I28" s="14">
        <f>IFERROR(+VLOOKUP("LETAXP"&amp;A28,'Main File'!A:O,13,0),0)</f>
        <v>0</v>
      </c>
      <c r="J28" s="14">
        <f>IFERROR(+VLOOKUP("LETAXP"&amp;A28,'Main File'!A:O,14,0),0)</f>
        <v>0</v>
      </c>
      <c r="K28" s="14">
        <f>IFERROR(+VLOOKUP("LETAXP"&amp;A28,'Main File'!A:O,15,0),0)</f>
        <v>0</v>
      </c>
    </row>
    <row r="29" spans="1:11" x14ac:dyDescent="0.25">
      <c r="A29" s="9">
        <f t="shared" si="0"/>
        <v>43185</v>
      </c>
      <c r="B29" s="14">
        <f>IFERROR(+VLOOKUP("LETAXP"&amp;A29,'Main File'!A:O,6,0),0)</f>
        <v>0</v>
      </c>
      <c r="C29" s="14">
        <f>IFERROR(+VLOOKUP("LETAXP"&amp;A29,'Main File'!A:O,7,0),0)</f>
        <v>0</v>
      </c>
      <c r="D29" s="14">
        <f>IFERROR(+VLOOKUP("LETAXP"&amp;A29,'Main File'!A:O,8,0),0)</f>
        <v>0</v>
      </c>
      <c r="E29" s="14">
        <f>IFERROR(+VLOOKUP("LETAXP"&amp;A29,'Main File'!A:O,9,0),0)</f>
        <v>0</v>
      </c>
      <c r="F29" s="14">
        <f>IFERROR(+VLOOKUP("LETAXP"&amp;A29,'Main File'!A:O,10,0),0)</f>
        <v>0</v>
      </c>
      <c r="G29" s="14">
        <f>IFERROR(+VLOOKUP("LETAXP"&amp;A29,'Main File'!A:O,11,0),0)</f>
        <v>0</v>
      </c>
      <c r="H29" s="14">
        <f>IFERROR(+VLOOKUP("LETAXP"&amp;A29,'Main File'!A:O,12,0),0)</f>
        <v>0</v>
      </c>
      <c r="I29" s="14">
        <f>IFERROR(+VLOOKUP("LETAXP"&amp;A29,'Main File'!A:O,13,0),0)</f>
        <v>0</v>
      </c>
      <c r="J29" s="14">
        <f>IFERROR(+VLOOKUP("LETAXP"&amp;A29,'Main File'!A:O,14,0),0)</f>
        <v>0</v>
      </c>
      <c r="K29" s="14">
        <f>IFERROR(+VLOOKUP("LETAXP"&amp;A29,'Main File'!A:O,15,0),0)</f>
        <v>0</v>
      </c>
    </row>
    <row r="30" spans="1:11" x14ac:dyDescent="0.25">
      <c r="A30" s="9">
        <f t="shared" si="0"/>
        <v>43186</v>
      </c>
      <c r="B30" s="14">
        <f>IFERROR(+VLOOKUP("LETAXP"&amp;A30,'Main File'!A:O,6,0),0)</f>
        <v>0</v>
      </c>
      <c r="C30" s="14">
        <f>IFERROR(+VLOOKUP("LETAXP"&amp;A30,'Main File'!A:O,7,0),0)</f>
        <v>0</v>
      </c>
      <c r="D30" s="14">
        <f>IFERROR(+VLOOKUP("LETAXP"&amp;A30,'Main File'!A:O,8,0),0)</f>
        <v>0</v>
      </c>
      <c r="E30" s="14">
        <f>IFERROR(+VLOOKUP("LETAXP"&amp;A30,'Main File'!A:O,9,0),0)</f>
        <v>0</v>
      </c>
      <c r="F30" s="14">
        <f>IFERROR(+VLOOKUP("LETAXP"&amp;A30,'Main File'!A:O,10,0),0)</f>
        <v>0</v>
      </c>
      <c r="G30" s="14">
        <f>IFERROR(+VLOOKUP("LETAXP"&amp;A30,'Main File'!A:O,11,0),0)</f>
        <v>0</v>
      </c>
      <c r="H30" s="14">
        <f>IFERROR(+VLOOKUP("LETAXP"&amp;A30,'Main File'!A:O,12,0),0)</f>
        <v>0</v>
      </c>
      <c r="I30" s="14">
        <f>IFERROR(+VLOOKUP("LETAXP"&amp;A30,'Main File'!A:O,13,0),0)</f>
        <v>0</v>
      </c>
      <c r="J30" s="14">
        <f>IFERROR(+VLOOKUP("LETAXP"&amp;A30,'Main File'!A:O,14,0),0)</f>
        <v>0</v>
      </c>
      <c r="K30" s="14">
        <f>IFERROR(+VLOOKUP("LETAXP"&amp;A30,'Main File'!A:O,15,0),0)</f>
        <v>0</v>
      </c>
    </row>
    <row r="31" spans="1:11" x14ac:dyDescent="0.25">
      <c r="A31" s="9">
        <f t="shared" si="0"/>
        <v>43187</v>
      </c>
      <c r="B31" s="14">
        <f>IFERROR(+VLOOKUP("LETAXP"&amp;A31,'Main File'!A:O,6,0),0)</f>
        <v>0</v>
      </c>
      <c r="C31" s="14">
        <f>IFERROR(+VLOOKUP("LETAXP"&amp;A31,'Main File'!A:O,7,0),0)</f>
        <v>0</v>
      </c>
      <c r="D31" s="14">
        <f>IFERROR(+VLOOKUP("LETAXP"&amp;A31,'Main File'!A:O,8,0),0)</f>
        <v>0</v>
      </c>
      <c r="E31" s="14">
        <f>IFERROR(+VLOOKUP("LETAXP"&amp;A31,'Main File'!A:O,9,0),0)</f>
        <v>0</v>
      </c>
      <c r="F31" s="14">
        <f>IFERROR(+VLOOKUP("LETAXP"&amp;A31,'Main File'!A:O,10,0),0)</f>
        <v>0</v>
      </c>
      <c r="G31" s="14">
        <f>IFERROR(+VLOOKUP("LETAXP"&amp;A31,'Main File'!A:O,11,0),0)</f>
        <v>0</v>
      </c>
      <c r="H31" s="14">
        <f>IFERROR(+VLOOKUP("LETAXP"&amp;A31,'Main File'!A:O,12,0),0)</f>
        <v>0</v>
      </c>
      <c r="I31" s="14">
        <f>IFERROR(+VLOOKUP("LETAXP"&amp;A31,'Main File'!A:O,13,0),0)</f>
        <v>0</v>
      </c>
      <c r="J31" s="14">
        <f>IFERROR(+VLOOKUP("LETAXP"&amp;A31,'Main File'!A:O,14,0),0)</f>
        <v>0</v>
      </c>
      <c r="K31" s="14">
        <f>IFERROR(+VLOOKUP("LETAXP"&amp;A31,'Main File'!A:O,15,0),0)</f>
        <v>0</v>
      </c>
    </row>
    <row r="32" spans="1:11" x14ac:dyDescent="0.25">
      <c r="A32" s="9">
        <f t="shared" si="0"/>
        <v>43188</v>
      </c>
      <c r="B32" s="14">
        <f>IFERROR(+VLOOKUP("LETAXP"&amp;A32,'Main File'!A:O,6,0),0)</f>
        <v>0</v>
      </c>
      <c r="C32" s="14">
        <f>IFERROR(+VLOOKUP("LETAXP"&amp;A32,'Main File'!A:O,7,0),0)</f>
        <v>0</v>
      </c>
      <c r="D32" s="14">
        <f>IFERROR(+VLOOKUP("LETAXP"&amp;A32,'Main File'!A:O,8,0),0)</f>
        <v>0</v>
      </c>
      <c r="E32" s="14">
        <f>IFERROR(+VLOOKUP("LETAXP"&amp;A32,'Main File'!A:O,9,0),0)</f>
        <v>0</v>
      </c>
      <c r="F32" s="14">
        <f>IFERROR(+VLOOKUP("LETAXP"&amp;A32,'Main File'!A:O,10,0),0)</f>
        <v>0</v>
      </c>
      <c r="G32" s="14">
        <f>IFERROR(+VLOOKUP("LETAXP"&amp;A32,'Main File'!A:O,11,0),0)</f>
        <v>0</v>
      </c>
      <c r="H32" s="14">
        <f>IFERROR(+VLOOKUP("LETAXP"&amp;A32,'Main File'!A:O,12,0),0)</f>
        <v>0</v>
      </c>
      <c r="I32" s="14">
        <f>IFERROR(+VLOOKUP("LETAXP"&amp;A32,'Main File'!A:O,13,0),0)</f>
        <v>0</v>
      </c>
      <c r="J32" s="14">
        <f>IFERROR(+VLOOKUP("LETAXP"&amp;A32,'Main File'!A:O,14,0),0)</f>
        <v>0</v>
      </c>
      <c r="K32" s="14">
        <f>IFERROR(+VLOOKUP("LETAXP"&amp;A32,'Main File'!A:O,15,0),0)</f>
        <v>0</v>
      </c>
    </row>
    <row r="33" spans="1:11" x14ac:dyDescent="0.25">
      <c r="A33" s="9">
        <f t="shared" si="0"/>
        <v>43189</v>
      </c>
      <c r="B33" s="14">
        <f>IFERROR(+VLOOKUP("LETAXP"&amp;A33,'Main File'!A:O,6,0),0)</f>
        <v>0</v>
      </c>
      <c r="C33" s="14">
        <f>IFERROR(+VLOOKUP("LETAXP"&amp;A33,'Main File'!A:O,7,0),0)</f>
        <v>0</v>
      </c>
      <c r="D33" s="14">
        <f>IFERROR(+VLOOKUP("LETAXP"&amp;A33,'Main File'!A:O,8,0),0)</f>
        <v>0</v>
      </c>
      <c r="E33" s="14">
        <f>IFERROR(+VLOOKUP("LETAXP"&amp;A33,'Main File'!A:O,9,0),0)</f>
        <v>0</v>
      </c>
      <c r="F33" s="14">
        <f>IFERROR(+VLOOKUP("LETAXP"&amp;A33,'Main File'!A:O,10,0),0)</f>
        <v>0</v>
      </c>
      <c r="G33" s="14">
        <f>IFERROR(+VLOOKUP("LETAXP"&amp;A33,'Main File'!A:O,11,0),0)</f>
        <v>0</v>
      </c>
      <c r="H33" s="14">
        <f>IFERROR(+VLOOKUP("LETAXP"&amp;A33,'Main File'!A:O,12,0),0)</f>
        <v>0</v>
      </c>
      <c r="I33" s="14">
        <f>IFERROR(+VLOOKUP("LETAXP"&amp;A33,'Main File'!A:O,13,0),0)</f>
        <v>0</v>
      </c>
      <c r="J33" s="14">
        <f>IFERROR(+VLOOKUP("LETAXP"&amp;A33,'Main File'!A:O,14,0),0)</f>
        <v>0</v>
      </c>
      <c r="K33" s="14">
        <f>IFERROR(+VLOOKUP("LETAXP"&amp;A33,'Main File'!A:O,15,0),0)</f>
        <v>0</v>
      </c>
    </row>
    <row r="34" spans="1:11" x14ac:dyDescent="0.25">
      <c r="A34" s="9">
        <f t="shared" si="0"/>
        <v>43190</v>
      </c>
      <c r="B34" s="14">
        <f>IFERROR(+VLOOKUP("LETAXP"&amp;A34,'Main File'!A:O,6,0),0)</f>
        <v>0</v>
      </c>
      <c r="C34" s="14">
        <f>IFERROR(+VLOOKUP("LETAXP"&amp;A34,'Main File'!A:O,7,0),0)</f>
        <v>0</v>
      </c>
      <c r="D34" s="14">
        <f>IFERROR(+VLOOKUP("LETAXP"&amp;A34,'Main File'!A:O,8,0),0)</f>
        <v>0</v>
      </c>
      <c r="E34" s="14">
        <f>IFERROR(+VLOOKUP("LETAXP"&amp;A34,'Main File'!A:O,9,0),0)</f>
        <v>0</v>
      </c>
      <c r="F34" s="14">
        <f>IFERROR(+VLOOKUP("LETAXP"&amp;A34,'Main File'!A:O,10,0),0)</f>
        <v>0</v>
      </c>
      <c r="G34" s="14">
        <f>IFERROR(+VLOOKUP("LETAXP"&amp;A34,'Main File'!A:O,11,0),0)</f>
        <v>0</v>
      </c>
      <c r="H34" s="14">
        <f>IFERROR(+VLOOKUP("LETAXP"&amp;A34,'Main File'!A:O,12,0),0)</f>
        <v>0</v>
      </c>
      <c r="I34" s="14">
        <f>IFERROR(+VLOOKUP("LETAXP"&amp;A34,'Main File'!A:O,13,0),0)</f>
        <v>0</v>
      </c>
      <c r="J34" s="14">
        <f>IFERROR(+VLOOKUP("LETAXP"&amp;A34,'Main File'!A:O,14,0),0)</f>
        <v>0</v>
      </c>
      <c r="K34" s="14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Fund-Nifty 50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M1" s="25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IFERROR(+VLOOKUP("LETF50"&amp;A4,'Main File'!A:O,6,0),0)</f>
        <v>9.9985129469182255E-2</v>
      </c>
      <c r="C4" s="14">
        <f>IFERROR(+VLOOKUP("LETF50"&amp;A4,'Main File'!A:O,7,0),0)</f>
        <v>0</v>
      </c>
      <c r="D4" s="14">
        <f>IFERROR(+VLOOKUP("LETF50"&amp;A4,'Main File'!A:O,8,0),0)</f>
        <v>0</v>
      </c>
      <c r="E4" s="14">
        <f>IFERROR(+VLOOKUP("LETF50"&amp;A4,'Main File'!A:O,9,0),0)</f>
        <v>1.7972441713797671E-3</v>
      </c>
      <c r="F4" s="14">
        <f>IFERROR(+VLOOKUP("LETF50"&amp;A4,'Main File'!A:O,10,0),0)</f>
        <v>0.10178237364056202</v>
      </c>
      <c r="G4" s="14">
        <f>IFERROR(+VLOOKUP("LETF50"&amp;A4,'Main File'!A:O,11,0),0)</f>
        <v>0</v>
      </c>
      <c r="H4" s="14">
        <f>IFERROR(+VLOOKUP("LETF50"&amp;A4,'Main File'!A:O,12,0),0)</f>
        <v>0</v>
      </c>
      <c r="I4" s="14">
        <f>IFERROR(+VLOOKUP("LETF50"&amp;A4,'Main File'!A:O,13,0),0)</f>
        <v>0</v>
      </c>
      <c r="J4" s="14">
        <f>IFERROR(+VLOOKUP("LETF50"&amp;A4,'Main File'!A:O,14,0),0)</f>
        <v>0</v>
      </c>
      <c r="K4" s="14">
        <f>IFERROR(+VLOOKUP("LETF50"&amp;A4,'Main File'!A:O,15,0),0)</f>
        <v>0</v>
      </c>
    </row>
    <row r="5" spans="1:14" x14ac:dyDescent="0.25">
      <c r="A5" s="9">
        <v>43161</v>
      </c>
      <c r="B5" s="14">
        <f>IFERROR(+VLOOKUP("LETF50"&amp;A5,'Main File'!A:O,6,0),0)</f>
        <v>9.9985381279311142E-2</v>
      </c>
      <c r="C5" s="14">
        <f>IFERROR(+VLOOKUP("LETF50"&amp;A5,'Main File'!A:O,7,0),0)</f>
        <v>0</v>
      </c>
      <c r="D5" s="14">
        <f>IFERROR(+VLOOKUP("LETF50"&amp;A5,'Main File'!A:O,8,0),0)</f>
        <v>0</v>
      </c>
      <c r="E5" s="14">
        <f>IFERROR(+VLOOKUP("LETF50"&amp;A5,'Main File'!A:O,9,0),0)</f>
        <v>1.7972486976957182E-3</v>
      </c>
      <c r="F5" s="14">
        <f>IFERROR(+VLOOKUP("LETF50"&amp;A5,'Main File'!A:O,10,0),0)</f>
        <v>0.10178262997700686</v>
      </c>
      <c r="G5" s="14">
        <f>IFERROR(+VLOOKUP("LETF50"&amp;A5,'Main File'!A:O,11,0),0)</f>
        <v>0</v>
      </c>
      <c r="H5" s="14">
        <f>IFERROR(+VLOOKUP("LETF50"&amp;A5,'Main File'!A:O,12,0),0)</f>
        <v>0</v>
      </c>
      <c r="I5" s="14">
        <f>IFERROR(+VLOOKUP("LETF50"&amp;A5,'Main File'!A:O,13,0),0)</f>
        <v>0</v>
      </c>
      <c r="J5" s="14">
        <f>IFERROR(+VLOOKUP("LETF50"&amp;A5,'Main File'!A:O,14,0),0)</f>
        <v>0</v>
      </c>
      <c r="K5" s="14">
        <f>IFERROR(+VLOOKUP("LETF50"&amp;A5,'Main File'!A:O,15,0),0)</f>
        <v>0</v>
      </c>
    </row>
    <row r="6" spans="1:14" x14ac:dyDescent="0.25">
      <c r="A6" s="9">
        <f>+A5+1</f>
        <v>43162</v>
      </c>
      <c r="B6" s="14">
        <f>IFERROR(+VLOOKUP("LETF50"&amp;A6,'Main File'!A:O,6,0),0)</f>
        <v>9.9985472823762508E-2</v>
      </c>
      <c r="C6" s="14">
        <f>IFERROR(+VLOOKUP("LETF50"&amp;A6,'Main File'!A:O,7,0),0)</f>
        <v>0</v>
      </c>
      <c r="D6" s="14">
        <f>IFERROR(+VLOOKUP("LETF50"&amp;A6,'Main File'!A:O,8,0),0)</f>
        <v>0</v>
      </c>
      <c r="E6" s="14">
        <f>IFERROR(+VLOOKUP("LETF50"&amp;A6,'Main File'!A:O,9,0),0)</f>
        <v>1.7972532240660348E-3</v>
      </c>
      <c r="F6" s="14">
        <f>IFERROR(+VLOOKUP("LETF50"&amp;A6,'Main File'!A:O,10,0),0)</f>
        <v>0.10178272604782854</v>
      </c>
      <c r="G6" s="14">
        <f>IFERROR(+VLOOKUP("LETF50"&amp;A6,'Main File'!A:O,11,0),0)</f>
        <v>0</v>
      </c>
      <c r="H6" s="14">
        <f>IFERROR(+VLOOKUP("LETF50"&amp;A6,'Main File'!A:O,12,0),0)</f>
        <v>0</v>
      </c>
      <c r="I6" s="14">
        <f>IFERROR(+VLOOKUP("LETF50"&amp;A6,'Main File'!A:O,13,0),0)</f>
        <v>0</v>
      </c>
      <c r="J6" s="14">
        <f>IFERROR(+VLOOKUP("LETF50"&amp;A6,'Main File'!A:O,14,0),0)</f>
        <v>0</v>
      </c>
      <c r="K6" s="14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14">
        <f>IFERROR(+VLOOKUP("LETF50"&amp;A7,'Main File'!A:O,6,0),0)</f>
        <v>9.9985243828927109E-2</v>
      </c>
      <c r="C7" s="14">
        <f>IFERROR(+VLOOKUP("LETF50"&amp;A7,'Main File'!A:O,7,0),0)</f>
        <v>0</v>
      </c>
      <c r="D7" s="14">
        <f>IFERROR(+VLOOKUP("LETF50"&amp;A7,'Main File'!A:O,8,0),0)</f>
        <v>0</v>
      </c>
      <c r="E7" s="14">
        <f>IFERROR(+VLOOKUP("LETF50"&amp;A7,'Main File'!A:O,9,0),0)</f>
        <v>1.7972577504315301E-3</v>
      </c>
      <c r="F7" s="14">
        <f>IFERROR(+VLOOKUP("LETF50"&amp;A7,'Main File'!A:O,10,0),0)</f>
        <v>0.10178250157935864</v>
      </c>
      <c r="G7" s="14">
        <f>IFERROR(+VLOOKUP("LETF50"&amp;A7,'Main File'!A:O,11,0),0)</f>
        <v>0</v>
      </c>
      <c r="H7" s="14">
        <f>IFERROR(+VLOOKUP("LETF50"&amp;A7,'Main File'!A:O,12,0),0)</f>
        <v>0</v>
      </c>
      <c r="I7" s="14">
        <f>IFERROR(+VLOOKUP("LETF50"&amp;A7,'Main File'!A:O,13,0),0)</f>
        <v>0</v>
      </c>
      <c r="J7" s="14">
        <f>IFERROR(+VLOOKUP("LETF50"&amp;A7,'Main File'!A:O,14,0),0)</f>
        <v>0</v>
      </c>
      <c r="K7" s="14">
        <f>IFERROR(+VLOOKUP("LETF50"&amp;A7,'Main File'!A:O,15,0),0)</f>
        <v>0</v>
      </c>
    </row>
    <row r="8" spans="1:14" x14ac:dyDescent="0.25">
      <c r="A8" s="9">
        <f t="shared" si="0"/>
        <v>43164</v>
      </c>
      <c r="B8" s="14">
        <f>IFERROR(+VLOOKUP("LETF50"&amp;A8,'Main File'!A:O,6,0),0)</f>
        <v>9.9985092194213296E-2</v>
      </c>
      <c r="C8" s="14">
        <f>IFERROR(+VLOOKUP("LETF50"&amp;A8,'Main File'!A:O,7,0),0)</f>
        <v>0</v>
      </c>
      <c r="D8" s="14">
        <f>IFERROR(+VLOOKUP("LETF50"&amp;A8,'Main File'!A:O,8,0),0)</f>
        <v>0</v>
      </c>
      <c r="E8" s="14">
        <f>IFERROR(+VLOOKUP("LETF50"&amp;A8,'Main File'!A:O,9,0),0)</f>
        <v>1.7972491969077801E-3</v>
      </c>
      <c r="F8" s="14">
        <f>IFERROR(+VLOOKUP("LETF50"&amp;A8,'Main File'!A:O,10,0),0)</f>
        <v>0.10178234139112108</v>
      </c>
      <c r="G8" s="14">
        <f>IFERROR(+VLOOKUP("LETF50"&amp;A8,'Main File'!A:O,11,0),0)</f>
        <v>0</v>
      </c>
      <c r="H8" s="14">
        <f>IFERROR(+VLOOKUP("LETF50"&amp;A8,'Main File'!A:O,12,0),0)</f>
        <v>0</v>
      </c>
      <c r="I8" s="14">
        <f>IFERROR(+VLOOKUP("LETF50"&amp;A8,'Main File'!A:O,13,0),0)</f>
        <v>0</v>
      </c>
      <c r="J8" s="14">
        <f>IFERROR(+VLOOKUP("LETF50"&amp;A8,'Main File'!A:O,14,0),0)</f>
        <v>0</v>
      </c>
      <c r="K8" s="14">
        <f>IFERROR(+VLOOKUP("LETF50"&amp;A8,'Main File'!A:O,15,0),0)</f>
        <v>0</v>
      </c>
    </row>
    <row r="9" spans="1:14" x14ac:dyDescent="0.25">
      <c r="A9" s="9">
        <f t="shared" si="0"/>
        <v>43165</v>
      </c>
      <c r="B9" s="14">
        <f>IFERROR(+VLOOKUP("LETF50"&amp;A9,'Main File'!A:O,6,0),0)</f>
        <v>0</v>
      </c>
      <c r="C9" s="14">
        <f>IFERROR(+VLOOKUP("LETF50"&amp;A9,'Main File'!A:O,7,0),0)</f>
        <v>0</v>
      </c>
      <c r="D9" s="14">
        <f>IFERROR(+VLOOKUP("LETF50"&amp;A9,'Main File'!A:O,8,0),0)</f>
        <v>0</v>
      </c>
      <c r="E9" s="14">
        <f>IFERROR(+VLOOKUP("LETF50"&amp;A9,'Main File'!A:O,9,0),0)</f>
        <v>0</v>
      </c>
      <c r="F9" s="14">
        <f>IFERROR(+VLOOKUP("LETF50"&amp;A9,'Main File'!A:O,10,0),0)</f>
        <v>0</v>
      </c>
      <c r="G9" s="14">
        <f>IFERROR(+VLOOKUP("LETF50"&amp;A9,'Main File'!A:O,11,0),0)</f>
        <v>0</v>
      </c>
      <c r="H9" s="14">
        <f>IFERROR(+VLOOKUP("LETF50"&amp;A9,'Main File'!A:O,12,0),0)</f>
        <v>0</v>
      </c>
      <c r="I9" s="14">
        <f>IFERROR(+VLOOKUP("LETF50"&amp;A9,'Main File'!A:O,13,0),0)</f>
        <v>0</v>
      </c>
      <c r="J9" s="14">
        <f>IFERROR(+VLOOKUP("LETF50"&amp;A9,'Main File'!A:O,14,0),0)</f>
        <v>0</v>
      </c>
      <c r="K9" s="14">
        <f>IFERROR(+VLOOKUP("LETF50"&amp;A9,'Main File'!A:O,15,0),0)</f>
        <v>0</v>
      </c>
    </row>
    <row r="10" spans="1:14" x14ac:dyDescent="0.25">
      <c r="A10" s="9">
        <f t="shared" si="0"/>
        <v>43166</v>
      </c>
      <c r="B10" s="14">
        <f>IFERROR(+VLOOKUP("LETF50"&amp;A10,'Main File'!A:O,6,0),0)</f>
        <v>0</v>
      </c>
      <c r="C10" s="14">
        <f>IFERROR(+VLOOKUP("LETF50"&amp;A10,'Main File'!A:O,7,0),0)</f>
        <v>0</v>
      </c>
      <c r="D10" s="14">
        <f>IFERROR(+VLOOKUP("LETF50"&amp;A10,'Main File'!A:O,8,0),0)</f>
        <v>0</v>
      </c>
      <c r="E10" s="14">
        <f>IFERROR(+VLOOKUP("LETF50"&amp;A10,'Main File'!A:O,9,0),0)</f>
        <v>0</v>
      </c>
      <c r="F10" s="14">
        <f>IFERROR(+VLOOKUP("LETF50"&amp;A10,'Main File'!A:O,10,0),0)</f>
        <v>0</v>
      </c>
      <c r="G10" s="14">
        <f>IFERROR(+VLOOKUP("LETF50"&amp;A10,'Main File'!A:O,11,0),0)</f>
        <v>0</v>
      </c>
      <c r="H10" s="14">
        <f>IFERROR(+VLOOKUP("LETF50"&amp;A10,'Main File'!A:O,12,0),0)</f>
        <v>0</v>
      </c>
      <c r="I10" s="14">
        <f>IFERROR(+VLOOKUP("LETF50"&amp;A10,'Main File'!A:O,13,0),0)</f>
        <v>0</v>
      </c>
      <c r="J10" s="14">
        <f>IFERROR(+VLOOKUP("LETF50"&amp;A10,'Main File'!A:O,14,0),0)</f>
        <v>0</v>
      </c>
      <c r="K10" s="14">
        <f>IFERROR(+VLOOKUP("LETF50"&amp;A10,'Main File'!A:O,15,0),0)</f>
        <v>0</v>
      </c>
    </row>
    <row r="11" spans="1:14" x14ac:dyDescent="0.25">
      <c r="A11" s="9">
        <f t="shared" si="0"/>
        <v>43167</v>
      </c>
      <c r="B11" s="14">
        <f>IFERROR(+VLOOKUP("LETF50"&amp;A11,'Main File'!A:O,6,0),0)</f>
        <v>0</v>
      </c>
      <c r="C11" s="14">
        <f>IFERROR(+VLOOKUP("LETF50"&amp;A11,'Main File'!A:O,7,0),0)</f>
        <v>0</v>
      </c>
      <c r="D11" s="14">
        <f>IFERROR(+VLOOKUP("LETF50"&amp;A11,'Main File'!A:O,8,0),0)</f>
        <v>0</v>
      </c>
      <c r="E11" s="14">
        <f>IFERROR(+VLOOKUP("LETF50"&amp;A11,'Main File'!A:O,9,0),0)</f>
        <v>0</v>
      </c>
      <c r="F11" s="14">
        <f>IFERROR(+VLOOKUP("LETF50"&amp;A11,'Main File'!A:O,10,0),0)</f>
        <v>0</v>
      </c>
      <c r="G11" s="14">
        <f>IFERROR(+VLOOKUP("LETF50"&amp;A11,'Main File'!A:O,11,0),0)</f>
        <v>0</v>
      </c>
      <c r="H11" s="14">
        <f>IFERROR(+VLOOKUP("LETF50"&amp;A11,'Main File'!A:O,12,0),0)</f>
        <v>0</v>
      </c>
      <c r="I11" s="14">
        <f>IFERROR(+VLOOKUP("LETF50"&amp;A11,'Main File'!A:O,13,0),0)</f>
        <v>0</v>
      </c>
      <c r="J11" s="14">
        <f>IFERROR(+VLOOKUP("LETF50"&amp;A11,'Main File'!A:O,14,0),0)</f>
        <v>0</v>
      </c>
      <c r="K11" s="14">
        <f>IFERROR(+VLOOKUP("LETF50"&amp;A11,'Main File'!A:O,15,0),0)</f>
        <v>0</v>
      </c>
    </row>
    <row r="12" spans="1:14" x14ac:dyDescent="0.25">
      <c r="A12" s="9">
        <f t="shared" si="0"/>
        <v>43168</v>
      </c>
      <c r="B12" s="14">
        <f>IFERROR(+VLOOKUP("LETF50"&amp;A12,'Main File'!A:O,6,0),0)</f>
        <v>0</v>
      </c>
      <c r="C12" s="14">
        <f>IFERROR(+VLOOKUP("LETF50"&amp;A12,'Main File'!A:O,7,0),0)</f>
        <v>0</v>
      </c>
      <c r="D12" s="14">
        <f>IFERROR(+VLOOKUP("LETF50"&amp;A12,'Main File'!A:O,8,0),0)</f>
        <v>0</v>
      </c>
      <c r="E12" s="14">
        <f>IFERROR(+VLOOKUP("LETF50"&amp;A12,'Main File'!A:O,9,0),0)</f>
        <v>0</v>
      </c>
      <c r="F12" s="14">
        <f>IFERROR(+VLOOKUP("LETF50"&amp;A12,'Main File'!A:O,10,0),0)</f>
        <v>0</v>
      </c>
      <c r="G12" s="14">
        <f>IFERROR(+VLOOKUP("LETF50"&amp;A12,'Main File'!A:O,11,0),0)</f>
        <v>0</v>
      </c>
      <c r="H12" s="14">
        <f>IFERROR(+VLOOKUP("LETF50"&amp;A12,'Main File'!A:O,12,0),0)</f>
        <v>0</v>
      </c>
      <c r="I12" s="14">
        <f>IFERROR(+VLOOKUP("LETF50"&amp;A12,'Main File'!A:O,13,0),0)</f>
        <v>0</v>
      </c>
      <c r="J12" s="14">
        <f>IFERROR(+VLOOKUP("LETF50"&amp;A12,'Main File'!A:O,14,0),0)</f>
        <v>0</v>
      </c>
      <c r="K12" s="14">
        <f>IFERROR(+VLOOKUP("LETF50"&amp;A12,'Main File'!A:O,15,0),0)</f>
        <v>0</v>
      </c>
    </row>
    <row r="13" spans="1:14" x14ac:dyDescent="0.25">
      <c r="A13" s="9">
        <f t="shared" si="0"/>
        <v>43169</v>
      </c>
      <c r="B13" s="14">
        <f>IFERROR(+VLOOKUP("LETF50"&amp;A13,'Main File'!A:O,6,0),0)</f>
        <v>0</v>
      </c>
      <c r="C13" s="14">
        <f>IFERROR(+VLOOKUP("LETF50"&amp;A13,'Main File'!A:O,7,0),0)</f>
        <v>0</v>
      </c>
      <c r="D13" s="14">
        <f>IFERROR(+VLOOKUP("LETF50"&amp;A13,'Main File'!A:O,8,0),0)</f>
        <v>0</v>
      </c>
      <c r="E13" s="14">
        <f>IFERROR(+VLOOKUP("LETF50"&amp;A13,'Main File'!A:O,9,0),0)</f>
        <v>0</v>
      </c>
      <c r="F13" s="14">
        <f>IFERROR(+VLOOKUP("LETF50"&amp;A13,'Main File'!A:O,10,0),0)</f>
        <v>0</v>
      </c>
      <c r="G13" s="14">
        <f>IFERROR(+VLOOKUP("LETF50"&amp;A13,'Main File'!A:O,11,0),0)</f>
        <v>0</v>
      </c>
      <c r="H13" s="14">
        <f>IFERROR(+VLOOKUP("LETF50"&amp;A13,'Main File'!A:O,12,0),0)</f>
        <v>0</v>
      </c>
      <c r="I13" s="14">
        <f>IFERROR(+VLOOKUP("LETF50"&amp;A13,'Main File'!A:O,13,0),0)</f>
        <v>0</v>
      </c>
      <c r="J13" s="14">
        <f>IFERROR(+VLOOKUP("LETF50"&amp;A13,'Main File'!A:O,14,0),0)</f>
        <v>0</v>
      </c>
      <c r="K13" s="14">
        <f>IFERROR(+VLOOKUP("LETF50"&amp;A13,'Main File'!A:O,15,0),0)</f>
        <v>0</v>
      </c>
    </row>
    <row r="14" spans="1:14" x14ac:dyDescent="0.25">
      <c r="A14" s="9">
        <f t="shared" si="0"/>
        <v>43170</v>
      </c>
      <c r="B14" s="14">
        <f>IFERROR(+VLOOKUP("LETF50"&amp;A14,'Main File'!A:O,6,0),0)</f>
        <v>0</v>
      </c>
      <c r="C14" s="14">
        <f>IFERROR(+VLOOKUP("LETF50"&amp;A14,'Main File'!A:O,7,0),0)</f>
        <v>0</v>
      </c>
      <c r="D14" s="14">
        <f>IFERROR(+VLOOKUP("LETF50"&amp;A14,'Main File'!A:O,8,0),0)</f>
        <v>0</v>
      </c>
      <c r="E14" s="14">
        <f>IFERROR(+VLOOKUP("LETF50"&amp;A14,'Main File'!A:O,9,0),0)</f>
        <v>0</v>
      </c>
      <c r="F14" s="14">
        <f>IFERROR(+VLOOKUP("LETF50"&amp;A14,'Main File'!A:O,10,0),0)</f>
        <v>0</v>
      </c>
      <c r="G14" s="14">
        <f>IFERROR(+VLOOKUP("LETF50"&amp;A14,'Main File'!A:O,11,0),0)</f>
        <v>0</v>
      </c>
      <c r="H14" s="14">
        <f>IFERROR(+VLOOKUP("LETF50"&amp;A14,'Main File'!A:O,12,0),0)</f>
        <v>0</v>
      </c>
      <c r="I14" s="14">
        <f>IFERROR(+VLOOKUP("LETF50"&amp;A14,'Main File'!A:O,13,0),0)</f>
        <v>0</v>
      </c>
      <c r="J14" s="14">
        <f>IFERROR(+VLOOKUP("LETF50"&amp;A14,'Main File'!A:O,14,0),0)</f>
        <v>0</v>
      </c>
      <c r="K14" s="14">
        <f>IFERROR(+VLOOKUP("LETF50"&amp;A14,'Main File'!A:O,15,0),0)</f>
        <v>0</v>
      </c>
    </row>
    <row r="15" spans="1:14" x14ac:dyDescent="0.25">
      <c r="A15" s="9">
        <f t="shared" si="0"/>
        <v>43171</v>
      </c>
      <c r="B15" s="14">
        <f>IFERROR(+VLOOKUP("LETF50"&amp;A15,'Main File'!A:O,6,0),0)</f>
        <v>0</v>
      </c>
      <c r="C15" s="14">
        <f>IFERROR(+VLOOKUP("LETF50"&amp;A15,'Main File'!A:O,7,0),0)</f>
        <v>0</v>
      </c>
      <c r="D15" s="14">
        <f>IFERROR(+VLOOKUP("LETF50"&amp;A15,'Main File'!A:O,8,0),0)</f>
        <v>0</v>
      </c>
      <c r="E15" s="14">
        <f>IFERROR(+VLOOKUP("LETF50"&amp;A15,'Main File'!A:O,9,0),0)</f>
        <v>0</v>
      </c>
      <c r="F15" s="14">
        <f>IFERROR(+VLOOKUP("LETF50"&amp;A15,'Main File'!A:O,10,0),0)</f>
        <v>0</v>
      </c>
      <c r="G15" s="14">
        <f>IFERROR(+VLOOKUP("LETF50"&amp;A15,'Main File'!A:O,11,0),0)</f>
        <v>0</v>
      </c>
      <c r="H15" s="14">
        <f>IFERROR(+VLOOKUP("LETF50"&amp;A15,'Main File'!A:O,12,0),0)</f>
        <v>0</v>
      </c>
      <c r="I15" s="14">
        <f>IFERROR(+VLOOKUP("LETF50"&amp;A15,'Main File'!A:O,13,0),0)</f>
        <v>0</v>
      </c>
      <c r="J15" s="14">
        <f>IFERROR(+VLOOKUP("LETF50"&amp;A15,'Main File'!A:O,14,0),0)</f>
        <v>0</v>
      </c>
      <c r="K15" s="14">
        <f>IFERROR(+VLOOKUP("LETF50"&amp;A15,'Main File'!A:O,15,0),0)</f>
        <v>0</v>
      </c>
    </row>
    <row r="16" spans="1:14" x14ac:dyDescent="0.25">
      <c r="A16" s="9">
        <f t="shared" si="0"/>
        <v>43172</v>
      </c>
      <c r="B16" s="14">
        <f>IFERROR(+VLOOKUP("LETF50"&amp;A16,'Main File'!A:O,6,0),0)</f>
        <v>0</v>
      </c>
      <c r="C16" s="14">
        <f>IFERROR(+VLOOKUP("LETF50"&amp;A16,'Main File'!A:O,7,0),0)</f>
        <v>0</v>
      </c>
      <c r="D16" s="14">
        <f>IFERROR(+VLOOKUP("LETF50"&amp;A16,'Main File'!A:O,8,0),0)</f>
        <v>0</v>
      </c>
      <c r="E16" s="14">
        <f>IFERROR(+VLOOKUP("LETF50"&amp;A16,'Main File'!A:O,9,0),0)</f>
        <v>0</v>
      </c>
      <c r="F16" s="14">
        <f>IFERROR(+VLOOKUP("LETF50"&amp;A16,'Main File'!A:O,10,0),0)</f>
        <v>0</v>
      </c>
      <c r="G16" s="14">
        <f>IFERROR(+VLOOKUP("LETF50"&amp;A16,'Main File'!A:O,11,0),0)</f>
        <v>0</v>
      </c>
      <c r="H16" s="14">
        <f>IFERROR(+VLOOKUP("LETF50"&amp;A16,'Main File'!A:O,12,0),0)</f>
        <v>0</v>
      </c>
      <c r="I16" s="14">
        <f>IFERROR(+VLOOKUP("LETF50"&amp;A16,'Main File'!A:O,13,0),0)</f>
        <v>0</v>
      </c>
      <c r="J16" s="14">
        <f>IFERROR(+VLOOKUP("LETF50"&amp;A16,'Main File'!A:O,14,0),0)</f>
        <v>0</v>
      </c>
      <c r="K16" s="14">
        <f>IFERROR(+VLOOKUP("LETF50"&amp;A16,'Main File'!A:O,15,0),0)</f>
        <v>0</v>
      </c>
    </row>
    <row r="17" spans="1:11" x14ac:dyDescent="0.25">
      <c r="A17" s="9">
        <f t="shared" si="0"/>
        <v>43173</v>
      </c>
      <c r="B17" s="14">
        <f>IFERROR(+VLOOKUP("LETF50"&amp;A17,'Main File'!A:O,6,0),0)</f>
        <v>0</v>
      </c>
      <c r="C17" s="14">
        <f>IFERROR(+VLOOKUP("LETF50"&amp;A17,'Main File'!A:O,7,0),0)</f>
        <v>0</v>
      </c>
      <c r="D17" s="14">
        <f>IFERROR(+VLOOKUP("LETF50"&amp;A17,'Main File'!A:O,8,0),0)</f>
        <v>0</v>
      </c>
      <c r="E17" s="14">
        <f>IFERROR(+VLOOKUP("LETF50"&amp;A17,'Main File'!A:O,9,0),0)</f>
        <v>0</v>
      </c>
      <c r="F17" s="14">
        <f>IFERROR(+VLOOKUP("LETF50"&amp;A17,'Main File'!A:O,10,0),0)</f>
        <v>0</v>
      </c>
      <c r="G17" s="14">
        <f>IFERROR(+VLOOKUP("LETF50"&amp;A17,'Main File'!A:O,11,0),0)</f>
        <v>0</v>
      </c>
      <c r="H17" s="14">
        <f>IFERROR(+VLOOKUP("LETF50"&amp;A17,'Main File'!A:O,12,0),0)</f>
        <v>0</v>
      </c>
      <c r="I17" s="14">
        <f>IFERROR(+VLOOKUP("LETF50"&amp;A17,'Main File'!A:O,13,0),0)</f>
        <v>0</v>
      </c>
      <c r="J17" s="14">
        <f>IFERROR(+VLOOKUP("LETF50"&amp;A17,'Main File'!A:O,14,0),0)</f>
        <v>0</v>
      </c>
      <c r="K17" s="14">
        <f>IFERROR(+VLOOKUP("LETF50"&amp;A17,'Main File'!A:O,15,0),0)</f>
        <v>0</v>
      </c>
    </row>
    <row r="18" spans="1:11" x14ac:dyDescent="0.25">
      <c r="A18" s="9">
        <f t="shared" si="0"/>
        <v>43174</v>
      </c>
      <c r="B18" s="14">
        <f>IFERROR(+VLOOKUP("LETF50"&amp;A18,'Main File'!A:O,6,0),0)</f>
        <v>0</v>
      </c>
      <c r="C18" s="14">
        <f>IFERROR(+VLOOKUP("LETF50"&amp;A18,'Main File'!A:O,7,0),0)</f>
        <v>0</v>
      </c>
      <c r="D18" s="14">
        <f>IFERROR(+VLOOKUP("LETF50"&amp;A18,'Main File'!A:O,8,0),0)</f>
        <v>0</v>
      </c>
      <c r="E18" s="14">
        <f>IFERROR(+VLOOKUP("LETF50"&amp;A18,'Main File'!A:O,9,0),0)</f>
        <v>0</v>
      </c>
      <c r="F18" s="14">
        <f>IFERROR(+VLOOKUP("LETF50"&amp;A18,'Main File'!A:O,10,0),0)</f>
        <v>0</v>
      </c>
      <c r="G18" s="14">
        <f>IFERROR(+VLOOKUP("LETF50"&amp;A18,'Main File'!A:O,11,0),0)</f>
        <v>0</v>
      </c>
      <c r="H18" s="14">
        <f>IFERROR(+VLOOKUP("LETF50"&amp;A18,'Main File'!A:O,12,0),0)</f>
        <v>0</v>
      </c>
      <c r="I18" s="14">
        <f>IFERROR(+VLOOKUP("LETF50"&amp;A18,'Main File'!A:O,13,0),0)</f>
        <v>0</v>
      </c>
      <c r="J18" s="14">
        <f>IFERROR(+VLOOKUP("LETF50"&amp;A18,'Main File'!A:O,14,0),0)</f>
        <v>0</v>
      </c>
      <c r="K18" s="14">
        <f>IFERROR(+VLOOKUP("LETF50"&amp;A18,'Main File'!A:O,15,0),0)</f>
        <v>0</v>
      </c>
    </row>
    <row r="19" spans="1:11" x14ac:dyDescent="0.25">
      <c r="A19" s="9">
        <f t="shared" si="0"/>
        <v>43175</v>
      </c>
      <c r="B19" s="14">
        <f>IFERROR(+VLOOKUP("LETF50"&amp;A19,'Main File'!A:O,6,0),0)</f>
        <v>0</v>
      </c>
      <c r="C19" s="14">
        <f>IFERROR(+VLOOKUP("LETF50"&amp;A19,'Main File'!A:O,7,0),0)</f>
        <v>0</v>
      </c>
      <c r="D19" s="14">
        <f>IFERROR(+VLOOKUP("LETF50"&amp;A19,'Main File'!A:O,8,0),0)</f>
        <v>0</v>
      </c>
      <c r="E19" s="14">
        <f>IFERROR(+VLOOKUP("LETF50"&amp;A19,'Main File'!A:O,9,0),0)</f>
        <v>0</v>
      </c>
      <c r="F19" s="14">
        <f>IFERROR(+VLOOKUP("LETF50"&amp;A19,'Main File'!A:O,10,0),0)</f>
        <v>0</v>
      </c>
      <c r="G19" s="14">
        <f>IFERROR(+VLOOKUP("LETF50"&amp;A19,'Main File'!A:O,11,0),0)</f>
        <v>0</v>
      </c>
      <c r="H19" s="14">
        <f>IFERROR(+VLOOKUP("LETF50"&amp;A19,'Main File'!A:O,12,0),0)</f>
        <v>0</v>
      </c>
      <c r="I19" s="14">
        <f>IFERROR(+VLOOKUP("LETF50"&amp;A19,'Main File'!A:O,13,0),0)</f>
        <v>0</v>
      </c>
      <c r="J19" s="14">
        <f>IFERROR(+VLOOKUP("LETF50"&amp;A19,'Main File'!A:O,14,0),0)</f>
        <v>0</v>
      </c>
      <c r="K19" s="14">
        <f>IFERROR(+VLOOKUP("LETF50"&amp;A19,'Main File'!A:O,15,0),0)</f>
        <v>0</v>
      </c>
    </row>
    <row r="20" spans="1:11" x14ac:dyDescent="0.25">
      <c r="A20" s="9">
        <f t="shared" si="0"/>
        <v>43176</v>
      </c>
      <c r="B20" s="14">
        <f>IFERROR(+VLOOKUP("LETF50"&amp;A20,'Main File'!A:O,6,0),0)</f>
        <v>0</v>
      </c>
      <c r="C20" s="14">
        <f>IFERROR(+VLOOKUP("LETF50"&amp;A20,'Main File'!A:O,7,0),0)</f>
        <v>0</v>
      </c>
      <c r="D20" s="14">
        <f>IFERROR(+VLOOKUP("LETF50"&amp;A20,'Main File'!A:O,8,0),0)</f>
        <v>0</v>
      </c>
      <c r="E20" s="14">
        <f>IFERROR(+VLOOKUP("LETF50"&amp;A20,'Main File'!A:O,9,0),0)</f>
        <v>0</v>
      </c>
      <c r="F20" s="14">
        <f>IFERROR(+VLOOKUP("LETF50"&amp;A20,'Main File'!A:O,10,0),0)</f>
        <v>0</v>
      </c>
      <c r="G20" s="14">
        <f>IFERROR(+VLOOKUP("LETF50"&amp;A20,'Main File'!A:O,11,0),0)</f>
        <v>0</v>
      </c>
      <c r="H20" s="14">
        <f>IFERROR(+VLOOKUP("LETF50"&amp;A20,'Main File'!A:O,12,0),0)</f>
        <v>0</v>
      </c>
      <c r="I20" s="14">
        <f>IFERROR(+VLOOKUP("LETF50"&amp;A20,'Main File'!A:O,13,0),0)</f>
        <v>0</v>
      </c>
      <c r="J20" s="14">
        <f>IFERROR(+VLOOKUP("LETF50"&amp;A20,'Main File'!A:O,14,0),0)</f>
        <v>0</v>
      </c>
      <c r="K20" s="14">
        <f>IFERROR(+VLOOKUP("LETF50"&amp;A20,'Main File'!A:O,15,0),0)</f>
        <v>0</v>
      </c>
    </row>
    <row r="21" spans="1:11" x14ac:dyDescent="0.25">
      <c r="A21" s="9">
        <f t="shared" si="0"/>
        <v>43177</v>
      </c>
      <c r="B21" s="14">
        <f>IFERROR(+VLOOKUP("LETF50"&amp;A21,'Main File'!A:O,6,0),0)</f>
        <v>0</v>
      </c>
      <c r="C21" s="14">
        <f>IFERROR(+VLOOKUP("LETF50"&amp;A21,'Main File'!A:O,7,0),0)</f>
        <v>0</v>
      </c>
      <c r="D21" s="14">
        <f>IFERROR(+VLOOKUP("LETF50"&amp;A21,'Main File'!A:O,8,0),0)</f>
        <v>0</v>
      </c>
      <c r="E21" s="14">
        <f>IFERROR(+VLOOKUP("LETF50"&amp;A21,'Main File'!A:O,9,0),0)</f>
        <v>0</v>
      </c>
      <c r="F21" s="14">
        <f>IFERROR(+VLOOKUP("LETF50"&amp;A21,'Main File'!A:O,10,0),0)</f>
        <v>0</v>
      </c>
      <c r="G21" s="14">
        <f>IFERROR(+VLOOKUP("LETF50"&amp;A21,'Main File'!A:O,11,0),0)</f>
        <v>0</v>
      </c>
      <c r="H21" s="14">
        <f>IFERROR(+VLOOKUP("LETF50"&amp;A21,'Main File'!A:O,12,0),0)</f>
        <v>0</v>
      </c>
      <c r="I21" s="14">
        <f>IFERROR(+VLOOKUP("LETF50"&amp;A21,'Main File'!A:O,13,0),0)</f>
        <v>0</v>
      </c>
      <c r="J21" s="14">
        <f>IFERROR(+VLOOKUP("LETF50"&amp;A21,'Main File'!A:O,14,0),0)</f>
        <v>0</v>
      </c>
      <c r="K21" s="14">
        <f>IFERROR(+VLOOKUP("LETF50"&amp;A21,'Main File'!A:O,15,0),0)</f>
        <v>0</v>
      </c>
    </row>
    <row r="22" spans="1:11" x14ac:dyDescent="0.25">
      <c r="A22" s="9">
        <f t="shared" si="0"/>
        <v>43178</v>
      </c>
      <c r="B22" s="14">
        <f>IFERROR(+VLOOKUP("LETF50"&amp;A22,'Main File'!A:O,6,0),0)</f>
        <v>0</v>
      </c>
      <c r="C22" s="14">
        <f>IFERROR(+VLOOKUP("LETF50"&amp;A22,'Main File'!A:O,7,0),0)</f>
        <v>0</v>
      </c>
      <c r="D22" s="14">
        <f>IFERROR(+VLOOKUP("LETF50"&amp;A22,'Main File'!A:O,8,0),0)</f>
        <v>0</v>
      </c>
      <c r="E22" s="14">
        <f>IFERROR(+VLOOKUP("LETF50"&amp;A22,'Main File'!A:O,9,0),0)</f>
        <v>0</v>
      </c>
      <c r="F22" s="14">
        <f>IFERROR(+VLOOKUP("LETF50"&amp;A22,'Main File'!A:O,10,0),0)</f>
        <v>0</v>
      </c>
      <c r="G22" s="14">
        <f>IFERROR(+VLOOKUP("LETF50"&amp;A22,'Main File'!A:O,11,0),0)</f>
        <v>0</v>
      </c>
      <c r="H22" s="14">
        <f>IFERROR(+VLOOKUP("LETF50"&amp;A22,'Main File'!A:O,12,0),0)</f>
        <v>0</v>
      </c>
      <c r="I22" s="14">
        <f>IFERROR(+VLOOKUP("LETF50"&amp;A22,'Main File'!A:O,13,0),0)</f>
        <v>0</v>
      </c>
      <c r="J22" s="14">
        <f>IFERROR(+VLOOKUP("LETF50"&amp;A22,'Main File'!A:O,14,0),0)</f>
        <v>0</v>
      </c>
      <c r="K22" s="14">
        <f>IFERROR(+VLOOKUP("LETF50"&amp;A22,'Main File'!A:O,15,0),0)</f>
        <v>0</v>
      </c>
    </row>
    <row r="23" spans="1:11" x14ac:dyDescent="0.25">
      <c r="A23" s="9">
        <f t="shared" si="0"/>
        <v>43179</v>
      </c>
      <c r="B23" s="14">
        <f>IFERROR(+VLOOKUP("LETF50"&amp;A23,'Main File'!A:O,6,0),0)</f>
        <v>0</v>
      </c>
      <c r="C23" s="14">
        <f>IFERROR(+VLOOKUP("LETF50"&amp;A23,'Main File'!A:O,7,0),0)</f>
        <v>0</v>
      </c>
      <c r="D23" s="14">
        <f>IFERROR(+VLOOKUP("LETF50"&amp;A23,'Main File'!A:O,8,0),0)</f>
        <v>0</v>
      </c>
      <c r="E23" s="14">
        <f>IFERROR(+VLOOKUP("LETF50"&amp;A23,'Main File'!A:O,9,0),0)</f>
        <v>0</v>
      </c>
      <c r="F23" s="14">
        <f>IFERROR(+VLOOKUP("LETF50"&amp;A23,'Main File'!A:O,10,0),0)</f>
        <v>0</v>
      </c>
      <c r="G23" s="14">
        <f>IFERROR(+VLOOKUP("LETF50"&amp;A23,'Main File'!A:O,11,0),0)</f>
        <v>0</v>
      </c>
      <c r="H23" s="14">
        <f>IFERROR(+VLOOKUP("LETF50"&amp;A23,'Main File'!A:O,12,0),0)</f>
        <v>0</v>
      </c>
      <c r="I23" s="14">
        <f>IFERROR(+VLOOKUP("LETF50"&amp;A23,'Main File'!A:O,13,0),0)</f>
        <v>0</v>
      </c>
      <c r="J23" s="14">
        <f>IFERROR(+VLOOKUP("LETF50"&amp;A23,'Main File'!A:O,14,0),0)</f>
        <v>0</v>
      </c>
      <c r="K23" s="14">
        <f>IFERROR(+VLOOKUP("LETF50"&amp;A23,'Main File'!A:O,15,0),0)</f>
        <v>0</v>
      </c>
    </row>
    <row r="24" spans="1:11" x14ac:dyDescent="0.25">
      <c r="A24" s="9">
        <f t="shared" si="0"/>
        <v>43180</v>
      </c>
      <c r="B24" s="14">
        <f>IFERROR(+VLOOKUP("LETF50"&amp;A24,'Main File'!A:O,6,0),0)</f>
        <v>0</v>
      </c>
      <c r="C24" s="14">
        <f>IFERROR(+VLOOKUP("LETF50"&amp;A24,'Main File'!A:O,7,0),0)</f>
        <v>0</v>
      </c>
      <c r="D24" s="14">
        <f>IFERROR(+VLOOKUP("LETF50"&amp;A24,'Main File'!A:O,8,0),0)</f>
        <v>0</v>
      </c>
      <c r="E24" s="14">
        <f>IFERROR(+VLOOKUP("LETF50"&amp;A24,'Main File'!A:O,9,0),0)</f>
        <v>0</v>
      </c>
      <c r="F24" s="14">
        <f>IFERROR(+VLOOKUP("LETF50"&amp;A24,'Main File'!A:O,10,0),0)</f>
        <v>0</v>
      </c>
      <c r="G24" s="14">
        <f>IFERROR(+VLOOKUP("LETF50"&amp;A24,'Main File'!A:O,11,0),0)</f>
        <v>0</v>
      </c>
      <c r="H24" s="14">
        <f>IFERROR(+VLOOKUP("LETF50"&amp;A24,'Main File'!A:O,12,0),0)</f>
        <v>0</v>
      </c>
      <c r="I24" s="14">
        <f>IFERROR(+VLOOKUP("LETF50"&amp;A24,'Main File'!A:O,13,0),0)</f>
        <v>0</v>
      </c>
      <c r="J24" s="14">
        <f>IFERROR(+VLOOKUP("LETF50"&amp;A24,'Main File'!A:O,14,0),0)</f>
        <v>0</v>
      </c>
      <c r="K24" s="14">
        <f>IFERROR(+VLOOKUP("LETF50"&amp;A24,'Main File'!A:O,15,0),0)</f>
        <v>0</v>
      </c>
    </row>
    <row r="25" spans="1:11" x14ac:dyDescent="0.25">
      <c r="A25" s="9">
        <f t="shared" si="0"/>
        <v>43181</v>
      </c>
      <c r="B25" s="14">
        <f>IFERROR(+VLOOKUP("LETF50"&amp;A25,'Main File'!A:O,6,0),0)</f>
        <v>0</v>
      </c>
      <c r="C25" s="14">
        <f>IFERROR(+VLOOKUP("LETF50"&amp;A25,'Main File'!A:O,7,0),0)</f>
        <v>0</v>
      </c>
      <c r="D25" s="14">
        <f>IFERROR(+VLOOKUP("LETF50"&amp;A25,'Main File'!A:O,8,0),0)</f>
        <v>0</v>
      </c>
      <c r="E25" s="14">
        <f>IFERROR(+VLOOKUP("LETF50"&amp;A25,'Main File'!A:O,9,0),0)</f>
        <v>0</v>
      </c>
      <c r="F25" s="14">
        <f>IFERROR(+VLOOKUP("LETF50"&amp;A25,'Main File'!A:O,10,0),0)</f>
        <v>0</v>
      </c>
      <c r="G25" s="14">
        <f>IFERROR(+VLOOKUP("LETF50"&amp;A25,'Main File'!A:O,11,0),0)</f>
        <v>0</v>
      </c>
      <c r="H25" s="14">
        <f>IFERROR(+VLOOKUP("LETF50"&amp;A25,'Main File'!A:O,12,0),0)</f>
        <v>0</v>
      </c>
      <c r="I25" s="14">
        <f>IFERROR(+VLOOKUP("LETF50"&amp;A25,'Main File'!A:O,13,0),0)</f>
        <v>0</v>
      </c>
      <c r="J25" s="14">
        <f>IFERROR(+VLOOKUP("LETF50"&amp;A25,'Main File'!A:O,14,0),0)</f>
        <v>0</v>
      </c>
      <c r="K25" s="14">
        <f>IFERROR(+VLOOKUP("LETF50"&amp;A25,'Main File'!A:O,15,0),0)</f>
        <v>0</v>
      </c>
    </row>
    <row r="26" spans="1:11" x14ac:dyDescent="0.25">
      <c r="A26" s="9">
        <f t="shared" si="0"/>
        <v>43182</v>
      </c>
      <c r="B26" s="14">
        <f>IFERROR(+VLOOKUP("LETF50"&amp;A26,'Main File'!A:O,6,0),0)</f>
        <v>0</v>
      </c>
      <c r="C26" s="14">
        <f>IFERROR(+VLOOKUP("LETF50"&amp;A26,'Main File'!A:O,7,0),0)</f>
        <v>0</v>
      </c>
      <c r="D26" s="14">
        <f>IFERROR(+VLOOKUP("LETF50"&amp;A26,'Main File'!A:O,8,0),0)</f>
        <v>0</v>
      </c>
      <c r="E26" s="14">
        <f>IFERROR(+VLOOKUP("LETF50"&amp;A26,'Main File'!A:O,9,0),0)</f>
        <v>0</v>
      </c>
      <c r="F26" s="14">
        <f>IFERROR(+VLOOKUP("LETF50"&amp;A26,'Main File'!A:O,10,0),0)</f>
        <v>0</v>
      </c>
      <c r="G26" s="14">
        <f>IFERROR(+VLOOKUP("LETF50"&amp;A26,'Main File'!A:O,11,0),0)</f>
        <v>0</v>
      </c>
      <c r="H26" s="14">
        <f>IFERROR(+VLOOKUP("LETF50"&amp;A26,'Main File'!A:O,12,0),0)</f>
        <v>0</v>
      </c>
      <c r="I26" s="14">
        <f>IFERROR(+VLOOKUP("LETF50"&amp;A26,'Main File'!A:O,13,0),0)</f>
        <v>0</v>
      </c>
      <c r="J26" s="14">
        <f>IFERROR(+VLOOKUP("LETF50"&amp;A26,'Main File'!A:O,14,0),0)</f>
        <v>0</v>
      </c>
      <c r="K26" s="14">
        <f>IFERROR(+VLOOKUP("LETF50"&amp;A26,'Main File'!A:O,15,0),0)</f>
        <v>0</v>
      </c>
    </row>
    <row r="27" spans="1:11" x14ac:dyDescent="0.25">
      <c r="A27" s="9">
        <f t="shared" si="0"/>
        <v>43183</v>
      </c>
      <c r="B27" s="14">
        <f>IFERROR(+VLOOKUP("LETF50"&amp;A27,'Main File'!A:O,6,0),0)</f>
        <v>0</v>
      </c>
      <c r="C27" s="14">
        <f>IFERROR(+VLOOKUP("LETF50"&amp;A27,'Main File'!A:O,7,0),0)</f>
        <v>0</v>
      </c>
      <c r="D27" s="14">
        <f>IFERROR(+VLOOKUP("LETF50"&amp;A27,'Main File'!A:O,8,0),0)</f>
        <v>0</v>
      </c>
      <c r="E27" s="14">
        <f>IFERROR(+VLOOKUP("LETF50"&amp;A27,'Main File'!A:O,9,0),0)</f>
        <v>0</v>
      </c>
      <c r="F27" s="14">
        <f>IFERROR(+VLOOKUP("LETF50"&amp;A27,'Main File'!A:O,10,0),0)</f>
        <v>0</v>
      </c>
      <c r="G27" s="14">
        <f>IFERROR(+VLOOKUP("LETF50"&amp;A27,'Main File'!A:O,11,0),0)</f>
        <v>0</v>
      </c>
      <c r="H27" s="14">
        <f>IFERROR(+VLOOKUP("LETF50"&amp;A27,'Main File'!A:O,12,0),0)</f>
        <v>0</v>
      </c>
      <c r="I27" s="14">
        <f>IFERROR(+VLOOKUP("LETF50"&amp;A27,'Main File'!A:O,13,0),0)</f>
        <v>0</v>
      </c>
      <c r="J27" s="14">
        <f>IFERROR(+VLOOKUP("LETF50"&amp;A27,'Main File'!A:O,14,0),0)</f>
        <v>0</v>
      </c>
      <c r="K27" s="14">
        <f>IFERROR(+VLOOKUP("LETF50"&amp;A27,'Main File'!A:O,15,0),0)</f>
        <v>0</v>
      </c>
    </row>
    <row r="28" spans="1:11" x14ac:dyDescent="0.25">
      <c r="A28" s="9">
        <f t="shared" si="0"/>
        <v>43184</v>
      </c>
      <c r="B28" s="14">
        <f>IFERROR(+VLOOKUP("LETF50"&amp;A28,'Main File'!A:O,6,0),0)</f>
        <v>0</v>
      </c>
      <c r="C28" s="14">
        <f>IFERROR(+VLOOKUP("LETF50"&amp;A28,'Main File'!A:O,7,0),0)</f>
        <v>0</v>
      </c>
      <c r="D28" s="14">
        <f>IFERROR(+VLOOKUP("LETF50"&amp;A28,'Main File'!A:O,8,0),0)</f>
        <v>0</v>
      </c>
      <c r="E28" s="14">
        <f>IFERROR(+VLOOKUP("LETF50"&amp;A28,'Main File'!A:O,9,0),0)</f>
        <v>0</v>
      </c>
      <c r="F28" s="14">
        <f>IFERROR(+VLOOKUP("LETF50"&amp;A28,'Main File'!A:O,10,0),0)</f>
        <v>0</v>
      </c>
      <c r="G28" s="14">
        <f>IFERROR(+VLOOKUP("LETF50"&amp;A28,'Main File'!A:O,11,0),0)</f>
        <v>0</v>
      </c>
      <c r="H28" s="14">
        <f>IFERROR(+VLOOKUP("LETF50"&amp;A28,'Main File'!A:O,12,0),0)</f>
        <v>0</v>
      </c>
      <c r="I28" s="14">
        <f>IFERROR(+VLOOKUP("LETF50"&amp;A28,'Main File'!A:O,13,0),0)</f>
        <v>0</v>
      </c>
      <c r="J28" s="14">
        <f>IFERROR(+VLOOKUP("LETF50"&amp;A28,'Main File'!A:O,14,0),0)</f>
        <v>0</v>
      </c>
      <c r="K28" s="14">
        <f>IFERROR(+VLOOKUP("LETF50"&amp;A28,'Main File'!A:O,15,0),0)</f>
        <v>0</v>
      </c>
    </row>
    <row r="29" spans="1:11" x14ac:dyDescent="0.25">
      <c r="A29" s="9">
        <f t="shared" si="0"/>
        <v>43185</v>
      </c>
      <c r="B29" s="14">
        <f>IFERROR(+VLOOKUP("LETF50"&amp;A29,'Main File'!A:O,6,0),0)</f>
        <v>0</v>
      </c>
      <c r="C29" s="14">
        <f>IFERROR(+VLOOKUP("LETF50"&amp;A29,'Main File'!A:O,7,0),0)</f>
        <v>0</v>
      </c>
      <c r="D29" s="14">
        <f>IFERROR(+VLOOKUP("LETF50"&amp;A29,'Main File'!A:O,8,0),0)</f>
        <v>0</v>
      </c>
      <c r="E29" s="14">
        <f>IFERROR(+VLOOKUP("LETF50"&amp;A29,'Main File'!A:O,9,0),0)</f>
        <v>0</v>
      </c>
      <c r="F29" s="14">
        <f>IFERROR(+VLOOKUP("LETF50"&amp;A29,'Main File'!A:O,10,0),0)</f>
        <v>0</v>
      </c>
      <c r="G29" s="14">
        <f>IFERROR(+VLOOKUP("LETF50"&amp;A29,'Main File'!A:O,11,0),0)</f>
        <v>0</v>
      </c>
      <c r="H29" s="14">
        <f>IFERROR(+VLOOKUP("LETF50"&amp;A29,'Main File'!A:O,12,0),0)</f>
        <v>0</v>
      </c>
      <c r="I29" s="14">
        <f>IFERROR(+VLOOKUP("LETF50"&amp;A29,'Main File'!A:O,13,0),0)</f>
        <v>0</v>
      </c>
      <c r="J29" s="14">
        <f>IFERROR(+VLOOKUP("LETF50"&amp;A29,'Main File'!A:O,14,0),0)</f>
        <v>0</v>
      </c>
      <c r="K29" s="14">
        <f>IFERROR(+VLOOKUP("LETF50"&amp;A29,'Main File'!A:O,15,0),0)</f>
        <v>0</v>
      </c>
    </row>
    <row r="30" spans="1:11" x14ac:dyDescent="0.25">
      <c r="A30" s="9">
        <f t="shared" si="0"/>
        <v>43186</v>
      </c>
      <c r="B30" s="14">
        <f>IFERROR(+VLOOKUP("LETF50"&amp;A30,'Main File'!A:O,6,0),0)</f>
        <v>0</v>
      </c>
      <c r="C30" s="14">
        <f>IFERROR(+VLOOKUP("LETF50"&amp;A30,'Main File'!A:O,7,0),0)</f>
        <v>0</v>
      </c>
      <c r="D30" s="14">
        <f>IFERROR(+VLOOKUP("LETF50"&amp;A30,'Main File'!A:O,8,0),0)</f>
        <v>0</v>
      </c>
      <c r="E30" s="14">
        <f>IFERROR(+VLOOKUP("LETF50"&amp;A30,'Main File'!A:O,9,0),0)</f>
        <v>0</v>
      </c>
      <c r="F30" s="14">
        <f>IFERROR(+VLOOKUP("LETF50"&amp;A30,'Main File'!A:O,10,0),0)</f>
        <v>0</v>
      </c>
      <c r="G30" s="14">
        <f>IFERROR(+VLOOKUP("LETF50"&amp;A30,'Main File'!A:O,11,0),0)</f>
        <v>0</v>
      </c>
      <c r="H30" s="14">
        <f>IFERROR(+VLOOKUP("LETF50"&amp;A30,'Main File'!A:O,12,0),0)</f>
        <v>0</v>
      </c>
      <c r="I30" s="14">
        <f>IFERROR(+VLOOKUP("LETF50"&amp;A30,'Main File'!A:O,13,0),0)</f>
        <v>0</v>
      </c>
      <c r="J30" s="14">
        <f>IFERROR(+VLOOKUP("LETF50"&amp;A30,'Main File'!A:O,14,0),0)</f>
        <v>0</v>
      </c>
      <c r="K30" s="14">
        <f>IFERROR(+VLOOKUP("LETF50"&amp;A30,'Main File'!A:O,15,0),0)</f>
        <v>0</v>
      </c>
    </row>
    <row r="31" spans="1:11" x14ac:dyDescent="0.25">
      <c r="A31" s="9">
        <f t="shared" si="0"/>
        <v>43187</v>
      </c>
      <c r="B31" s="14">
        <f>IFERROR(+VLOOKUP("LETF50"&amp;A31,'Main File'!A:O,6,0),0)</f>
        <v>0</v>
      </c>
      <c r="C31" s="14">
        <f>IFERROR(+VLOOKUP("LETF50"&amp;A31,'Main File'!A:O,7,0),0)</f>
        <v>0</v>
      </c>
      <c r="D31" s="14">
        <f>IFERROR(+VLOOKUP("LETF50"&amp;A31,'Main File'!A:O,8,0),0)</f>
        <v>0</v>
      </c>
      <c r="E31" s="14">
        <f>IFERROR(+VLOOKUP("LETF50"&amp;A31,'Main File'!A:O,9,0),0)</f>
        <v>0</v>
      </c>
      <c r="F31" s="14">
        <f>IFERROR(+VLOOKUP("LETF50"&amp;A31,'Main File'!A:O,10,0),0)</f>
        <v>0</v>
      </c>
      <c r="G31" s="14">
        <f>IFERROR(+VLOOKUP("LETF50"&amp;A31,'Main File'!A:O,11,0),0)</f>
        <v>0</v>
      </c>
      <c r="H31" s="14">
        <f>IFERROR(+VLOOKUP("LETF50"&amp;A31,'Main File'!A:O,12,0),0)</f>
        <v>0</v>
      </c>
      <c r="I31" s="14">
        <f>IFERROR(+VLOOKUP("LETF50"&amp;A31,'Main File'!A:O,13,0),0)</f>
        <v>0</v>
      </c>
      <c r="J31" s="14">
        <f>IFERROR(+VLOOKUP("LETF50"&amp;A31,'Main File'!A:O,14,0),0)</f>
        <v>0</v>
      </c>
      <c r="K31" s="14">
        <f>IFERROR(+VLOOKUP("LETF50"&amp;A31,'Main File'!A:O,15,0),0)</f>
        <v>0</v>
      </c>
    </row>
    <row r="32" spans="1:11" x14ac:dyDescent="0.25">
      <c r="A32" s="9">
        <f t="shared" si="0"/>
        <v>43188</v>
      </c>
      <c r="B32" s="14">
        <f>IFERROR(+VLOOKUP("LETF50"&amp;A32,'Main File'!A:O,6,0),0)</f>
        <v>0</v>
      </c>
      <c r="C32" s="14">
        <f>IFERROR(+VLOOKUP("LETF50"&amp;A32,'Main File'!A:O,7,0),0)</f>
        <v>0</v>
      </c>
      <c r="D32" s="14">
        <f>IFERROR(+VLOOKUP("LETF50"&amp;A32,'Main File'!A:O,8,0),0)</f>
        <v>0</v>
      </c>
      <c r="E32" s="14">
        <f>IFERROR(+VLOOKUP("LETF50"&amp;A32,'Main File'!A:O,9,0),0)</f>
        <v>0</v>
      </c>
      <c r="F32" s="14">
        <f>IFERROR(+VLOOKUP("LETF50"&amp;A32,'Main File'!A:O,10,0),0)</f>
        <v>0</v>
      </c>
      <c r="G32" s="14">
        <f>IFERROR(+VLOOKUP("LETF50"&amp;A32,'Main File'!A:O,11,0),0)</f>
        <v>0</v>
      </c>
      <c r="H32" s="14">
        <f>IFERROR(+VLOOKUP("LETF50"&amp;A32,'Main File'!A:O,12,0),0)</f>
        <v>0</v>
      </c>
      <c r="I32" s="14">
        <f>IFERROR(+VLOOKUP("LETF50"&amp;A32,'Main File'!A:O,13,0),0)</f>
        <v>0</v>
      </c>
      <c r="J32" s="14">
        <f>IFERROR(+VLOOKUP("LETF50"&amp;A32,'Main File'!A:O,14,0),0)</f>
        <v>0</v>
      </c>
      <c r="K32" s="14">
        <f>IFERROR(+VLOOKUP("LETF50"&amp;A32,'Main File'!A:O,15,0),0)</f>
        <v>0</v>
      </c>
    </row>
    <row r="33" spans="1:11" x14ac:dyDescent="0.25">
      <c r="A33" s="9">
        <f t="shared" si="0"/>
        <v>43189</v>
      </c>
      <c r="B33" s="14">
        <f>IFERROR(+VLOOKUP("LETF50"&amp;A33,'Main File'!A:O,6,0),0)</f>
        <v>0</v>
      </c>
      <c r="C33" s="14">
        <f>IFERROR(+VLOOKUP("LETF50"&amp;A33,'Main File'!A:O,7,0),0)</f>
        <v>0</v>
      </c>
      <c r="D33" s="14">
        <f>IFERROR(+VLOOKUP("LETF50"&amp;A33,'Main File'!A:O,8,0),0)</f>
        <v>0</v>
      </c>
      <c r="E33" s="14">
        <f>IFERROR(+VLOOKUP("LETF50"&amp;A33,'Main File'!A:O,9,0),0)</f>
        <v>0</v>
      </c>
      <c r="F33" s="14">
        <f>IFERROR(+VLOOKUP("LETF50"&amp;A33,'Main File'!A:O,10,0),0)</f>
        <v>0</v>
      </c>
      <c r="G33" s="14">
        <f>IFERROR(+VLOOKUP("LETF50"&amp;A33,'Main File'!A:O,11,0),0)</f>
        <v>0</v>
      </c>
      <c r="H33" s="14">
        <f>IFERROR(+VLOOKUP("LETF50"&amp;A33,'Main File'!A:O,12,0),0)</f>
        <v>0</v>
      </c>
      <c r="I33" s="14">
        <f>IFERROR(+VLOOKUP("LETF50"&amp;A33,'Main File'!A:O,13,0),0)</f>
        <v>0</v>
      </c>
      <c r="J33" s="14">
        <f>IFERROR(+VLOOKUP("LETF50"&amp;A33,'Main File'!A:O,14,0),0)</f>
        <v>0</v>
      </c>
      <c r="K33" s="14">
        <f>IFERROR(+VLOOKUP("LETF50"&amp;A33,'Main File'!A:O,15,0),0)</f>
        <v>0</v>
      </c>
    </row>
    <row r="34" spans="1:11" x14ac:dyDescent="0.25">
      <c r="A34" s="9">
        <f t="shared" si="0"/>
        <v>43190</v>
      </c>
      <c r="B34" s="14">
        <f>IFERROR(+VLOOKUP("LETF50"&amp;A34,'Main File'!A:O,6,0),0)</f>
        <v>0</v>
      </c>
      <c r="C34" s="14">
        <f>IFERROR(+VLOOKUP("LETF50"&amp;A34,'Main File'!A:O,7,0),0)</f>
        <v>0</v>
      </c>
      <c r="D34" s="14">
        <f>IFERROR(+VLOOKUP("LETF50"&amp;A34,'Main File'!A:O,8,0),0)</f>
        <v>0</v>
      </c>
      <c r="E34" s="14">
        <f>IFERROR(+VLOOKUP("LETF50"&amp;A34,'Main File'!A:O,9,0),0)</f>
        <v>0</v>
      </c>
      <c r="F34" s="14">
        <f>IFERROR(+VLOOKUP("LETF50"&amp;A34,'Main File'!A:O,10,0),0)</f>
        <v>0</v>
      </c>
      <c r="G34" s="14">
        <f>IFERROR(+VLOOKUP("LETF50"&amp;A34,'Main File'!A:O,11,0),0)</f>
        <v>0</v>
      </c>
      <c r="H34" s="14">
        <f>IFERROR(+VLOOKUP("LETF50"&amp;A34,'Main File'!A:O,12,0),0)</f>
        <v>0</v>
      </c>
      <c r="I34" s="14">
        <f>IFERROR(+VLOOKUP("LETF50"&amp;A34,'Main File'!A:O,13,0),0)</f>
        <v>0</v>
      </c>
      <c r="J34" s="14">
        <f>IFERROR(+VLOOKUP("LETF50"&amp;A34,'Main File'!A:O,14,0),0)</f>
        <v>0</v>
      </c>
      <c r="K34" s="14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Fund-Sensex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IFERROR(+VLOOKUP("LETFSX"&amp;A4,'Main File'!A:O,6,0),0)</f>
        <v>0.10000043032066136</v>
      </c>
      <c r="C4" s="14">
        <f>IFERROR(+VLOOKUP("LETFSX"&amp;A4,'Main File'!A:O,7,0),0)</f>
        <v>0</v>
      </c>
      <c r="D4" s="14">
        <f>IFERROR(+VLOOKUP("LETFSX"&amp;A4,'Main File'!A:O,8,0),0)</f>
        <v>0</v>
      </c>
      <c r="E4" s="14">
        <f>IFERROR(+VLOOKUP("LETFSX"&amp;A4,'Main File'!A:O,9,0),0)</f>
        <v>0</v>
      </c>
      <c r="F4" s="14">
        <f>IFERROR(+VLOOKUP("LETFSX"&amp;A4,'Main File'!A:O,10,0),0)</f>
        <v>0.10000043032066136</v>
      </c>
      <c r="G4" s="14">
        <f>IFERROR(+VLOOKUP("LETFSX"&amp;A4,'Main File'!A:O,11,0),0)</f>
        <v>0</v>
      </c>
      <c r="H4" s="14">
        <f>IFERROR(+VLOOKUP("LETFSX"&amp;A4,'Main File'!A:O,12,0),0)</f>
        <v>0</v>
      </c>
      <c r="I4" s="14">
        <f>IFERROR(+VLOOKUP("LETFSX"&amp;A4,'Main File'!A:O,13,0),0)</f>
        <v>0</v>
      </c>
      <c r="J4" s="14">
        <f>IFERROR(+VLOOKUP("LETFSX"&amp;A4,'Main File'!A:O,14,0),0)</f>
        <v>0</v>
      </c>
      <c r="K4" s="14">
        <f>IFERROR(+VLOOKUP("LETFSX"&amp;A4,'Main File'!A:O,15,0),0)</f>
        <v>0</v>
      </c>
    </row>
    <row r="5" spans="1:14" x14ac:dyDescent="0.25">
      <c r="A5" s="9">
        <v>43161</v>
      </c>
      <c r="B5" s="14">
        <f>IFERROR(+VLOOKUP("LETFSX"&amp;A5,'Main File'!A:O,6,0),0)</f>
        <v>0.10000014482479296</v>
      </c>
      <c r="C5" s="14">
        <f>IFERROR(+VLOOKUP("LETFSX"&amp;A5,'Main File'!A:O,7,0),0)</f>
        <v>0</v>
      </c>
      <c r="D5" s="14">
        <f>IFERROR(+VLOOKUP("LETFSX"&amp;A5,'Main File'!A:O,8,0),0)</f>
        <v>0</v>
      </c>
      <c r="E5" s="14">
        <f>IFERROR(+VLOOKUP("LETFSX"&amp;A5,'Main File'!A:O,9,0),0)</f>
        <v>0</v>
      </c>
      <c r="F5" s="14">
        <f>IFERROR(+VLOOKUP("LETFSX"&amp;A5,'Main File'!A:O,10,0),0)</f>
        <v>0.10000014482479296</v>
      </c>
      <c r="G5" s="14">
        <f>IFERROR(+VLOOKUP("LETFSX"&amp;A5,'Main File'!A:O,11,0),0)</f>
        <v>0</v>
      </c>
      <c r="H5" s="14">
        <f>IFERROR(+VLOOKUP("LETFSX"&amp;A5,'Main File'!A:O,12,0),0)</f>
        <v>0</v>
      </c>
      <c r="I5" s="14">
        <f>IFERROR(+VLOOKUP("LETFSX"&amp;A5,'Main File'!A:O,13,0),0)</f>
        <v>0</v>
      </c>
      <c r="J5" s="14">
        <f>IFERROR(+VLOOKUP("LETFSX"&amp;A5,'Main File'!A:O,14,0),0)</f>
        <v>0</v>
      </c>
      <c r="K5" s="14">
        <f>IFERROR(+VLOOKUP("LETFSX"&amp;A5,'Main File'!A:O,15,0),0)</f>
        <v>0</v>
      </c>
    </row>
    <row r="6" spans="1:14" x14ac:dyDescent="0.25">
      <c r="A6" s="9">
        <f>+A5+1</f>
        <v>43162</v>
      </c>
      <c r="B6" s="14">
        <f>IFERROR(+VLOOKUP("LETFSX"&amp;A6,'Main File'!A:O,6,0),0)</f>
        <v>0.1000002924504876</v>
      </c>
      <c r="C6" s="14">
        <f>IFERROR(+VLOOKUP("LETFSX"&amp;A6,'Main File'!A:O,7,0),0)</f>
        <v>0</v>
      </c>
      <c r="D6" s="14">
        <f>IFERROR(+VLOOKUP("LETFSX"&amp;A6,'Main File'!A:O,8,0),0)</f>
        <v>0</v>
      </c>
      <c r="E6" s="14">
        <f>IFERROR(+VLOOKUP("LETFSX"&amp;A6,'Main File'!A:O,9,0),0)</f>
        <v>0</v>
      </c>
      <c r="F6" s="14">
        <f>IFERROR(+VLOOKUP("LETFSX"&amp;A6,'Main File'!A:O,10,0),0)</f>
        <v>0.1000002924504876</v>
      </c>
      <c r="G6" s="14">
        <f>IFERROR(+VLOOKUP("LETFSX"&amp;A6,'Main File'!A:O,11,0),0)</f>
        <v>0</v>
      </c>
      <c r="H6" s="14">
        <f>IFERROR(+VLOOKUP("LETFSX"&amp;A6,'Main File'!A:O,12,0),0)</f>
        <v>0</v>
      </c>
      <c r="I6" s="14">
        <f>IFERROR(+VLOOKUP("LETFSX"&amp;A6,'Main File'!A:O,13,0),0)</f>
        <v>0</v>
      </c>
      <c r="J6" s="14">
        <f>IFERROR(+VLOOKUP("LETFSX"&amp;A6,'Main File'!A:O,14,0),0)</f>
        <v>0</v>
      </c>
      <c r="K6" s="14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14">
        <f>IFERROR(+VLOOKUP("LETFSX"&amp;A7,'Main File'!A:O,6,0),0)</f>
        <v>0.10000033179538546</v>
      </c>
      <c r="C7" s="14">
        <f>IFERROR(+VLOOKUP("LETFSX"&amp;A7,'Main File'!A:O,7,0),0)</f>
        <v>0</v>
      </c>
      <c r="D7" s="14">
        <f>IFERROR(+VLOOKUP("LETFSX"&amp;A7,'Main File'!A:O,8,0),0)</f>
        <v>0</v>
      </c>
      <c r="E7" s="14">
        <f>IFERROR(+VLOOKUP("LETFSX"&amp;A7,'Main File'!A:O,9,0),0)</f>
        <v>0</v>
      </c>
      <c r="F7" s="14">
        <f>IFERROR(+VLOOKUP("LETFSX"&amp;A7,'Main File'!A:O,10,0),0)</f>
        <v>0.10000033179538546</v>
      </c>
      <c r="G7" s="14">
        <f>IFERROR(+VLOOKUP("LETFSX"&amp;A7,'Main File'!A:O,11,0),0)</f>
        <v>0</v>
      </c>
      <c r="H7" s="14">
        <f>IFERROR(+VLOOKUP("LETFSX"&amp;A7,'Main File'!A:O,12,0),0)</f>
        <v>0</v>
      </c>
      <c r="I7" s="14">
        <f>IFERROR(+VLOOKUP("LETFSX"&amp;A7,'Main File'!A:O,13,0),0)</f>
        <v>0</v>
      </c>
      <c r="J7" s="14">
        <f>IFERROR(+VLOOKUP("LETFSX"&amp;A7,'Main File'!A:O,14,0),0)</f>
        <v>0</v>
      </c>
      <c r="K7" s="14">
        <f>IFERROR(+VLOOKUP("LETFSX"&amp;A7,'Main File'!A:O,15,0),0)</f>
        <v>0</v>
      </c>
    </row>
    <row r="8" spans="1:14" x14ac:dyDescent="0.25">
      <c r="A8" s="9">
        <f t="shared" si="0"/>
        <v>43164</v>
      </c>
      <c r="B8" s="14">
        <f>IFERROR(+VLOOKUP("LETFSX"&amp;A8,'Main File'!A:O,6,0),0)</f>
        <v>0.10000018060537059</v>
      </c>
      <c r="C8" s="14">
        <f>IFERROR(+VLOOKUP("LETFSX"&amp;A8,'Main File'!A:O,7,0),0)</f>
        <v>0</v>
      </c>
      <c r="D8" s="14">
        <f>IFERROR(+VLOOKUP("LETFSX"&amp;A8,'Main File'!A:O,8,0),0)</f>
        <v>0</v>
      </c>
      <c r="E8" s="14">
        <f>IFERROR(+VLOOKUP("LETFSX"&amp;A8,'Main File'!A:O,9,0),0)</f>
        <v>0</v>
      </c>
      <c r="F8" s="14">
        <f>IFERROR(+VLOOKUP("LETFSX"&amp;A8,'Main File'!A:O,10,0),0)</f>
        <v>0.10000018060537059</v>
      </c>
      <c r="G8" s="14">
        <f>IFERROR(+VLOOKUP("LETFSX"&amp;A8,'Main File'!A:O,11,0),0)</f>
        <v>0</v>
      </c>
      <c r="H8" s="14">
        <f>IFERROR(+VLOOKUP("LETFSX"&amp;A8,'Main File'!A:O,12,0),0)</f>
        <v>0</v>
      </c>
      <c r="I8" s="14">
        <f>IFERROR(+VLOOKUP("LETFSX"&amp;A8,'Main File'!A:O,13,0),0)</f>
        <v>0</v>
      </c>
      <c r="J8" s="14">
        <f>IFERROR(+VLOOKUP("LETFSX"&amp;A8,'Main File'!A:O,14,0),0)</f>
        <v>0</v>
      </c>
      <c r="K8" s="14">
        <f>IFERROR(+VLOOKUP("LETFSX"&amp;A8,'Main File'!A:O,15,0),0)</f>
        <v>0</v>
      </c>
    </row>
    <row r="9" spans="1:14" x14ac:dyDescent="0.25">
      <c r="A9" s="9">
        <f t="shared" si="0"/>
        <v>43165</v>
      </c>
      <c r="B9" s="14">
        <f>IFERROR(+VLOOKUP("LETFSX"&amp;A9,'Main File'!A:O,6,0),0)</f>
        <v>0</v>
      </c>
      <c r="C9" s="14">
        <f>IFERROR(+VLOOKUP("LETFSX"&amp;A9,'Main File'!A:O,7,0),0)</f>
        <v>0</v>
      </c>
      <c r="D9" s="14">
        <f>IFERROR(+VLOOKUP("LETFSX"&amp;A9,'Main File'!A:O,8,0),0)</f>
        <v>0</v>
      </c>
      <c r="E9" s="14">
        <f>IFERROR(+VLOOKUP("LETFSX"&amp;A9,'Main File'!A:O,9,0),0)</f>
        <v>0</v>
      </c>
      <c r="F9" s="14">
        <f>IFERROR(+VLOOKUP("LETFSX"&amp;A9,'Main File'!A:O,10,0),0)</f>
        <v>0</v>
      </c>
      <c r="G9" s="14">
        <f>IFERROR(+VLOOKUP("LETFSX"&amp;A9,'Main File'!A:O,11,0),0)</f>
        <v>0</v>
      </c>
      <c r="H9" s="14">
        <f>IFERROR(+VLOOKUP("LETFSX"&amp;A9,'Main File'!A:O,12,0),0)</f>
        <v>0</v>
      </c>
      <c r="I9" s="14">
        <f>IFERROR(+VLOOKUP("LETFSX"&amp;A9,'Main File'!A:O,13,0),0)</f>
        <v>0</v>
      </c>
      <c r="J9" s="14">
        <f>IFERROR(+VLOOKUP("LETFSX"&amp;A9,'Main File'!A:O,14,0),0)</f>
        <v>0</v>
      </c>
      <c r="K9" s="14">
        <f>IFERROR(+VLOOKUP("LETFSX"&amp;A9,'Main File'!A:O,15,0),0)</f>
        <v>0</v>
      </c>
    </row>
    <row r="10" spans="1:14" x14ac:dyDescent="0.25">
      <c r="A10" s="9">
        <f t="shared" si="0"/>
        <v>43166</v>
      </c>
      <c r="B10" s="14">
        <f>IFERROR(+VLOOKUP("LETFSX"&amp;A10,'Main File'!A:O,6,0),0)</f>
        <v>0</v>
      </c>
      <c r="C10" s="14">
        <f>IFERROR(+VLOOKUP("LETFSX"&amp;A10,'Main File'!A:O,7,0),0)</f>
        <v>0</v>
      </c>
      <c r="D10" s="14">
        <f>IFERROR(+VLOOKUP("LETFSX"&amp;A10,'Main File'!A:O,8,0),0)</f>
        <v>0</v>
      </c>
      <c r="E10" s="14">
        <f>IFERROR(+VLOOKUP("LETFSX"&amp;A10,'Main File'!A:O,9,0),0)</f>
        <v>0</v>
      </c>
      <c r="F10" s="14">
        <f>IFERROR(+VLOOKUP("LETFSX"&amp;A10,'Main File'!A:O,10,0),0)</f>
        <v>0</v>
      </c>
      <c r="G10" s="14">
        <f>IFERROR(+VLOOKUP("LETFSX"&amp;A10,'Main File'!A:O,11,0),0)</f>
        <v>0</v>
      </c>
      <c r="H10" s="14">
        <f>IFERROR(+VLOOKUP("LETFSX"&amp;A10,'Main File'!A:O,12,0),0)</f>
        <v>0</v>
      </c>
      <c r="I10" s="14">
        <f>IFERROR(+VLOOKUP("LETFSX"&amp;A10,'Main File'!A:O,13,0),0)</f>
        <v>0</v>
      </c>
      <c r="J10" s="14">
        <f>IFERROR(+VLOOKUP("LETFSX"&amp;A10,'Main File'!A:O,14,0),0)</f>
        <v>0</v>
      </c>
      <c r="K10" s="14">
        <f>IFERROR(+VLOOKUP("LETFSX"&amp;A10,'Main File'!A:O,15,0),0)</f>
        <v>0</v>
      </c>
    </row>
    <row r="11" spans="1:14" x14ac:dyDescent="0.25">
      <c r="A11" s="9">
        <f t="shared" si="0"/>
        <v>43167</v>
      </c>
      <c r="B11" s="14">
        <f>IFERROR(+VLOOKUP("LETFSX"&amp;A11,'Main File'!A:O,6,0),0)</f>
        <v>0</v>
      </c>
      <c r="C11" s="14">
        <f>IFERROR(+VLOOKUP("LETFSX"&amp;A11,'Main File'!A:O,7,0),0)</f>
        <v>0</v>
      </c>
      <c r="D11" s="14">
        <f>IFERROR(+VLOOKUP("LETFSX"&amp;A11,'Main File'!A:O,8,0),0)</f>
        <v>0</v>
      </c>
      <c r="E11" s="14">
        <f>IFERROR(+VLOOKUP("LETFSX"&amp;A11,'Main File'!A:O,9,0),0)</f>
        <v>0</v>
      </c>
      <c r="F11" s="14">
        <f>IFERROR(+VLOOKUP("LETFSX"&amp;A11,'Main File'!A:O,10,0),0)</f>
        <v>0</v>
      </c>
      <c r="G11" s="14">
        <f>IFERROR(+VLOOKUP("LETFSX"&amp;A11,'Main File'!A:O,11,0),0)</f>
        <v>0</v>
      </c>
      <c r="H11" s="14">
        <f>IFERROR(+VLOOKUP("LETFSX"&amp;A11,'Main File'!A:O,12,0),0)</f>
        <v>0</v>
      </c>
      <c r="I11" s="14">
        <f>IFERROR(+VLOOKUP("LETFSX"&amp;A11,'Main File'!A:O,13,0),0)</f>
        <v>0</v>
      </c>
      <c r="J11" s="14">
        <f>IFERROR(+VLOOKUP("LETFSX"&amp;A11,'Main File'!A:O,14,0),0)</f>
        <v>0</v>
      </c>
      <c r="K11" s="14">
        <f>IFERROR(+VLOOKUP("LETFSX"&amp;A11,'Main File'!A:O,15,0),0)</f>
        <v>0</v>
      </c>
    </row>
    <row r="12" spans="1:14" x14ac:dyDescent="0.25">
      <c r="A12" s="9">
        <f t="shared" si="0"/>
        <v>43168</v>
      </c>
      <c r="B12" s="14">
        <f>IFERROR(+VLOOKUP("LETFSX"&amp;A12,'Main File'!A:O,6,0),0)</f>
        <v>0</v>
      </c>
      <c r="C12" s="14">
        <f>IFERROR(+VLOOKUP("LETFSX"&amp;A12,'Main File'!A:O,7,0),0)</f>
        <v>0</v>
      </c>
      <c r="D12" s="14">
        <f>IFERROR(+VLOOKUP("LETFSX"&amp;A12,'Main File'!A:O,8,0),0)</f>
        <v>0</v>
      </c>
      <c r="E12" s="14">
        <f>IFERROR(+VLOOKUP("LETFSX"&amp;A12,'Main File'!A:O,9,0),0)</f>
        <v>0</v>
      </c>
      <c r="F12" s="14">
        <f>IFERROR(+VLOOKUP("LETFSX"&amp;A12,'Main File'!A:O,10,0),0)</f>
        <v>0</v>
      </c>
      <c r="G12" s="14">
        <f>IFERROR(+VLOOKUP("LETFSX"&amp;A12,'Main File'!A:O,11,0),0)</f>
        <v>0</v>
      </c>
      <c r="H12" s="14">
        <f>IFERROR(+VLOOKUP("LETFSX"&amp;A12,'Main File'!A:O,12,0),0)</f>
        <v>0</v>
      </c>
      <c r="I12" s="14">
        <f>IFERROR(+VLOOKUP("LETFSX"&amp;A12,'Main File'!A:O,13,0),0)</f>
        <v>0</v>
      </c>
      <c r="J12" s="14">
        <f>IFERROR(+VLOOKUP("LETFSX"&amp;A12,'Main File'!A:O,14,0),0)</f>
        <v>0</v>
      </c>
      <c r="K12" s="14">
        <f>IFERROR(+VLOOKUP("LETFSX"&amp;A12,'Main File'!A:O,15,0),0)</f>
        <v>0</v>
      </c>
    </row>
    <row r="13" spans="1:14" x14ac:dyDescent="0.25">
      <c r="A13" s="9">
        <f t="shared" si="0"/>
        <v>43169</v>
      </c>
      <c r="B13" s="14">
        <f>IFERROR(+VLOOKUP("LETFSX"&amp;A13,'Main File'!A:O,6,0),0)</f>
        <v>0</v>
      </c>
      <c r="C13" s="14">
        <f>IFERROR(+VLOOKUP("LETFSX"&amp;A13,'Main File'!A:O,7,0),0)</f>
        <v>0</v>
      </c>
      <c r="D13" s="14">
        <f>IFERROR(+VLOOKUP("LETFSX"&amp;A13,'Main File'!A:O,8,0),0)</f>
        <v>0</v>
      </c>
      <c r="E13" s="14">
        <f>IFERROR(+VLOOKUP("LETFSX"&amp;A13,'Main File'!A:O,9,0),0)</f>
        <v>0</v>
      </c>
      <c r="F13" s="14">
        <f>IFERROR(+VLOOKUP("LETFSX"&amp;A13,'Main File'!A:O,10,0),0)</f>
        <v>0</v>
      </c>
      <c r="G13" s="14">
        <f>IFERROR(+VLOOKUP("LETFSX"&amp;A13,'Main File'!A:O,11,0),0)</f>
        <v>0</v>
      </c>
      <c r="H13" s="14">
        <f>IFERROR(+VLOOKUP("LETFSX"&amp;A13,'Main File'!A:O,12,0),0)</f>
        <v>0</v>
      </c>
      <c r="I13" s="14">
        <f>IFERROR(+VLOOKUP("LETFSX"&amp;A13,'Main File'!A:O,13,0),0)</f>
        <v>0</v>
      </c>
      <c r="J13" s="14">
        <f>IFERROR(+VLOOKUP("LETFSX"&amp;A13,'Main File'!A:O,14,0),0)</f>
        <v>0</v>
      </c>
      <c r="K13" s="14">
        <f>IFERROR(+VLOOKUP("LETFSX"&amp;A13,'Main File'!A:O,15,0),0)</f>
        <v>0</v>
      </c>
    </row>
    <row r="14" spans="1:14" x14ac:dyDescent="0.25">
      <c r="A14" s="9">
        <f t="shared" si="0"/>
        <v>43170</v>
      </c>
      <c r="B14" s="14">
        <f>IFERROR(+VLOOKUP("LETFSX"&amp;A14,'Main File'!A:O,6,0),0)</f>
        <v>0</v>
      </c>
      <c r="C14" s="14">
        <f>IFERROR(+VLOOKUP("LETFSX"&amp;A14,'Main File'!A:O,7,0),0)</f>
        <v>0</v>
      </c>
      <c r="D14" s="14">
        <f>IFERROR(+VLOOKUP("LETFSX"&amp;A14,'Main File'!A:O,8,0),0)</f>
        <v>0</v>
      </c>
      <c r="E14" s="14">
        <f>IFERROR(+VLOOKUP("LETFSX"&amp;A14,'Main File'!A:O,9,0),0)</f>
        <v>0</v>
      </c>
      <c r="F14" s="14">
        <f>IFERROR(+VLOOKUP("LETFSX"&amp;A14,'Main File'!A:O,10,0),0)</f>
        <v>0</v>
      </c>
      <c r="G14" s="14">
        <f>IFERROR(+VLOOKUP("LETFSX"&amp;A14,'Main File'!A:O,11,0),0)</f>
        <v>0</v>
      </c>
      <c r="H14" s="14">
        <f>IFERROR(+VLOOKUP("LETFSX"&amp;A14,'Main File'!A:O,12,0),0)</f>
        <v>0</v>
      </c>
      <c r="I14" s="14">
        <f>IFERROR(+VLOOKUP("LETFSX"&amp;A14,'Main File'!A:O,13,0),0)</f>
        <v>0</v>
      </c>
      <c r="J14" s="14">
        <f>IFERROR(+VLOOKUP("LETFSX"&amp;A14,'Main File'!A:O,14,0),0)</f>
        <v>0</v>
      </c>
      <c r="K14" s="14">
        <f>IFERROR(+VLOOKUP("LETFSX"&amp;A14,'Main File'!A:O,15,0),0)</f>
        <v>0</v>
      </c>
    </row>
    <row r="15" spans="1:14" x14ac:dyDescent="0.25">
      <c r="A15" s="9">
        <f t="shared" si="0"/>
        <v>43171</v>
      </c>
      <c r="B15" s="14">
        <f>IFERROR(+VLOOKUP("LETFSX"&amp;A15,'Main File'!A:O,6,0),0)</f>
        <v>0</v>
      </c>
      <c r="C15" s="14">
        <f>IFERROR(+VLOOKUP("LETFSX"&amp;A15,'Main File'!A:O,7,0),0)</f>
        <v>0</v>
      </c>
      <c r="D15" s="14">
        <f>IFERROR(+VLOOKUP("LETFSX"&amp;A15,'Main File'!A:O,8,0),0)</f>
        <v>0</v>
      </c>
      <c r="E15" s="14">
        <f>IFERROR(+VLOOKUP("LETFSX"&amp;A15,'Main File'!A:O,9,0),0)</f>
        <v>0</v>
      </c>
      <c r="F15" s="14">
        <f>IFERROR(+VLOOKUP("LETFSX"&amp;A15,'Main File'!A:O,10,0),0)</f>
        <v>0</v>
      </c>
      <c r="G15" s="14">
        <f>IFERROR(+VLOOKUP("LETFSX"&amp;A15,'Main File'!A:O,11,0),0)</f>
        <v>0</v>
      </c>
      <c r="H15" s="14">
        <f>IFERROR(+VLOOKUP("LETFSX"&amp;A15,'Main File'!A:O,12,0),0)</f>
        <v>0</v>
      </c>
      <c r="I15" s="14">
        <f>IFERROR(+VLOOKUP("LETFSX"&amp;A15,'Main File'!A:O,13,0),0)</f>
        <v>0</v>
      </c>
      <c r="J15" s="14">
        <f>IFERROR(+VLOOKUP("LETFSX"&amp;A15,'Main File'!A:O,14,0),0)</f>
        <v>0</v>
      </c>
      <c r="K15" s="14">
        <f>IFERROR(+VLOOKUP("LETFSX"&amp;A15,'Main File'!A:O,15,0),0)</f>
        <v>0</v>
      </c>
    </row>
    <row r="16" spans="1:14" x14ac:dyDescent="0.25">
      <c r="A16" s="9">
        <f t="shared" si="0"/>
        <v>43172</v>
      </c>
      <c r="B16" s="14">
        <f>IFERROR(+VLOOKUP("LETFSX"&amp;A16,'Main File'!A:O,6,0),0)</f>
        <v>0</v>
      </c>
      <c r="C16" s="14">
        <f>IFERROR(+VLOOKUP("LETFSX"&amp;A16,'Main File'!A:O,7,0),0)</f>
        <v>0</v>
      </c>
      <c r="D16" s="14">
        <f>IFERROR(+VLOOKUP("LETFSX"&amp;A16,'Main File'!A:O,8,0),0)</f>
        <v>0</v>
      </c>
      <c r="E16" s="14">
        <f>IFERROR(+VLOOKUP("LETFSX"&amp;A16,'Main File'!A:O,9,0),0)</f>
        <v>0</v>
      </c>
      <c r="F16" s="14">
        <f>IFERROR(+VLOOKUP("LETFSX"&amp;A16,'Main File'!A:O,10,0),0)</f>
        <v>0</v>
      </c>
      <c r="G16" s="14">
        <f>IFERROR(+VLOOKUP("LETFSX"&amp;A16,'Main File'!A:O,11,0),0)</f>
        <v>0</v>
      </c>
      <c r="H16" s="14">
        <f>IFERROR(+VLOOKUP("LETFSX"&amp;A16,'Main File'!A:O,12,0),0)</f>
        <v>0</v>
      </c>
      <c r="I16" s="14">
        <f>IFERROR(+VLOOKUP("LETFSX"&amp;A16,'Main File'!A:O,13,0),0)</f>
        <v>0</v>
      </c>
      <c r="J16" s="14">
        <f>IFERROR(+VLOOKUP("LETFSX"&amp;A16,'Main File'!A:O,14,0),0)</f>
        <v>0</v>
      </c>
      <c r="K16" s="14">
        <f>IFERROR(+VLOOKUP("LETFSX"&amp;A16,'Main File'!A:O,15,0),0)</f>
        <v>0</v>
      </c>
    </row>
    <row r="17" spans="1:11" x14ac:dyDescent="0.25">
      <c r="A17" s="9">
        <f t="shared" si="0"/>
        <v>43173</v>
      </c>
      <c r="B17" s="14">
        <f>IFERROR(+VLOOKUP("LETFSX"&amp;A17,'Main File'!A:O,6,0),0)</f>
        <v>0</v>
      </c>
      <c r="C17" s="14">
        <f>IFERROR(+VLOOKUP("LETFSX"&amp;A17,'Main File'!A:O,7,0),0)</f>
        <v>0</v>
      </c>
      <c r="D17" s="14">
        <f>IFERROR(+VLOOKUP("LETFSX"&amp;A17,'Main File'!A:O,8,0),0)</f>
        <v>0</v>
      </c>
      <c r="E17" s="14">
        <f>IFERROR(+VLOOKUP("LETFSX"&amp;A17,'Main File'!A:O,9,0),0)</f>
        <v>0</v>
      </c>
      <c r="F17" s="14">
        <f>IFERROR(+VLOOKUP("LETFSX"&amp;A17,'Main File'!A:O,10,0),0)</f>
        <v>0</v>
      </c>
      <c r="G17" s="14">
        <f>IFERROR(+VLOOKUP("LETFSX"&amp;A17,'Main File'!A:O,11,0),0)</f>
        <v>0</v>
      </c>
      <c r="H17" s="14">
        <f>IFERROR(+VLOOKUP("LETFSX"&amp;A17,'Main File'!A:O,12,0),0)</f>
        <v>0</v>
      </c>
      <c r="I17" s="14">
        <f>IFERROR(+VLOOKUP("LETFSX"&amp;A17,'Main File'!A:O,13,0),0)</f>
        <v>0</v>
      </c>
      <c r="J17" s="14">
        <f>IFERROR(+VLOOKUP("LETFSX"&amp;A17,'Main File'!A:O,14,0),0)</f>
        <v>0</v>
      </c>
      <c r="K17" s="14">
        <f>IFERROR(+VLOOKUP("LETFSX"&amp;A17,'Main File'!A:O,15,0),0)</f>
        <v>0</v>
      </c>
    </row>
    <row r="18" spans="1:11" x14ac:dyDescent="0.25">
      <c r="A18" s="9">
        <f t="shared" si="0"/>
        <v>43174</v>
      </c>
      <c r="B18" s="14">
        <f>IFERROR(+VLOOKUP("LETFSX"&amp;A18,'Main File'!A:O,6,0),0)</f>
        <v>0</v>
      </c>
      <c r="C18" s="14">
        <f>IFERROR(+VLOOKUP("LETFSX"&amp;A18,'Main File'!A:O,7,0),0)</f>
        <v>0</v>
      </c>
      <c r="D18" s="14">
        <f>IFERROR(+VLOOKUP("LETFSX"&amp;A18,'Main File'!A:O,8,0),0)</f>
        <v>0</v>
      </c>
      <c r="E18" s="14">
        <f>IFERROR(+VLOOKUP("LETFSX"&amp;A18,'Main File'!A:O,9,0),0)</f>
        <v>0</v>
      </c>
      <c r="F18" s="14">
        <f>IFERROR(+VLOOKUP("LETFSX"&amp;A18,'Main File'!A:O,10,0),0)</f>
        <v>0</v>
      </c>
      <c r="G18" s="14">
        <f>IFERROR(+VLOOKUP("LETFSX"&amp;A18,'Main File'!A:O,11,0),0)</f>
        <v>0</v>
      </c>
      <c r="H18" s="14">
        <f>IFERROR(+VLOOKUP("LETFSX"&amp;A18,'Main File'!A:O,12,0),0)</f>
        <v>0</v>
      </c>
      <c r="I18" s="14">
        <f>IFERROR(+VLOOKUP("LETFSX"&amp;A18,'Main File'!A:O,13,0),0)</f>
        <v>0</v>
      </c>
      <c r="J18" s="14">
        <f>IFERROR(+VLOOKUP("LETFSX"&amp;A18,'Main File'!A:O,14,0),0)</f>
        <v>0</v>
      </c>
      <c r="K18" s="14">
        <f>IFERROR(+VLOOKUP("LETFSX"&amp;A18,'Main File'!A:O,15,0),0)</f>
        <v>0</v>
      </c>
    </row>
    <row r="19" spans="1:11" x14ac:dyDescent="0.25">
      <c r="A19" s="9">
        <f t="shared" si="0"/>
        <v>43175</v>
      </c>
      <c r="B19" s="14">
        <f>IFERROR(+VLOOKUP("LETFSX"&amp;A19,'Main File'!A:O,6,0),0)</f>
        <v>0</v>
      </c>
      <c r="C19" s="14">
        <f>IFERROR(+VLOOKUP("LETFSX"&amp;A19,'Main File'!A:O,7,0),0)</f>
        <v>0</v>
      </c>
      <c r="D19" s="14">
        <f>IFERROR(+VLOOKUP("LETFSX"&amp;A19,'Main File'!A:O,8,0),0)</f>
        <v>0</v>
      </c>
      <c r="E19" s="14">
        <f>IFERROR(+VLOOKUP("LETFSX"&amp;A19,'Main File'!A:O,9,0),0)</f>
        <v>0</v>
      </c>
      <c r="F19" s="14">
        <f>IFERROR(+VLOOKUP("LETFSX"&amp;A19,'Main File'!A:O,10,0),0)</f>
        <v>0</v>
      </c>
      <c r="G19" s="14">
        <f>IFERROR(+VLOOKUP("LETFSX"&amp;A19,'Main File'!A:O,11,0),0)</f>
        <v>0</v>
      </c>
      <c r="H19" s="14">
        <f>IFERROR(+VLOOKUP("LETFSX"&amp;A19,'Main File'!A:O,12,0),0)</f>
        <v>0</v>
      </c>
      <c r="I19" s="14">
        <f>IFERROR(+VLOOKUP("LETFSX"&amp;A19,'Main File'!A:O,13,0),0)</f>
        <v>0</v>
      </c>
      <c r="J19" s="14">
        <f>IFERROR(+VLOOKUP("LETFSX"&amp;A19,'Main File'!A:O,14,0),0)</f>
        <v>0</v>
      </c>
      <c r="K19" s="14">
        <f>IFERROR(+VLOOKUP("LETFSX"&amp;A19,'Main File'!A:O,15,0),0)</f>
        <v>0</v>
      </c>
    </row>
    <row r="20" spans="1:11" x14ac:dyDescent="0.25">
      <c r="A20" s="9">
        <f t="shared" si="0"/>
        <v>43176</v>
      </c>
      <c r="B20" s="14">
        <f>IFERROR(+VLOOKUP("LETFSX"&amp;A20,'Main File'!A:O,6,0),0)</f>
        <v>0</v>
      </c>
      <c r="C20" s="14">
        <f>IFERROR(+VLOOKUP("LETFSX"&amp;A20,'Main File'!A:O,7,0),0)</f>
        <v>0</v>
      </c>
      <c r="D20" s="14">
        <f>IFERROR(+VLOOKUP("LETFSX"&amp;A20,'Main File'!A:O,8,0),0)</f>
        <v>0</v>
      </c>
      <c r="E20" s="14">
        <f>IFERROR(+VLOOKUP("LETFSX"&amp;A20,'Main File'!A:O,9,0),0)</f>
        <v>0</v>
      </c>
      <c r="F20" s="14">
        <f>IFERROR(+VLOOKUP("LETFSX"&amp;A20,'Main File'!A:O,10,0),0)</f>
        <v>0</v>
      </c>
      <c r="G20" s="14">
        <f>IFERROR(+VLOOKUP("LETFSX"&amp;A20,'Main File'!A:O,11,0),0)</f>
        <v>0</v>
      </c>
      <c r="H20" s="14">
        <f>IFERROR(+VLOOKUP("LETFSX"&amp;A20,'Main File'!A:O,12,0),0)</f>
        <v>0</v>
      </c>
      <c r="I20" s="14">
        <f>IFERROR(+VLOOKUP("LETFSX"&amp;A20,'Main File'!A:O,13,0),0)</f>
        <v>0</v>
      </c>
      <c r="J20" s="14">
        <f>IFERROR(+VLOOKUP("LETFSX"&amp;A20,'Main File'!A:O,14,0),0)</f>
        <v>0</v>
      </c>
      <c r="K20" s="14">
        <f>IFERROR(+VLOOKUP("LETFSX"&amp;A20,'Main File'!A:O,15,0),0)</f>
        <v>0</v>
      </c>
    </row>
    <row r="21" spans="1:11" x14ac:dyDescent="0.25">
      <c r="A21" s="9">
        <f t="shared" si="0"/>
        <v>43177</v>
      </c>
      <c r="B21" s="14">
        <f>IFERROR(+VLOOKUP("LETFSX"&amp;A21,'Main File'!A:O,6,0),0)</f>
        <v>0</v>
      </c>
      <c r="C21" s="14">
        <f>IFERROR(+VLOOKUP("LETFSX"&amp;A21,'Main File'!A:O,7,0),0)</f>
        <v>0</v>
      </c>
      <c r="D21" s="14">
        <f>IFERROR(+VLOOKUP("LETFSX"&amp;A21,'Main File'!A:O,8,0),0)</f>
        <v>0</v>
      </c>
      <c r="E21" s="14">
        <f>IFERROR(+VLOOKUP("LETFSX"&amp;A21,'Main File'!A:O,9,0),0)</f>
        <v>0</v>
      </c>
      <c r="F21" s="14">
        <f>IFERROR(+VLOOKUP("LETFSX"&amp;A21,'Main File'!A:O,10,0),0)</f>
        <v>0</v>
      </c>
      <c r="G21" s="14">
        <f>IFERROR(+VLOOKUP("LETFSX"&amp;A21,'Main File'!A:O,11,0),0)</f>
        <v>0</v>
      </c>
      <c r="H21" s="14">
        <f>IFERROR(+VLOOKUP("LETFSX"&amp;A21,'Main File'!A:O,12,0),0)</f>
        <v>0</v>
      </c>
      <c r="I21" s="14">
        <f>IFERROR(+VLOOKUP("LETFSX"&amp;A21,'Main File'!A:O,13,0),0)</f>
        <v>0</v>
      </c>
      <c r="J21" s="14">
        <f>IFERROR(+VLOOKUP("LETFSX"&amp;A21,'Main File'!A:O,14,0),0)</f>
        <v>0</v>
      </c>
      <c r="K21" s="14">
        <f>IFERROR(+VLOOKUP("LETFSX"&amp;A21,'Main File'!A:O,15,0),0)</f>
        <v>0</v>
      </c>
    </row>
    <row r="22" spans="1:11" x14ac:dyDescent="0.25">
      <c r="A22" s="9">
        <f t="shared" si="0"/>
        <v>43178</v>
      </c>
      <c r="B22" s="14">
        <f>IFERROR(+VLOOKUP("LETFSX"&amp;A22,'Main File'!A:O,6,0),0)</f>
        <v>0</v>
      </c>
      <c r="C22" s="14">
        <f>IFERROR(+VLOOKUP("LETFSX"&amp;A22,'Main File'!A:O,7,0),0)</f>
        <v>0</v>
      </c>
      <c r="D22" s="14">
        <f>IFERROR(+VLOOKUP("LETFSX"&amp;A22,'Main File'!A:O,8,0),0)</f>
        <v>0</v>
      </c>
      <c r="E22" s="14">
        <f>IFERROR(+VLOOKUP("LETFSX"&amp;A22,'Main File'!A:O,9,0),0)</f>
        <v>0</v>
      </c>
      <c r="F22" s="14">
        <f>IFERROR(+VLOOKUP("LETFSX"&amp;A22,'Main File'!A:O,10,0),0)</f>
        <v>0</v>
      </c>
      <c r="G22" s="14">
        <f>IFERROR(+VLOOKUP("LETFSX"&amp;A22,'Main File'!A:O,11,0),0)</f>
        <v>0</v>
      </c>
      <c r="H22" s="14">
        <f>IFERROR(+VLOOKUP("LETFSX"&amp;A22,'Main File'!A:O,12,0),0)</f>
        <v>0</v>
      </c>
      <c r="I22" s="14">
        <f>IFERROR(+VLOOKUP("LETFSX"&amp;A22,'Main File'!A:O,13,0),0)</f>
        <v>0</v>
      </c>
      <c r="J22" s="14">
        <f>IFERROR(+VLOOKUP("LETFSX"&amp;A22,'Main File'!A:O,14,0),0)</f>
        <v>0</v>
      </c>
      <c r="K22" s="14">
        <f>IFERROR(+VLOOKUP("LETFSX"&amp;A22,'Main File'!A:O,15,0),0)</f>
        <v>0</v>
      </c>
    </row>
    <row r="23" spans="1:11" x14ac:dyDescent="0.25">
      <c r="A23" s="9">
        <f t="shared" si="0"/>
        <v>43179</v>
      </c>
      <c r="B23" s="14">
        <f>IFERROR(+VLOOKUP("LETFSX"&amp;A23,'Main File'!A:O,6,0),0)</f>
        <v>0</v>
      </c>
      <c r="C23" s="14">
        <f>IFERROR(+VLOOKUP("LETFSX"&amp;A23,'Main File'!A:O,7,0),0)</f>
        <v>0</v>
      </c>
      <c r="D23" s="14">
        <f>IFERROR(+VLOOKUP("LETFSX"&amp;A23,'Main File'!A:O,8,0),0)</f>
        <v>0</v>
      </c>
      <c r="E23" s="14">
        <f>IFERROR(+VLOOKUP("LETFSX"&amp;A23,'Main File'!A:O,9,0),0)</f>
        <v>0</v>
      </c>
      <c r="F23" s="14">
        <f>IFERROR(+VLOOKUP("LETFSX"&amp;A23,'Main File'!A:O,10,0),0)</f>
        <v>0</v>
      </c>
      <c r="G23" s="14">
        <f>IFERROR(+VLOOKUP("LETFSX"&amp;A23,'Main File'!A:O,11,0),0)</f>
        <v>0</v>
      </c>
      <c r="H23" s="14">
        <f>IFERROR(+VLOOKUP("LETFSX"&amp;A23,'Main File'!A:O,12,0),0)</f>
        <v>0</v>
      </c>
      <c r="I23" s="14">
        <f>IFERROR(+VLOOKUP("LETFSX"&amp;A23,'Main File'!A:O,13,0),0)</f>
        <v>0</v>
      </c>
      <c r="J23" s="14">
        <f>IFERROR(+VLOOKUP("LETFSX"&amp;A23,'Main File'!A:O,14,0),0)</f>
        <v>0</v>
      </c>
      <c r="K23" s="14">
        <f>IFERROR(+VLOOKUP("LETFSX"&amp;A23,'Main File'!A:O,15,0),0)</f>
        <v>0</v>
      </c>
    </row>
    <row r="24" spans="1:11" x14ac:dyDescent="0.25">
      <c r="A24" s="9">
        <f t="shared" si="0"/>
        <v>43180</v>
      </c>
      <c r="B24" s="14">
        <f>IFERROR(+VLOOKUP("LETFSX"&amp;A24,'Main File'!A:O,6,0),0)</f>
        <v>0</v>
      </c>
      <c r="C24" s="14">
        <f>IFERROR(+VLOOKUP("LETFSX"&amp;A24,'Main File'!A:O,7,0),0)</f>
        <v>0</v>
      </c>
      <c r="D24" s="14">
        <f>IFERROR(+VLOOKUP("LETFSX"&amp;A24,'Main File'!A:O,8,0),0)</f>
        <v>0</v>
      </c>
      <c r="E24" s="14">
        <f>IFERROR(+VLOOKUP("LETFSX"&amp;A24,'Main File'!A:O,9,0),0)</f>
        <v>0</v>
      </c>
      <c r="F24" s="14">
        <f>IFERROR(+VLOOKUP("LETFSX"&amp;A24,'Main File'!A:O,10,0),0)</f>
        <v>0</v>
      </c>
      <c r="G24" s="14">
        <f>IFERROR(+VLOOKUP("LETFSX"&amp;A24,'Main File'!A:O,11,0),0)</f>
        <v>0</v>
      </c>
      <c r="H24" s="14">
        <f>IFERROR(+VLOOKUP("LETFSX"&amp;A24,'Main File'!A:O,12,0),0)</f>
        <v>0</v>
      </c>
      <c r="I24" s="14">
        <f>IFERROR(+VLOOKUP("LETFSX"&amp;A24,'Main File'!A:O,13,0),0)</f>
        <v>0</v>
      </c>
      <c r="J24" s="14">
        <f>IFERROR(+VLOOKUP("LETFSX"&amp;A24,'Main File'!A:O,14,0),0)</f>
        <v>0</v>
      </c>
      <c r="K24" s="14">
        <f>IFERROR(+VLOOKUP("LETFSX"&amp;A24,'Main File'!A:O,15,0),0)</f>
        <v>0</v>
      </c>
    </row>
    <row r="25" spans="1:11" x14ac:dyDescent="0.25">
      <c r="A25" s="9">
        <f t="shared" si="0"/>
        <v>43181</v>
      </c>
      <c r="B25" s="14">
        <f>IFERROR(+VLOOKUP("LETFSX"&amp;A25,'Main File'!A:O,6,0),0)</f>
        <v>0</v>
      </c>
      <c r="C25" s="14">
        <f>IFERROR(+VLOOKUP("LETFSX"&amp;A25,'Main File'!A:O,7,0),0)</f>
        <v>0</v>
      </c>
      <c r="D25" s="14">
        <f>IFERROR(+VLOOKUP("LETFSX"&amp;A25,'Main File'!A:O,8,0),0)</f>
        <v>0</v>
      </c>
      <c r="E25" s="14">
        <f>IFERROR(+VLOOKUP("LETFSX"&amp;A25,'Main File'!A:O,9,0),0)</f>
        <v>0</v>
      </c>
      <c r="F25" s="14">
        <f>IFERROR(+VLOOKUP("LETFSX"&amp;A25,'Main File'!A:O,10,0),0)</f>
        <v>0</v>
      </c>
      <c r="G25" s="14">
        <f>IFERROR(+VLOOKUP("LETFSX"&amp;A25,'Main File'!A:O,11,0),0)</f>
        <v>0</v>
      </c>
      <c r="H25" s="14">
        <f>IFERROR(+VLOOKUP("LETFSX"&amp;A25,'Main File'!A:O,12,0),0)</f>
        <v>0</v>
      </c>
      <c r="I25" s="14">
        <f>IFERROR(+VLOOKUP("LETFSX"&amp;A25,'Main File'!A:O,13,0),0)</f>
        <v>0</v>
      </c>
      <c r="J25" s="14">
        <f>IFERROR(+VLOOKUP("LETFSX"&amp;A25,'Main File'!A:O,14,0),0)</f>
        <v>0</v>
      </c>
      <c r="K25" s="14">
        <f>IFERROR(+VLOOKUP("LETFSX"&amp;A25,'Main File'!A:O,15,0),0)</f>
        <v>0</v>
      </c>
    </row>
    <row r="26" spans="1:11" x14ac:dyDescent="0.25">
      <c r="A26" s="9">
        <f t="shared" si="0"/>
        <v>43182</v>
      </c>
      <c r="B26" s="14">
        <f>IFERROR(+VLOOKUP("LETFSX"&amp;A26,'Main File'!A:O,6,0),0)</f>
        <v>0</v>
      </c>
      <c r="C26" s="14">
        <f>IFERROR(+VLOOKUP("LETFSX"&amp;A26,'Main File'!A:O,7,0),0)</f>
        <v>0</v>
      </c>
      <c r="D26" s="14">
        <f>IFERROR(+VLOOKUP("LETFSX"&amp;A26,'Main File'!A:O,8,0),0)</f>
        <v>0</v>
      </c>
      <c r="E26" s="14">
        <f>IFERROR(+VLOOKUP("LETFSX"&amp;A26,'Main File'!A:O,9,0),0)</f>
        <v>0</v>
      </c>
      <c r="F26" s="14">
        <f>IFERROR(+VLOOKUP("LETFSX"&amp;A26,'Main File'!A:O,10,0),0)</f>
        <v>0</v>
      </c>
      <c r="G26" s="14">
        <f>IFERROR(+VLOOKUP("LETFSX"&amp;A26,'Main File'!A:O,11,0),0)</f>
        <v>0</v>
      </c>
      <c r="H26" s="14">
        <f>IFERROR(+VLOOKUP("LETFSX"&amp;A26,'Main File'!A:O,12,0),0)</f>
        <v>0</v>
      </c>
      <c r="I26" s="14">
        <f>IFERROR(+VLOOKUP("LETFSX"&amp;A26,'Main File'!A:O,13,0),0)</f>
        <v>0</v>
      </c>
      <c r="J26" s="14">
        <f>IFERROR(+VLOOKUP("LETFSX"&amp;A26,'Main File'!A:O,14,0),0)</f>
        <v>0</v>
      </c>
      <c r="K26" s="14">
        <f>IFERROR(+VLOOKUP("LETFSX"&amp;A26,'Main File'!A:O,15,0),0)</f>
        <v>0</v>
      </c>
    </row>
    <row r="27" spans="1:11" x14ac:dyDescent="0.25">
      <c r="A27" s="9">
        <f t="shared" si="0"/>
        <v>43183</v>
      </c>
      <c r="B27" s="14">
        <f>IFERROR(+VLOOKUP("LETFSX"&amp;A27,'Main File'!A:O,6,0),0)</f>
        <v>0</v>
      </c>
      <c r="C27" s="14">
        <f>IFERROR(+VLOOKUP("LETFSX"&amp;A27,'Main File'!A:O,7,0),0)</f>
        <v>0</v>
      </c>
      <c r="D27" s="14">
        <f>IFERROR(+VLOOKUP("LETFSX"&amp;A27,'Main File'!A:O,8,0),0)</f>
        <v>0</v>
      </c>
      <c r="E27" s="14">
        <f>IFERROR(+VLOOKUP("LETFSX"&amp;A27,'Main File'!A:O,9,0),0)</f>
        <v>0</v>
      </c>
      <c r="F27" s="14">
        <f>IFERROR(+VLOOKUP("LETFSX"&amp;A27,'Main File'!A:O,10,0),0)</f>
        <v>0</v>
      </c>
      <c r="G27" s="14">
        <f>IFERROR(+VLOOKUP("LETFSX"&amp;A27,'Main File'!A:O,11,0),0)</f>
        <v>0</v>
      </c>
      <c r="H27" s="14">
        <f>IFERROR(+VLOOKUP("LETFSX"&amp;A27,'Main File'!A:O,12,0),0)</f>
        <v>0</v>
      </c>
      <c r="I27" s="14">
        <f>IFERROR(+VLOOKUP("LETFSX"&amp;A27,'Main File'!A:O,13,0),0)</f>
        <v>0</v>
      </c>
      <c r="J27" s="14">
        <f>IFERROR(+VLOOKUP("LETFSX"&amp;A27,'Main File'!A:O,14,0),0)</f>
        <v>0</v>
      </c>
      <c r="K27" s="14">
        <f>IFERROR(+VLOOKUP("LETFSX"&amp;A27,'Main File'!A:O,15,0),0)</f>
        <v>0</v>
      </c>
    </row>
    <row r="28" spans="1:11" x14ac:dyDescent="0.25">
      <c r="A28" s="9">
        <f t="shared" si="0"/>
        <v>43184</v>
      </c>
      <c r="B28" s="14">
        <f>IFERROR(+VLOOKUP("LETFSX"&amp;A28,'Main File'!A:O,6,0),0)</f>
        <v>0</v>
      </c>
      <c r="C28" s="14">
        <f>IFERROR(+VLOOKUP("LETFSX"&amp;A28,'Main File'!A:O,7,0),0)</f>
        <v>0</v>
      </c>
      <c r="D28" s="14">
        <f>IFERROR(+VLOOKUP("LETFSX"&amp;A28,'Main File'!A:O,8,0),0)</f>
        <v>0</v>
      </c>
      <c r="E28" s="14">
        <f>IFERROR(+VLOOKUP("LETFSX"&amp;A28,'Main File'!A:O,9,0),0)</f>
        <v>0</v>
      </c>
      <c r="F28" s="14">
        <f>IFERROR(+VLOOKUP("LETFSX"&amp;A28,'Main File'!A:O,10,0),0)</f>
        <v>0</v>
      </c>
      <c r="G28" s="14">
        <f>IFERROR(+VLOOKUP("LETFSX"&amp;A28,'Main File'!A:O,11,0),0)</f>
        <v>0</v>
      </c>
      <c r="H28" s="14">
        <f>IFERROR(+VLOOKUP("LETFSX"&amp;A28,'Main File'!A:O,12,0),0)</f>
        <v>0</v>
      </c>
      <c r="I28" s="14">
        <f>IFERROR(+VLOOKUP("LETFSX"&amp;A28,'Main File'!A:O,13,0),0)</f>
        <v>0</v>
      </c>
      <c r="J28" s="14">
        <f>IFERROR(+VLOOKUP("LETFSX"&amp;A28,'Main File'!A:O,14,0),0)</f>
        <v>0</v>
      </c>
      <c r="K28" s="14">
        <f>IFERROR(+VLOOKUP("LETFSX"&amp;A28,'Main File'!A:O,15,0),0)</f>
        <v>0</v>
      </c>
    </row>
    <row r="29" spans="1:11" x14ac:dyDescent="0.25">
      <c r="A29" s="9">
        <f t="shared" si="0"/>
        <v>43185</v>
      </c>
      <c r="B29" s="14">
        <f>IFERROR(+VLOOKUP("LETFSX"&amp;A29,'Main File'!A:O,6,0),0)</f>
        <v>0</v>
      </c>
      <c r="C29" s="14">
        <f>IFERROR(+VLOOKUP("LETFSX"&amp;A29,'Main File'!A:O,7,0),0)</f>
        <v>0</v>
      </c>
      <c r="D29" s="14">
        <f>IFERROR(+VLOOKUP("LETFSX"&amp;A29,'Main File'!A:O,8,0),0)</f>
        <v>0</v>
      </c>
      <c r="E29" s="14">
        <f>IFERROR(+VLOOKUP("LETFSX"&amp;A29,'Main File'!A:O,9,0),0)</f>
        <v>0</v>
      </c>
      <c r="F29" s="14">
        <f>IFERROR(+VLOOKUP("LETFSX"&amp;A29,'Main File'!A:O,10,0),0)</f>
        <v>0</v>
      </c>
      <c r="G29" s="14">
        <f>IFERROR(+VLOOKUP("LETFSX"&amp;A29,'Main File'!A:O,11,0),0)</f>
        <v>0</v>
      </c>
      <c r="H29" s="14">
        <f>IFERROR(+VLOOKUP("LETFSX"&amp;A29,'Main File'!A:O,12,0),0)</f>
        <v>0</v>
      </c>
      <c r="I29" s="14">
        <f>IFERROR(+VLOOKUP("LETFSX"&amp;A29,'Main File'!A:O,13,0),0)</f>
        <v>0</v>
      </c>
      <c r="J29" s="14">
        <f>IFERROR(+VLOOKUP("LETFSX"&amp;A29,'Main File'!A:O,14,0),0)</f>
        <v>0</v>
      </c>
      <c r="K29" s="14">
        <f>IFERROR(+VLOOKUP("LETFSX"&amp;A29,'Main File'!A:O,15,0),0)</f>
        <v>0</v>
      </c>
    </row>
    <row r="30" spans="1:11" x14ac:dyDescent="0.25">
      <c r="A30" s="9">
        <f t="shared" si="0"/>
        <v>43186</v>
      </c>
      <c r="B30" s="14">
        <f>IFERROR(+VLOOKUP("LETFSX"&amp;A30,'Main File'!A:O,6,0),0)</f>
        <v>0</v>
      </c>
      <c r="C30" s="14">
        <f>IFERROR(+VLOOKUP("LETFSX"&amp;A30,'Main File'!A:O,7,0),0)</f>
        <v>0</v>
      </c>
      <c r="D30" s="14">
        <f>IFERROR(+VLOOKUP("LETFSX"&amp;A30,'Main File'!A:O,8,0),0)</f>
        <v>0</v>
      </c>
      <c r="E30" s="14">
        <f>IFERROR(+VLOOKUP("LETFSX"&amp;A30,'Main File'!A:O,9,0),0)</f>
        <v>0</v>
      </c>
      <c r="F30" s="14">
        <f>IFERROR(+VLOOKUP("LETFSX"&amp;A30,'Main File'!A:O,10,0),0)</f>
        <v>0</v>
      </c>
      <c r="G30" s="14">
        <f>IFERROR(+VLOOKUP("LETFSX"&amp;A30,'Main File'!A:O,11,0),0)</f>
        <v>0</v>
      </c>
      <c r="H30" s="14">
        <f>IFERROR(+VLOOKUP("LETFSX"&amp;A30,'Main File'!A:O,12,0),0)</f>
        <v>0</v>
      </c>
      <c r="I30" s="14">
        <f>IFERROR(+VLOOKUP("LETFSX"&amp;A30,'Main File'!A:O,13,0),0)</f>
        <v>0</v>
      </c>
      <c r="J30" s="14">
        <f>IFERROR(+VLOOKUP("LETFSX"&amp;A30,'Main File'!A:O,14,0),0)</f>
        <v>0</v>
      </c>
      <c r="K30" s="14">
        <f>IFERROR(+VLOOKUP("LETFSX"&amp;A30,'Main File'!A:O,15,0),0)</f>
        <v>0</v>
      </c>
    </row>
    <row r="31" spans="1:11" x14ac:dyDescent="0.25">
      <c r="A31" s="9">
        <f t="shared" si="0"/>
        <v>43187</v>
      </c>
      <c r="B31" s="14">
        <f>IFERROR(+VLOOKUP("LETFSX"&amp;A31,'Main File'!A:O,6,0),0)</f>
        <v>0</v>
      </c>
      <c r="C31" s="14">
        <f>IFERROR(+VLOOKUP("LETFSX"&amp;A31,'Main File'!A:O,7,0),0)</f>
        <v>0</v>
      </c>
      <c r="D31" s="14">
        <f>IFERROR(+VLOOKUP("LETFSX"&amp;A31,'Main File'!A:O,8,0),0)</f>
        <v>0</v>
      </c>
      <c r="E31" s="14">
        <f>IFERROR(+VLOOKUP("LETFSX"&amp;A31,'Main File'!A:O,9,0),0)</f>
        <v>0</v>
      </c>
      <c r="F31" s="14">
        <f>IFERROR(+VLOOKUP("LETFSX"&amp;A31,'Main File'!A:O,10,0),0)</f>
        <v>0</v>
      </c>
      <c r="G31" s="14">
        <f>IFERROR(+VLOOKUP("LETFSX"&amp;A31,'Main File'!A:O,11,0),0)</f>
        <v>0</v>
      </c>
      <c r="H31" s="14">
        <f>IFERROR(+VLOOKUP("LETFSX"&amp;A31,'Main File'!A:O,12,0),0)</f>
        <v>0</v>
      </c>
      <c r="I31" s="14">
        <f>IFERROR(+VLOOKUP("LETFSX"&amp;A31,'Main File'!A:O,13,0),0)</f>
        <v>0</v>
      </c>
      <c r="J31" s="14">
        <f>IFERROR(+VLOOKUP("LETFSX"&amp;A31,'Main File'!A:O,14,0),0)</f>
        <v>0</v>
      </c>
      <c r="K31" s="14">
        <f>IFERROR(+VLOOKUP("LETFSX"&amp;A31,'Main File'!A:O,15,0),0)</f>
        <v>0</v>
      </c>
    </row>
    <row r="32" spans="1:11" x14ac:dyDescent="0.25">
      <c r="A32" s="9">
        <f t="shared" si="0"/>
        <v>43188</v>
      </c>
      <c r="B32" s="14">
        <f>IFERROR(+VLOOKUP("LETFSX"&amp;A32,'Main File'!A:O,6,0),0)</f>
        <v>0</v>
      </c>
      <c r="C32" s="14">
        <f>IFERROR(+VLOOKUP("LETFSX"&amp;A32,'Main File'!A:O,7,0),0)</f>
        <v>0</v>
      </c>
      <c r="D32" s="14">
        <f>IFERROR(+VLOOKUP("LETFSX"&amp;A32,'Main File'!A:O,8,0),0)</f>
        <v>0</v>
      </c>
      <c r="E32" s="14">
        <f>IFERROR(+VLOOKUP("LETFSX"&amp;A32,'Main File'!A:O,9,0),0)</f>
        <v>0</v>
      </c>
      <c r="F32" s="14">
        <f>IFERROR(+VLOOKUP("LETFSX"&amp;A32,'Main File'!A:O,10,0),0)</f>
        <v>0</v>
      </c>
      <c r="G32" s="14">
        <f>IFERROR(+VLOOKUP("LETFSX"&amp;A32,'Main File'!A:O,11,0),0)</f>
        <v>0</v>
      </c>
      <c r="H32" s="14">
        <f>IFERROR(+VLOOKUP("LETFSX"&amp;A32,'Main File'!A:O,12,0),0)</f>
        <v>0</v>
      </c>
      <c r="I32" s="14">
        <f>IFERROR(+VLOOKUP("LETFSX"&amp;A32,'Main File'!A:O,13,0),0)</f>
        <v>0</v>
      </c>
      <c r="J32" s="14">
        <f>IFERROR(+VLOOKUP("LETFSX"&amp;A32,'Main File'!A:O,14,0),0)</f>
        <v>0</v>
      </c>
      <c r="K32" s="14">
        <f>IFERROR(+VLOOKUP("LETFSX"&amp;A32,'Main File'!A:O,15,0),0)</f>
        <v>0</v>
      </c>
    </row>
    <row r="33" spans="1:11" x14ac:dyDescent="0.25">
      <c r="A33" s="9">
        <f t="shared" si="0"/>
        <v>43189</v>
      </c>
      <c r="B33" s="14">
        <f>IFERROR(+VLOOKUP("LETFSX"&amp;A33,'Main File'!A:O,6,0),0)</f>
        <v>0</v>
      </c>
      <c r="C33" s="14">
        <f>IFERROR(+VLOOKUP("LETFSX"&amp;A33,'Main File'!A:O,7,0),0)</f>
        <v>0</v>
      </c>
      <c r="D33" s="14">
        <f>IFERROR(+VLOOKUP("LETFSX"&amp;A33,'Main File'!A:O,8,0),0)</f>
        <v>0</v>
      </c>
      <c r="E33" s="14">
        <f>IFERROR(+VLOOKUP("LETFSX"&amp;A33,'Main File'!A:O,9,0),0)</f>
        <v>0</v>
      </c>
      <c r="F33" s="14">
        <f>IFERROR(+VLOOKUP("LETFSX"&amp;A33,'Main File'!A:O,10,0),0)</f>
        <v>0</v>
      </c>
      <c r="G33" s="14">
        <f>IFERROR(+VLOOKUP("LETFSX"&amp;A33,'Main File'!A:O,11,0),0)</f>
        <v>0</v>
      </c>
      <c r="H33" s="14">
        <f>IFERROR(+VLOOKUP("LETFSX"&amp;A33,'Main File'!A:O,12,0),0)</f>
        <v>0</v>
      </c>
      <c r="I33" s="14">
        <f>IFERROR(+VLOOKUP("LETFSX"&amp;A33,'Main File'!A:O,13,0),0)</f>
        <v>0</v>
      </c>
      <c r="J33" s="14">
        <f>IFERROR(+VLOOKUP("LETFSX"&amp;A33,'Main File'!A:O,14,0),0)</f>
        <v>0</v>
      </c>
      <c r="K33" s="14">
        <f>IFERROR(+VLOOKUP("LETFSX"&amp;A33,'Main File'!A:O,15,0),0)</f>
        <v>0</v>
      </c>
    </row>
    <row r="34" spans="1:11" x14ac:dyDescent="0.25">
      <c r="A34" s="9">
        <f t="shared" si="0"/>
        <v>43190</v>
      </c>
      <c r="B34" s="14">
        <f>IFERROR(+VLOOKUP("LETFSX"&amp;A34,'Main File'!A:O,6,0),0)</f>
        <v>0</v>
      </c>
      <c r="C34" s="14">
        <f>IFERROR(+VLOOKUP("LETFSX"&amp;A34,'Main File'!A:O,7,0),0)</f>
        <v>0</v>
      </c>
      <c r="D34" s="14">
        <f>IFERROR(+VLOOKUP("LETFSX"&amp;A34,'Main File'!A:O,8,0),0)</f>
        <v>0</v>
      </c>
      <c r="E34" s="14">
        <f>IFERROR(+VLOOKUP("LETFSX"&amp;A34,'Main File'!A:O,9,0),0)</f>
        <v>0</v>
      </c>
      <c r="F34" s="14">
        <f>IFERROR(+VLOOKUP("LETFSX"&amp;A34,'Main File'!A:O,10,0),0)</f>
        <v>0</v>
      </c>
      <c r="G34" s="14">
        <f>IFERROR(+VLOOKUP("LETFSX"&amp;A34,'Main File'!A:O,11,0),0)</f>
        <v>0</v>
      </c>
      <c r="H34" s="14">
        <f>IFERROR(+VLOOKUP("LETFSX"&amp;A34,'Main File'!A:O,12,0),0)</f>
        <v>0</v>
      </c>
      <c r="I34" s="14">
        <f>IFERROR(+VLOOKUP("LETFSX"&amp;A34,'Main File'!A:O,13,0),0)</f>
        <v>0</v>
      </c>
      <c r="J34" s="14">
        <f>IFERROR(+VLOOKUP("LETFSX"&amp;A34,'Main File'!A:O,14,0),0)</f>
        <v>0</v>
      </c>
      <c r="K34" s="14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Unit Linked Insurance Scheme(ULIS)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IFERROR(+VLOOKUP("LEULIS"&amp;A4,'Main File'!A:O,6,0),0)</f>
        <v>2.3484005500614562</v>
      </c>
      <c r="C4" s="14">
        <f>IFERROR(+VLOOKUP("LEULIS"&amp;A4,'Main File'!A:O,7,0),0)</f>
        <v>0</v>
      </c>
      <c r="D4" s="14">
        <f>IFERROR(+VLOOKUP("LEULIS"&amp;A4,'Main File'!A:O,8,0),0)</f>
        <v>0</v>
      </c>
      <c r="E4" s="14">
        <f>IFERROR(+VLOOKUP("LEULIS"&amp;A4,'Main File'!A:O,9,0),0)</f>
        <v>0.24811233253064102</v>
      </c>
      <c r="F4" s="14">
        <f>IFERROR(+VLOOKUP("LEULIS"&amp;A4,'Main File'!A:O,10,0),0)</f>
        <v>2.5965128825920973</v>
      </c>
      <c r="G4" s="14">
        <f>IFERROR(+VLOOKUP("LEULIS"&amp;A4,'Main File'!A:O,11,0),0)</f>
        <v>1.268619404176736</v>
      </c>
      <c r="H4" s="14">
        <f>IFERROR(+VLOOKUP("LEULIS"&amp;A4,'Main File'!A:O,12,0),0)</f>
        <v>0</v>
      </c>
      <c r="I4" s="14">
        <f>IFERROR(+VLOOKUP("LEULIS"&amp;A4,'Main File'!A:O,13,0),0)</f>
        <v>0</v>
      </c>
      <c r="J4" s="14">
        <f>IFERROR(+VLOOKUP("LEULIS"&amp;A4,'Main File'!A:O,14,0),0)</f>
        <v>0.2157568425696714</v>
      </c>
      <c r="K4" s="14">
        <f>IFERROR(+VLOOKUP("LEULIS"&amp;A4,'Main File'!A:O,15,0),0)</f>
        <v>1.4843762467464074</v>
      </c>
    </row>
    <row r="5" spans="1:14" x14ac:dyDescent="0.25">
      <c r="A5" s="9">
        <v>43161</v>
      </c>
      <c r="B5" s="14">
        <f>IFERROR(+VLOOKUP("LEULIS"&amp;A5,'Main File'!A:O,6,0),0)</f>
        <v>2.3484009718691423</v>
      </c>
      <c r="C5" s="14">
        <f>IFERROR(+VLOOKUP("LEULIS"&amp;A5,'Main File'!A:O,7,0),0)</f>
        <v>0</v>
      </c>
      <c r="D5" s="14">
        <f>IFERROR(+VLOOKUP("LEULIS"&amp;A5,'Main File'!A:O,8,0),0)</f>
        <v>0</v>
      </c>
      <c r="E5" s="14">
        <f>IFERROR(+VLOOKUP("LEULIS"&amp;A5,'Main File'!A:O,9,0),0)</f>
        <v>0.24811244340188876</v>
      </c>
      <c r="F5" s="14">
        <f>IFERROR(+VLOOKUP("LEULIS"&amp;A5,'Main File'!A:O,10,0),0)</f>
        <v>2.5965134152710312</v>
      </c>
      <c r="G5" s="14">
        <f>IFERROR(+VLOOKUP("LEULIS"&amp;A5,'Main File'!A:O,11,0),0)</f>
        <v>1.2694235204586555</v>
      </c>
      <c r="H5" s="14">
        <f>IFERROR(+VLOOKUP("LEULIS"&amp;A5,'Main File'!A:O,12,0),0)</f>
        <v>0</v>
      </c>
      <c r="I5" s="14">
        <f>IFERROR(+VLOOKUP("LEULIS"&amp;A5,'Main File'!A:O,13,0),0)</f>
        <v>0</v>
      </c>
      <c r="J5" s="14">
        <f>IFERROR(+VLOOKUP("LEULIS"&amp;A5,'Main File'!A:O,14,0),0)</f>
        <v>0.21590435934728056</v>
      </c>
      <c r="K5" s="14">
        <f>IFERROR(+VLOOKUP("LEULIS"&amp;A5,'Main File'!A:O,15,0),0)</f>
        <v>1.4853278798059359</v>
      </c>
    </row>
    <row r="6" spans="1:14" x14ac:dyDescent="0.25">
      <c r="A6" s="9">
        <f>+A5+1</f>
        <v>43162</v>
      </c>
      <c r="B6" s="14">
        <f>IFERROR(+VLOOKUP("LEULIS"&amp;A6,'Main File'!A:O,6,0),0)</f>
        <v>2.3484033057181568</v>
      </c>
      <c r="C6" s="14">
        <f>IFERROR(+VLOOKUP("LEULIS"&amp;A6,'Main File'!A:O,7,0),0)</f>
        <v>0</v>
      </c>
      <c r="D6" s="14">
        <f>IFERROR(+VLOOKUP("LEULIS"&amp;A6,'Main File'!A:O,8,0),0)</f>
        <v>0</v>
      </c>
      <c r="E6" s="14">
        <f>IFERROR(+VLOOKUP("LEULIS"&amp;A6,'Main File'!A:O,9,0),0)</f>
        <v>0.24811302043713382</v>
      </c>
      <c r="F6" s="14">
        <f>IFERROR(+VLOOKUP("LEULIS"&amp;A6,'Main File'!A:O,10,0),0)</f>
        <v>2.5965163261552906</v>
      </c>
      <c r="G6" s="14">
        <f>IFERROR(+VLOOKUP("LEULIS"&amp;A6,'Main File'!A:O,11,0),0)</f>
        <v>1.2694298638235915</v>
      </c>
      <c r="H6" s="14">
        <f>IFERROR(+VLOOKUP("LEULIS"&amp;A6,'Main File'!A:O,12,0),0)</f>
        <v>0</v>
      </c>
      <c r="I6" s="14">
        <f>IFERROR(+VLOOKUP("LEULIS"&amp;A6,'Main File'!A:O,13,0),0)</f>
        <v>0</v>
      </c>
      <c r="J6" s="14">
        <f>IFERROR(+VLOOKUP("LEULIS"&amp;A6,'Main File'!A:O,14,0),0)</f>
        <v>0.21590313842853948</v>
      </c>
      <c r="K6" s="14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14">
        <f>IFERROR(+VLOOKUP("LEULIS"&amp;A7,'Main File'!A:O,6,0),0)</f>
        <v>2.3484054786265607</v>
      </c>
      <c r="C7" s="14">
        <f>IFERROR(+VLOOKUP("LEULIS"&amp;A7,'Main File'!A:O,7,0),0)</f>
        <v>0</v>
      </c>
      <c r="D7" s="14">
        <f>IFERROR(+VLOOKUP("LEULIS"&amp;A7,'Main File'!A:O,8,0),0)</f>
        <v>0</v>
      </c>
      <c r="E7" s="14">
        <f>IFERROR(+VLOOKUP("LEULIS"&amp;A7,'Main File'!A:O,9,0),0)</f>
        <v>0.24811299384077459</v>
      </c>
      <c r="F7" s="14">
        <f>IFERROR(+VLOOKUP("LEULIS"&amp;A7,'Main File'!A:O,10,0),0)</f>
        <v>2.5965184724673351</v>
      </c>
      <c r="G7" s="14">
        <f>IFERROR(+VLOOKUP("LEULIS"&amp;A7,'Main File'!A:O,11,0),0)</f>
        <v>1.2694293606480997</v>
      </c>
      <c r="H7" s="14">
        <f>IFERROR(+VLOOKUP("LEULIS"&amp;A7,'Main File'!A:O,12,0),0)</f>
        <v>0</v>
      </c>
      <c r="I7" s="14">
        <f>IFERROR(+VLOOKUP("LEULIS"&amp;A7,'Main File'!A:O,13,0),0)</f>
        <v>0</v>
      </c>
      <c r="J7" s="14">
        <f>IFERROR(+VLOOKUP("LEULIS"&amp;A7,'Main File'!A:O,14,0),0)</f>
        <v>0.21591542472429157</v>
      </c>
      <c r="K7" s="14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14">
        <f>IFERROR(+VLOOKUP("LEULIS"&amp;A8,'Main File'!A:O,6,0),0)</f>
        <v>2.3490505354808202</v>
      </c>
      <c r="C8" s="14">
        <f>IFERROR(+VLOOKUP("LEULIS"&amp;A8,'Main File'!A:O,7,0),0)</f>
        <v>0</v>
      </c>
      <c r="D8" s="14">
        <f>IFERROR(+VLOOKUP("LEULIS"&amp;A8,'Main File'!A:O,8,0),0)</f>
        <v>0</v>
      </c>
      <c r="E8" s="14">
        <f>IFERROR(+VLOOKUP("LEULIS"&amp;A8,'Main File'!A:O,9,0),0)</f>
        <v>0.24822915288974001</v>
      </c>
      <c r="F8" s="14">
        <f>IFERROR(+VLOOKUP("LEULIS"&amp;A8,'Main File'!A:O,10,0),0)</f>
        <v>2.59727968837056</v>
      </c>
      <c r="G8" s="14">
        <f>IFERROR(+VLOOKUP("LEULIS"&amp;A8,'Main File'!A:O,11,0),0)</f>
        <v>1.2688422481268355</v>
      </c>
      <c r="H8" s="14">
        <f>IFERROR(+VLOOKUP("LEULIS"&amp;A8,'Main File'!A:O,12,0),0)</f>
        <v>0</v>
      </c>
      <c r="I8" s="14">
        <f>IFERROR(+VLOOKUP("LEULIS"&amp;A8,'Main File'!A:O,13,0),0)</f>
        <v>0</v>
      </c>
      <c r="J8" s="14">
        <f>IFERROR(+VLOOKUP("LEULIS"&amp;A8,'Main File'!A:O,14,0),0)</f>
        <v>0.21581121713253967</v>
      </c>
      <c r="K8" s="14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14">
        <f>IFERROR(+VLOOKUP("LEULIS"&amp;A9,'Main File'!A:O,6,0),0)</f>
        <v>0</v>
      </c>
      <c r="C9" s="14">
        <f>IFERROR(+VLOOKUP("LEULIS"&amp;A9,'Main File'!A:O,7,0),0)</f>
        <v>0</v>
      </c>
      <c r="D9" s="14">
        <f>IFERROR(+VLOOKUP("LEULIS"&amp;A9,'Main File'!A:O,8,0),0)</f>
        <v>0</v>
      </c>
      <c r="E9" s="14">
        <f>IFERROR(+VLOOKUP("LEULIS"&amp;A9,'Main File'!A:O,9,0),0)</f>
        <v>0</v>
      </c>
      <c r="F9" s="14">
        <f>IFERROR(+VLOOKUP("LEULIS"&amp;A9,'Main File'!A:O,10,0),0)</f>
        <v>0</v>
      </c>
      <c r="G9" s="14">
        <f>IFERROR(+VLOOKUP("LEULIS"&amp;A9,'Main File'!A:O,11,0),0)</f>
        <v>0</v>
      </c>
      <c r="H9" s="14">
        <f>IFERROR(+VLOOKUP("LEULIS"&amp;A9,'Main File'!A:O,12,0),0)</f>
        <v>0</v>
      </c>
      <c r="I9" s="14">
        <f>IFERROR(+VLOOKUP("LEULIS"&amp;A9,'Main File'!A:O,13,0),0)</f>
        <v>0</v>
      </c>
      <c r="J9" s="14">
        <f>IFERROR(+VLOOKUP("LEULIS"&amp;A9,'Main File'!A:O,14,0),0)</f>
        <v>0</v>
      </c>
      <c r="K9" s="14">
        <f>IFERROR(+VLOOKUP("LEULIS"&amp;A9,'Main File'!A:O,15,0),0)</f>
        <v>0</v>
      </c>
    </row>
    <row r="10" spans="1:14" x14ac:dyDescent="0.25">
      <c r="A10" s="9">
        <f t="shared" si="0"/>
        <v>43166</v>
      </c>
      <c r="B10" s="14">
        <f>IFERROR(+VLOOKUP("LEULIS"&amp;A10,'Main File'!A:O,6,0),0)</f>
        <v>0</v>
      </c>
      <c r="C10" s="14">
        <f>IFERROR(+VLOOKUP("LEULIS"&amp;A10,'Main File'!A:O,7,0),0)</f>
        <v>0</v>
      </c>
      <c r="D10" s="14">
        <f>IFERROR(+VLOOKUP("LEULIS"&amp;A10,'Main File'!A:O,8,0),0)</f>
        <v>0</v>
      </c>
      <c r="E10" s="14">
        <f>IFERROR(+VLOOKUP("LEULIS"&amp;A10,'Main File'!A:O,9,0),0)</f>
        <v>0</v>
      </c>
      <c r="F10" s="14">
        <f>IFERROR(+VLOOKUP("LEULIS"&amp;A10,'Main File'!A:O,10,0),0)</f>
        <v>0</v>
      </c>
      <c r="G10" s="14">
        <f>IFERROR(+VLOOKUP("LEULIS"&amp;A10,'Main File'!A:O,11,0),0)</f>
        <v>0</v>
      </c>
      <c r="H10" s="14">
        <f>IFERROR(+VLOOKUP("LEULIS"&amp;A10,'Main File'!A:O,12,0),0)</f>
        <v>0</v>
      </c>
      <c r="I10" s="14">
        <f>IFERROR(+VLOOKUP("LEULIS"&amp;A10,'Main File'!A:O,13,0),0)</f>
        <v>0</v>
      </c>
      <c r="J10" s="14">
        <f>IFERROR(+VLOOKUP("LEULIS"&amp;A10,'Main File'!A:O,14,0),0)</f>
        <v>0</v>
      </c>
      <c r="K10" s="14">
        <f>IFERROR(+VLOOKUP("LEULIS"&amp;A10,'Main File'!A:O,15,0),0)</f>
        <v>0</v>
      </c>
    </row>
    <row r="11" spans="1:14" x14ac:dyDescent="0.25">
      <c r="A11" s="9">
        <f t="shared" si="0"/>
        <v>43167</v>
      </c>
      <c r="B11" s="14">
        <f>IFERROR(+VLOOKUP("LEULIS"&amp;A11,'Main File'!A:O,6,0),0)</f>
        <v>0</v>
      </c>
      <c r="C11" s="14">
        <f>IFERROR(+VLOOKUP("LEULIS"&amp;A11,'Main File'!A:O,7,0),0)</f>
        <v>0</v>
      </c>
      <c r="D11" s="14">
        <f>IFERROR(+VLOOKUP("LEULIS"&amp;A11,'Main File'!A:O,8,0),0)</f>
        <v>0</v>
      </c>
      <c r="E11" s="14">
        <f>IFERROR(+VLOOKUP("LEULIS"&amp;A11,'Main File'!A:O,9,0),0)</f>
        <v>0</v>
      </c>
      <c r="F11" s="14">
        <f>IFERROR(+VLOOKUP("LEULIS"&amp;A11,'Main File'!A:O,10,0),0)</f>
        <v>0</v>
      </c>
      <c r="G11" s="14">
        <f>IFERROR(+VLOOKUP("LEULIS"&amp;A11,'Main File'!A:O,11,0),0)</f>
        <v>0</v>
      </c>
      <c r="H11" s="14">
        <f>IFERROR(+VLOOKUP("LEULIS"&amp;A11,'Main File'!A:O,12,0),0)</f>
        <v>0</v>
      </c>
      <c r="I11" s="14">
        <f>IFERROR(+VLOOKUP("LEULIS"&amp;A11,'Main File'!A:O,13,0),0)</f>
        <v>0</v>
      </c>
      <c r="J11" s="14">
        <f>IFERROR(+VLOOKUP("LEULIS"&amp;A11,'Main File'!A:O,14,0),0)</f>
        <v>0</v>
      </c>
      <c r="K11" s="14">
        <f>IFERROR(+VLOOKUP("LEULIS"&amp;A11,'Main File'!A:O,15,0),0)</f>
        <v>0</v>
      </c>
    </row>
    <row r="12" spans="1:14" x14ac:dyDescent="0.25">
      <c r="A12" s="9">
        <f t="shared" si="0"/>
        <v>43168</v>
      </c>
      <c r="B12" s="14">
        <f>IFERROR(+VLOOKUP("LEULIS"&amp;A12,'Main File'!A:O,6,0),0)</f>
        <v>0</v>
      </c>
      <c r="C12" s="14">
        <f>IFERROR(+VLOOKUP("LEULIS"&amp;A12,'Main File'!A:O,7,0),0)</f>
        <v>0</v>
      </c>
      <c r="D12" s="14">
        <f>IFERROR(+VLOOKUP("LEULIS"&amp;A12,'Main File'!A:O,8,0),0)</f>
        <v>0</v>
      </c>
      <c r="E12" s="14">
        <f>IFERROR(+VLOOKUP("LEULIS"&amp;A12,'Main File'!A:O,9,0),0)</f>
        <v>0</v>
      </c>
      <c r="F12" s="14">
        <f>IFERROR(+VLOOKUP("LEULIS"&amp;A12,'Main File'!A:O,10,0),0)</f>
        <v>0</v>
      </c>
      <c r="G12" s="14">
        <f>IFERROR(+VLOOKUP("LEULIS"&amp;A12,'Main File'!A:O,11,0),0)</f>
        <v>0</v>
      </c>
      <c r="H12" s="14">
        <f>IFERROR(+VLOOKUP("LEULIS"&amp;A12,'Main File'!A:O,12,0),0)</f>
        <v>0</v>
      </c>
      <c r="I12" s="14">
        <f>IFERROR(+VLOOKUP("LEULIS"&amp;A12,'Main File'!A:O,13,0),0)</f>
        <v>0</v>
      </c>
      <c r="J12" s="14">
        <f>IFERROR(+VLOOKUP("LEULIS"&amp;A12,'Main File'!A:O,14,0),0)</f>
        <v>0</v>
      </c>
      <c r="K12" s="14">
        <f>IFERROR(+VLOOKUP("LEULIS"&amp;A12,'Main File'!A:O,15,0),0)</f>
        <v>0</v>
      </c>
    </row>
    <row r="13" spans="1:14" x14ac:dyDescent="0.25">
      <c r="A13" s="9">
        <f t="shared" si="0"/>
        <v>43169</v>
      </c>
      <c r="B13" s="14">
        <f>IFERROR(+VLOOKUP("LEULIS"&amp;A13,'Main File'!A:O,6,0),0)</f>
        <v>0</v>
      </c>
      <c r="C13" s="14">
        <f>IFERROR(+VLOOKUP("LEULIS"&amp;A13,'Main File'!A:O,7,0),0)</f>
        <v>0</v>
      </c>
      <c r="D13" s="14">
        <f>IFERROR(+VLOOKUP("LEULIS"&amp;A13,'Main File'!A:O,8,0),0)</f>
        <v>0</v>
      </c>
      <c r="E13" s="14">
        <f>IFERROR(+VLOOKUP("LEULIS"&amp;A13,'Main File'!A:O,9,0),0)</f>
        <v>0</v>
      </c>
      <c r="F13" s="14">
        <f>IFERROR(+VLOOKUP("LEULIS"&amp;A13,'Main File'!A:O,10,0),0)</f>
        <v>0</v>
      </c>
      <c r="G13" s="14">
        <f>IFERROR(+VLOOKUP("LEULIS"&amp;A13,'Main File'!A:O,11,0),0)</f>
        <v>0</v>
      </c>
      <c r="H13" s="14">
        <f>IFERROR(+VLOOKUP("LEULIS"&amp;A13,'Main File'!A:O,12,0),0)</f>
        <v>0</v>
      </c>
      <c r="I13" s="14">
        <f>IFERROR(+VLOOKUP("LEULIS"&amp;A13,'Main File'!A:O,13,0),0)</f>
        <v>0</v>
      </c>
      <c r="J13" s="14">
        <f>IFERROR(+VLOOKUP("LEULIS"&amp;A13,'Main File'!A:O,14,0),0)</f>
        <v>0</v>
      </c>
      <c r="K13" s="14">
        <f>IFERROR(+VLOOKUP("LEULIS"&amp;A13,'Main File'!A:O,15,0),0)</f>
        <v>0</v>
      </c>
    </row>
    <row r="14" spans="1:14" x14ac:dyDescent="0.25">
      <c r="A14" s="9">
        <f t="shared" si="0"/>
        <v>43170</v>
      </c>
      <c r="B14" s="14">
        <f>IFERROR(+VLOOKUP("LEULIS"&amp;A14,'Main File'!A:O,6,0),0)</f>
        <v>0</v>
      </c>
      <c r="C14" s="14">
        <f>IFERROR(+VLOOKUP("LEULIS"&amp;A14,'Main File'!A:O,7,0),0)</f>
        <v>0</v>
      </c>
      <c r="D14" s="14">
        <f>IFERROR(+VLOOKUP("LEULIS"&amp;A14,'Main File'!A:O,8,0),0)</f>
        <v>0</v>
      </c>
      <c r="E14" s="14">
        <f>IFERROR(+VLOOKUP("LEULIS"&amp;A14,'Main File'!A:O,9,0),0)</f>
        <v>0</v>
      </c>
      <c r="F14" s="14">
        <f>IFERROR(+VLOOKUP("LEULIS"&amp;A14,'Main File'!A:O,10,0),0)</f>
        <v>0</v>
      </c>
      <c r="G14" s="14">
        <f>IFERROR(+VLOOKUP("LEULIS"&amp;A14,'Main File'!A:O,11,0),0)</f>
        <v>0</v>
      </c>
      <c r="H14" s="14">
        <f>IFERROR(+VLOOKUP("LEULIS"&amp;A14,'Main File'!A:O,12,0),0)</f>
        <v>0</v>
      </c>
      <c r="I14" s="14">
        <f>IFERROR(+VLOOKUP("LEULIS"&amp;A14,'Main File'!A:O,13,0),0)</f>
        <v>0</v>
      </c>
      <c r="J14" s="14">
        <f>IFERROR(+VLOOKUP("LEULIS"&amp;A14,'Main File'!A:O,14,0),0)</f>
        <v>0</v>
      </c>
      <c r="K14" s="14">
        <f>IFERROR(+VLOOKUP("LEULIS"&amp;A14,'Main File'!A:O,15,0),0)</f>
        <v>0</v>
      </c>
    </row>
    <row r="15" spans="1:14" x14ac:dyDescent="0.25">
      <c r="A15" s="9">
        <f t="shared" si="0"/>
        <v>43171</v>
      </c>
      <c r="B15" s="14">
        <f>IFERROR(+VLOOKUP("LEULIS"&amp;A15,'Main File'!A:O,6,0),0)</f>
        <v>0</v>
      </c>
      <c r="C15" s="14">
        <f>IFERROR(+VLOOKUP("LEULIS"&amp;A15,'Main File'!A:O,7,0),0)</f>
        <v>0</v>
      </c>
      <c r="D15" s="14">
        <f>IFERROR(+VLOOKUP("LEULIS"&amp;A15,'Main File'!A:O,8,0),0)</f>
        <v>0</v>
      </c>
      <c r="E15" s="14">
        <f>IFERROR(+VLOOKUP("LEULIS"&amp;A15,'Main File'!A:O,9,0),0)</f>
        <v>0</v>
      </c>
      <c r="F15" s="14">
        <f>IFERROR(+VLOOKUP("LEULIS"&amp;A15,'Main File'!A:O,10,0),0)</f>
        <v>0</v>
      </c>
      <c r="G15" s="14">
        <f>IFERROR(+VLOOKUP("LEULIS"&amp;A15,'Main File'!A:O,11,0),0)</f>
        <v>0</v>
      </c>
      <c r="H15" s="14">
        <f>IFERROR(+VLOOKUP("LEULIS"&amp;A15,'Main File'!A:O,12,0),0)</f>
        <v>0</v>
      </c>
      <c r="I15" s="14">
        <f>IFERROR(+VLOOKUP("LEULIS"&amp;A15,'Main File'!A:O,13,0),0)</f>
        <v>0</v>
      </c>
      <c r="J15" s="14">
        <f>IFERROR(+VLOOKUP("LEULIS"&amp;A15,'Main File'!A:O,14,0),0)</f>
        <v>0</v>
      </c>
      <c r="K15" s="14">
        <f>IFERROR(+VLOOKUP("LEULIS"&amp;A15,'Main File'!A:O,15,0),0)</f>
        <v>0</v>
      </c>
    </row>
    <row r="16" spans="1:14" x14ac:dyDescent="0.25">
      <c r="A16" s="9">
        <f t="shared" si="0"/>
        <v>43172</v>
      </c>
      <c r="B16" s="14">
        <f>IFERROR(+VLOOKUP("LEULIS"&amp;A16,'Main File'!A:O,6,0),0)</f>
        <v>0</v>
      </c>
      <c r="C16" s="14">
        <f>IFERROR(+VLOOKUP("LEULIS"&amp;A16,'Main File'!A:O,7,0),0)</f>
        <v>0</v>
      </c>
      <c r="D16" s="14">
        <f>IFERROR(+VLOOKUP("LEULIS"&amp;A16,'Main File'!A:O,8,0),0)</f>
        <v>0</v>
      </c>
      <c r="E16" s="14">
        <f>IFERROR(+VLOOKUP("LEULIS"&amp;A16,'Main File'!A:O,9,0),0)</f>
        <v>0</v>
      </c>
      <c r="F16" s="14">
        <f>IFERROR(+VLOOKUP("LEULIS"&amp;A16,'Main File'!A:O,10,0),0)</f>
        <v>0</v>
      </c>
      <c r="G16" s="14">
        <f>IFERROR(+VLOOKUP("LEULIS"&amp;A16,'Main File'!A:O,11,0),0)</f>
        <v>0</v>
      </c>
      <c r="H16" s="14">
        <f>IFERROR(+VLOOKUP("LEULIS"&amp;A16,'Main File'!A:O,12,0),0)</f>
        <v>0</v>
      </c>
      <c r="I16" s="14">
        <f>IFERROR(+VLOOKUP("LEULIS"&amp;A16,'Main File'!A:O,13,0),0)</f>
        <v>0</v>
      </c>
      <c r="J16" s="14">
        <f>IFERROR(+VLOOKUP("LEULIS"&amp;A16,'Main File'!A:O,14,0),0)</f>
        <v>0</v>
      </c>
      <c r="K16" s="14">
        <f>IFERROR(+VLOOKUP("LEULIS"&amp;A16,'Main File'!A:O,15,0),0)</f>
        <v>0</v>
      </c>
    </row>
    <row r="17" spans="1:11" x14ac:dyDescent="0.25">
      <c r="A17" s="9">
        <f t="shared" si="0"/>
        <v>43173</v>
      </c>
      <c r="B17" s="14">
        <f>IFERROR(+VLOOKUP("LEULIS"&amp;A17,'Main File'!A:O,6,0),0)</f>
        <v>0</v>
      </c>
      <c r="C17" s="14">
        <f>IFERROR(+VLOOKUP("LEULIS"&amp;A17,'Main File'!A:O,7,0),0)</f>
        <v>0</v>
      </c>
      <c r="D17" s="14">
        <f>IFERROR(+VLOOKUP("LEULIS"&amp;A17,'Main File'!A:O,8,0),0)</f>
        <v>0</v>
      </c>
      <c r="E17" s="14">
        <f>IFERROR(+VLOOKUP("LEULIS"&amp;A17,'Main File'!A:O,9,0),0)</f>
        <v>0</v>
      </c>
      <c r="F17" s="14">
        <f>IFERROR(+VLOOKUP("LEULIS"&amp;A17,'Main File'!A:O,10,0),0)</f>
        <v>0</v>
      </c>
      <c r="G17" s="14">
        <f>IFERROR(+VLOOKUP("LEULIS"&amp;A17,'Main File'!A:O,11,0),0)</f>
        <v>0</v>
      </c>
      <c r="H17" s="14">
        <f>IFERROR(+VLOOKUP("LEULIS"&amp;A17,'Main File'!A:O,12,0),0)</f>
        <v>0</v>
      </c>
      <c r="I17" s="14">
        <f>IFERROR(+VLOOKUP("LEULIS"&amp;A17,'Main File'!A:O,13,0),0)</f>
        <v>0</v>
      </c>
      <c r="J17" s="14">
        <f>IFERROR(+VLOOKUP("LEULIS"&amp;A17,'Main File'!A:O,14,0),0)</f>
        <v>0</v>
      </c>
      <c r="K17" s="14">
        <f>IFERROR(+VLOOKUP("LEULIS"&amp;A17,'Main File'!A:O,15,0),0)</f>
        <v>0</v>
      </c>
    </row>
    <row r="18" spans="1:11" x14ac:dyDescent="0.25">
      <c r="A18" s="9">
        <f t="shared" si="0"/>
        <v>43174</v>
      </c>
      <c r="B18" s="14">
        <f>IFERROR(+VLOOKUP("LEULIS"&amp;A18,'Main File'!A:O,6,0),0)</f>
        <v>0</v>
      </c>
      <c r="C18" s="14">
        <f>IFERROR(+VLOOKUP("LEULIS"&amp;A18,'Main File'!A:O,7,0),0)</f>
        <v>0</v>
      </c>
      <c r="D18" s="14">
        <f>IFERROR(+VLOOKUP("LEULIS"&amp;A18,'Main File'!A:O,8,0),0)</f>
        <v>0</v>
      </c>
      <c r="E18" s="14">
        <f>IFERROR(+VLOOKUP("LEULIS"&amp;A18,'Main File'!A:O,9,0),0)</f>
        <v>0</v>
      </c>
      <c r="F18" s="14">
        <f>IFERROR(+VLOOKUP("LEULIS"&amp;A18,'Main File'!A:O,10,0),0)</f>
        <v>0</v>
      </c>
      <c r="G18" s="14">
        <f>IFERROR(+VLOOKUP("LEULIS"&amp;A18,'Main File'!A:O,11,0),0)</f>
        <v>0</v>
      </c>
      <c r="H18" s="14">
        <f>IFERROR(+VLOOKUP("LEULIS"&amp;A18,'Main File'!A:O,12,0),0)</f>
        <v>0</v>
      </c>
      <c r="I18" s="14">
        <f>IFERROR(+VLOOKUP("LEULIS"&amp;A18,'Main File'!A:O,13,0),0)</f>
        <v>0</v>
      </c>
      <c r="J18" s="14">
        <f>IFERROR(+VLOOKUP("LEULIS"&amp;A18,'Main File'!A:O,14,0),0)</f>
        <v>0</v>
      </c>
      <c r="K18" s="14">
        <f>IFERROR(+VLOOKUP("LEULIS"&amp;A18,'Main File'!A:O,15,0),0)</f>
        <v>0</v>
      </c>
    </row>
    <row r="19" spans="1:11" x14ac:dyDescent="0.25">
      <c r="A19" s="9">
        <f t="shared" si="0"/>
        <v>43175</v>
      </c>
      <c r="B19" s="14">
        <f>IFERROR(+VLOOKUP("LEULIS"&amp;A19,'Main File'!A:O,6,0),0)</f>
        <v>0</v>
      </c>
      <c r="C19" s="14">
        <f>IFERROR(+VLOOKUP("LEULIS"&amp;A19,'Main File'!A:O,7,0),0)</f>
        <v>0</v>
      </c>
      <c r="D19" s="14">
        <f>IFERROR(+VLOOKUP("LEULIS"&amp;A19,'Main File'!A:O,8,0),0)</f>
        <v>0</v>
      </c>
      <c r="E19" s="14">
        <f>IFERROR(+VLOOKUP("LEULIS"&amp;A19,'Main File'!A:O,9,0),0)</f>
        <v>0</v>
      </c>
      <c r="F19" s="14">
        <f>IFERROR(+VLOOKUP("LEULIS"&amp;A19,'Main File'!A:O,10,0),0)</f>
        <v>0</v>
      </c>
      <c r="G19" s="14">
        <f>IFERROR(+VLOOKUP("LEULIS"&amp;A19,'Main File'!A:O,11,0),0)</f>
        <v>0</v>
      </c>
      <c r="H19" s="14">
        <f>IFERROR(+VLOOKUP("LEULIS"&amp;A19,'Main File'!A:O,12,0),0)</f>
        <v>0</v>
      </c>
      <c r="I19" s="14">
        <f>IFERROR(+VLOOKUP("LEULIS"&amp;A19,'Main File'!A:O,13,0),0)</f>
        <v>0</v>
      </c>
      <c r="J19" s="14">
        <f>IFERROR(+VLOOKUP("LEULIS"&amp;A19,'Main File'!A:O,14,0),0)</f>
        <v>0</v>
      </c>
      <c r="K19" s="14">
        <f>IFERROR(+VLOOKUP("LEULIS"&amp;A19,'Main File'!A:O,15,0),0)</f>
        <v>0</v>
      </c>
    </row>
    <row r="20" spans="1:11" x14ac:dyDescent="0.25">
      <c r="A20" s="9">
        <f t="shared" si="0"/>
        <v>43176</v>
      </c>
      <c r="B20" s="14">
        <f>IFERROR(+VLOOKUP("LEULIS"&amp;A20,'Main File'!A:O,6,0),0)</f>
        <v>0</v>
      </c>
      <c r="C20" s="14">
        <f>IFERROR(+VLOOKUP("LEULIS"&amp;A20,'Main File'!A:O,7,0),0)</f>
        <v>0</v>
      </c>
      <c r="D20" s="14">
        <f>IFERROR(+VLOOKUP("LEULIS"&amp;A20,'Main File'!A:O,8,0),0)</f>
        <v>0</v>
      </c>
      <c r="E20" s="14">
        <f>IFERROR(+VLOOKUP("LEULIS"&amp;A20,'Main File'!A:O,9,0),0)</f>
        <v>0</v>
      </c>
      <c r="F20" s="14">
        <f>IFERROR(+VLOOKUP("LEULIS"&amp;A20,'Main File'!A:O,10,0),0)</f>
        <v>0</v>
      </c>
      <c r="G20" s="14">
        <f>IFERROR(+VLOOKUP("LEULIS"&amp;A20,'Main File'!A:O,11,0),0)</f>
        <v>0</v>
      </c>
      <c r="H20" s="14">
        <f>IFERROR(+VLOOKUP("LEULIS"&amp;A20,'Main File'!A:O,12,0),0)</f>
        <v>0</v>
      </c>
      <c r="I20" s="14">
        <f>IFERROR(+VLOOKUP("LEULIS"&amp;A20,'Main File'!A:O,13,0),0)</f>
        <v>0</v>
      </c>
      <c r="J20" s="14">
        <f>IFERROR(+VLOOKUP("LEULIS"&amp;A20,'Main File'!A:O,14,0),0)</f>
        <v>0</v>
      </c>
      <c r="K20" s="14">
        <f>IFERROR(+VLOOKUP("LEULIS"&amp;A20,'Main File'!A:O,15,0),0)</f>
        <v>0</v>
      </c>
    </row>
    <row r="21" spans="1:11" x14ac:dyDescent="0.25">
      <c r="A21" s="9">
        <f t="shared" si="0"/>
        <v>43177</v>
      </c>
      <c r="B21" s="14">
        <f>IFERROR(+VLOOKUP("LEULIS"&amp;A21,'Main File'!A:O,6,0),0)</f>
        <v>0</v>
      </c>
      <c r="C21" s="14">
        <f>IFERROR(+VLOOKUP("LEULIS"&amp;A21,'Main File'!A:O,7,0),0)</f>
        <v>0</v>
      </c>
      <c r="D21" s="14">
        <f>IFERROR(+VLOOKUP("LEULIS"&amp;A21,'Main File'!A:O,8,0),0)</f>
        <v>0</v>
      </c>
      <c r="E21" s="14">
        <f>IFERROR(+VLOOKUP("LEULIS"&amp;A21,'Main File'!A:O,9,0),0)</f>
        <v>0</v>
      </c>
      <c r="F21" s="14">
        <f>IFERROR(+VLOOKUP("LEULIS"&amp;A21,'Main File'!A:O,10,0),0)</f>
        <v>0</v>
      </c>
      <c r="G21" s="14">
        <f>IFERROR(+VLOOKUP("LEULIS"&amp;A21,'Main File'!A:O,11,0),0)</f>
        <v>0</v>
      </c>
      <c r="H21" s="14">
        <f>IFERROR(+VLOOKUP("LEULIS"&amp;A21,'Main File'!A:O,12,0),0)</f>
        <v>0</v>
      </c>
      <c r="I21" s="14">
        <f>IFERROR(+VLOOKUP("LEULIS"&amp;A21,'Main File'!A:O,13,0),0)</f>
        <v>0</v>
      </c>
      <c r="J21" s="14">
        <f>IFERROR(+VLOOKUP("LEULIS"&amp;A21,'Main File'!A:O,14,0),0)</f>
        <v>0</v>
      </c>
      <c r="K21" s="14">
        <f>IFERROR(+VLOOKUP("LEULIS"&amp;A21,'Main File'!A:O,15,0),0)</f>
        <v>0</v>
      </c>
    </row>
    <row r="22" spans="1:11" x14ac:dyDescent="0.25">
      <c r="A22" s="9">
        <f t="shared" si="0"/>
        <v>43178</v>
      </c>
      <c r="B22" s="14">
        <f>IFERROR(+VLOOKUP("LEULIS"&amp;A22,'Main File'!A:O,6,0),0)</f>
        <v>0</v>
      </c>
      <c r="C22" s="14">
        <f>IFERROR(+VLOOKUP("LEULIS"&amp;A22,'Main File'!A:O,7,0),0)</f>
        <v>0</v>
      </c>
      <c r="D22" s="14">
        <f>IFERROR(+VLOOKUP("LEULIS"&amp;A22,'Main File'!A:O,8,0),0)</f>
        <v>0</v>
      </c>
      <c r="E22" s="14">
        <f>IFERROR(+VLOOKUP("LEULIS"&amp;A22,'Main File'!A:O,9,0),0)</f>
        <v>0</v>
      </c>
      <c r="F22" s="14">
        <f>IFERROR(+VLOOKUP("LEULIS"&amp;A22,'Main File'!A:O,10,0),0)</f>
        <v>0</v>
      </c>
      <c r="G22" s="14">
        <f>IFERROR(+VLOOKUP("LEULIS"&amp;A22,'Main File'!A:O,11,0),0)</f>
        <v>0</v>
      </c>
      <c r="H22" s="14">
        <f>IFERROR(+VLOOKUP("LEULIS"&amp;A22,'Main File'!A:O,12,0),0)</f>
        <v>0</v>
      </c>
      <c r="I22" s="14">
        <f>IFERROR(+VLOOKUP("LEULIS"&amp;A22,'Main File'!A:O,13,0),0)</f>
        <v>0</v>
      </c>
      <c r="J22" s="14">
        <f>IFERROR(+VLOOKUP("LEULIS"&amp;A22,'Main File'!A:O,14,0),0)</f>
        <v>0</v>
      </c>
      <c r="K22" s="14">
        <f>IFERROR(+VLOOKUP("LEULIS"&amp;A22,'Main File'!A:O,15,0),0)</f>
        <v>0</v>
      </c>
    </row>
    <row r="23" spans="1:11" x14ac:dyDescent="0.25">
      <c r="A23" s="9">
        <f t="shared" si="0"/>
        <v>43179</v>
      </c>
      <c r="B23" s="14">
        <f>IFERROR(+VLOOKUP("LEULIS"&amp;A23,'Main File'!A:O,6,0),0)</f>
        <v>0</v>
      </c>
      <c r="C23" s="14">
        <f>IFERROR(+VLOOKUP("LEULIS"&amp;A23,'Main File'!A:O,7,0),0)</f>
        <v>0</v>
      </c>
      <c r="D23" s="14">
        <f>IFERROR(+VLOOKUP("LEULIS"&amp;A23,'Main File'!A:O,8,0),0)</f>
        <v>0</v>
      </c>
      <c r="E23" s="14">
        <f>IFERROR(+VLOOKUP("LEULIS"&amp;A23,'Main File'!A:O,9,0),0)</f>
        <v>0</v>
      </c>
      <c r="F23" s="14">
        <f>IFERROR(+VLOOKUP("LEULIS"&amp;A23,'Main File'!A:O,10,0),0)</f>
        <v>0</v>
      </c>
      <c r="G23" s="14">
        <f>IFERROR(+VLOOKUP("LEULIS"&amp;A23,'Main File'!A:O,11,0),0)</f>
        <v>0</v>
      </c>
      <c r="H23" s="14">
        <f>IFERROR(+VLOOKUP("LEULIS"&amp;A23,'Main File'!A:O,12,0),0)</f>
        <v>0</v>
      </c>
      <c r="I23" s="14">
        <f>IFERROR(+VLOOKUP("LEULIS"&amp;A23,'Main File'!A:O,13,0),0)</f>
        <v>0</v>
      </c>
      <c r="J23" s="14">
        <f>IFERROR(+VLOOKUP("LEULIS"&amp;A23,'Main File'!A:O,14,0),0)</f>
        <v>0</v>
      </c>
      <c r="K23" s="14">
        <f>IFERROR(+VLOOKUP("LEULIS"&amp;A23,'Main File'!A:O,15,0),0)</f>
        <v>0</v>
      </c>
    </row>
    <row r="24" spans="1:11" x14ac:dyDescent="0.25">
      <c r="A24" s="9">
        <f t="shared" si="0"/>
        <v>43180</v>
      </c>
      <c r="B24" s="14">
        <f>IFERROR(+VLOOKUP("LEULIS"&amp;A24,'Main File'!A:O,6,0),0)</f>
        <v>0</v>
      </c>
      <c r="C24" s="14">
        <f>IFERROR(+VLOOKUP("LEULIS"&amp;A24,'Main File'!A:O,7,0),0)</f>
        <v>0</v>
      </c>
      <c r="D24" s="14">
        <f>IFERROR(+VLOOKUP("LEULIS"&amp;A24,'Main File'!A:O,8,0),0)</f>
        <v>0</v>
      </c>
      <c r="E24" s="14">
        <f>IFERROR(+VLOOKUP("LEULIS"&amp;A24,'Main File'!A:O,9,0),0)</f>
        <v>0</v>
      </c>
      <c r="F24" s="14">
        <f>IFERROR(+VLOOKUP("LEULIS"&amp;A24,'Main File'!A:O,10,0),0)</f>
        <v>0</v>
      </c>
      <c r="G24" s="14">
        <f>IFERROR(+VLOOKUP("LEULIS"&amp;A24,'Main File'!A:O,11,0),0)</f>
        <v>0</v>
      </c>
      <c r="H24" s="14">
        <f>IFERROR(+VLOOKUP("LEULIS"&amp;A24,'Main File'!A:O,12,0),0)</f>
        <v>0</v>
      </c>
      <c r="I24" s="14">
        <f>IFERROR(+VLOOKUP("LEULIS"&amp;A24,'Main File'!A:O,13,0),0)</f>
        <v>0</v>
      </c>
      <c r="J24" s="14">
        <f>IFERROR(+VLOOKUP("LEULIS"&amp;A24,'Main File'!A:O,14,0),0)</f>
        <v>0</v>
      </c>
      <c r="K24" s="14">
        <f>IFERROR(+VLOOKUP("LEULIS"&amp;A24,'Main File'!A:O,15,0),0)</f>
        <v>0</v>
      </c>
    </row>
    <row r="25" spans="1:11" x14ac:dyDescent="0.25">
      <c r="A25" s="9">
        <f t="shared" si="0"/>
        <v>43181</v>
      </c>
      <c r="B25" s="14">
        <f>IFERROR(+VLOOKUP("LEULIS"&amp;A25,'Main File'!A:O,6,0),0)</f>
        <v>0</v>
      </c>
      <c r="C25" s="14">
        <f>IFERROR(+VLOOKUP("LEULIS"&amp;A25,'Main File'!A:O,7,0),0)</f>
        <v>0</v>
      </c>
      <c r="D25" s="14">
        <f>IFERROR(+VLOOKUP("LEULIS"&amp;A25,'Main File'!A:O,8,0),0)</f>
        <v>0</v>
      </c>
      <c r="E25" s="14">
        <f>IFERROR(+VLOOKUP("LEULIS"&amp;A25,'Main File'!A:O,9,0),0)</f>
        <v>0</v>
      </c>
      <c r="F25" s="14">
        <f>IFERROR(+VLOOKUP("LEULIS"&amp;A25,'Main File'!A:O,10,0),0)</f>
        <v>0</v>
      </c>
      <c r="G25" s="14">
        <f>IFERROR(+VLOOKUP("LEULIS"&amp;A25,'Main File'!A:O,11,0),0)</f>
        <v>0</v>
      </c>
      <c r="H25" s="14">
        <f>IFERROR(+VLOOKUP("LEULIS"&amp;A25,'Main File'!A:O,12,0),0)</f>
        <v>0</v>
      </c>
      <c r="I25" s="14">
        <f>IFERROR(+VLOOKUP("LEULIS"&amp;A25,'Main File'!A:O,13,0),0)</f>
        <v>0</v>
      </c>
      <c r="J25" s="14">
        <f>IFERROR(+VLOOKUP("LEULIS"&amp;A25,'Main File'!A:O,14,0),0)</f>
        <v>0</v>
      </c>
      <c r="K25" s="14">
        <f>IFERROR(+VLOOKUP("LEULIS"&amp;A25,'Main File'!A:O,15,0),0)</f>
        <v>0</v>
      </c>
    </row>
    <row r="26" spans="1:11" x14ac:dyDescent="0.25">
      <c r="A26" s="9">
        <f t="shared" si="0"/>
        <v>43182</v>
      </c>
      <c r="B26" s="14">
        <f>IFERROR(+VLOOKUP("LEULIS"&amp;A26,'Main File'!A:O,6,0),0)</f>
        <v>0</v>
      </c>
      <c r="C26" s="14">
        <f>IFERROR(+VLOOKUP("LEULIS"&amp;A26,'Main File'!A:O,7,0),0)</f>
        <v>0</v>
      </c>
      <c r="D26" s="14">
        <f>IFERROR(+VLOOKUP("LEULIS"&amp;A26,'Main File'!A:O,8,0),0)</f>
        <v>0</v>
      </c>
      <c r="E26" s="14">
        <f>IFERROR(+VLOOKUP("LEULIS"&amp;A26,'Main File'!A:O,9,0),0)</f>
        <v>0</v>
      </c>
      <c r="F26" s="14">
        <f>IFERROR(+VLOOKUP("LEULIS"&amp;A26,'Main File'!A:O,10,0),0)</f>
        <v>0</v>
      </c>
      <c r="G26" s="14">
        <f>IFERROR(+VLOOKUP("LEULIS"&amp;A26,'Main File'!A:O,11,0),0)</f>
        <v>0</v>
      </c>
      <c r="H26" s="14">
        <f>IFERROR(+VLOOKUP("LEULIS"&amp;A26,'Main File'!A:O,12,0),0)</f>
        <v>0</v>
      </c>
      <c r="I26" s="14">
        <f>IFERROR(+VLOOKUP("LEULIS"&amp;A26,'Main File'!A:O,13,0),0)</f>
        <v>0</v>
      </c>
      <c r="J26" s="14">
        <f>IFERROR(+VLOOKUP("LEULIS"&amp;A26,'Main File'!A:O,14,0),0)</f>
        <v>0</v>
      </c>
      <c r="K26" s="14">
        <f>IFERROR(+VLOOKUP("LEULIS"&amp;A26,'Main File'!A:O,15,0),0)</f>
        <v>0</v>
      </c>
    </row>
    <row r="27" spans="1:11" x14ac:dyDescent="0.25">
      <c r="A27" s="9">
        <f t="shared" si="0"/>
        <v>43183</v>
      </c>
      <c r="B27" s="14">
        <f>IFERROR(+VLOOKUP("LEULIS"&amp;A27,'Main File'!A:O,6,0),0)</f>
        <v>0</v>
      </c>
      <c r="C27" s="14">
        <f>IFERROR(+VLOOKUP("LEULIS"&amp;A27,'Main File'!A:O,7,0),0)</f>
        <v>0</v>
      </c>
      <c r="D27" s="14">
        <f>IFERROR(+VLOOKUP("LEULIS"&amp;A27,'Main File'!A:O,8,0),0)</f>
        <v>0</v>
      </c>
      <c r="E27" s="14">
        <f>IFERROR(+VLOOKUP("LEULIS"&amp;A27,'Main File'!A:O,9,0),0)</f>
        <v>0</v>
      </c>
      <c r="F27" s="14">
        <f>IFERROR(+VLOOKUP("LEULIS"&amp;A27,'Main File'!A:O,10,0),0)</f>
        <v>0</v>
      </c>
      <c r="G27" s="14">
        <f>IFERROR(+VLOOKUP("LEULIS"&amp;A27,'Main File'!A:O,11,0),0)</f>
        <v>0</v>
      </c>
      <c r="H27" s="14">
        <f>IFERROR(+VLOOKUP("LEULIS"&amp;A27,'Main File'!A:O,12,0),0)</f>
        <v>0</v>
      </c>
      <c r="I27" s="14">
        <f>IFERROR(+VLOOKUP("LEULIS"&amp;A27,'Main File'!A:O,13,0),0)</f>
        <v>0</v>
      </c>
      <c r="J27" s="14">
        <f>IFERROR(+VLOOKUP("LEULIS"&amp;A27,'Main File'!A:O,14,0),0)</f>
        <v>0</v>
      </c>
      <c r="K27" s="14">
        <f>IFERROR(+VLOOKUP("LEULIS"&amp;A27,'Main File'!A:O,15,0),0)</f>
        <v>0</v>
      </c>
    </row>
    <row r="28" spans="1:11" x14ac:dyDescent="0.25">
      <c r="A28" s="9">
        <f t="shared" si="0"/>
        <v>43184</v>
      </c>
      <c r="B28" s="14">
        <f>IFERROR(+VLOOKUP("LEULIS"&amp;A28,'Main File'!A:O,6,0),0)</f>
        <v>0</v>
      </c>
      <c r="C28" s="14">
        <f>IFERROR(+VLOOKUP("LEULIS"&amp;A28,'Main File'!A:O,7,0),0)</f>
        <v>0</v>
      </c>
      <c r="D28" s="14">
        <f>IFERROR(+VLOOKUP("LEULIS"&amp;A28,'Main File'!A:O,8,0),0)</f>
        <v>0</v>
      </c>
      <c r="E28" s="14">
        <f>IFERROR(+VLOOKUP("LEULIS"&amp;A28,'Main File'!A:O,9,0),0)</f>
        <v>0</v>
      </c>
      <c r="F28" s="14">
        <f>IFERROR(+VLOOKUP("LEULIS"&amp;A28,'Main File'!A:O,10,0),0)</f>
        <v>0</v>
      </c>
      <c r="G28" s="14">
        <f>IFERROR(+VLOOKUP("LEULIS"&amp;A28,'Main File'!A:O,11,0),0)</f>
        <v>0</v>
      </c>
      <c r="H28" s="14">
        <f>IFERROR(+VLOOKUP("LEULIS"&amp;A28,'Main File'!A:O,12,0),0)</f>
        <v>0</v>
      </c>
      <c r="I28" s="14">
        <f>IFERROR(+VLOOKUP("LEULIS"&amp;A28,'Main File'!A:O,13,0),0)</f>
        <v>0</v>
      </c>
      <c r="J28" s="14">
        <f>IFERROR(+VLOOKUP("LEULIS"&amp;A28,'Main File'!A:O,14,0),0)</f>
        <v>0</v>
      </c>
      <c r="K28" s="14">
        <f>IFERROR(+VLOOKUP("LEULIS"&amp;A28,'Main File'!A:O,15,0),0)</f>
        <v>0</v>
      </c>
    </row>
    <row r="29" spans="1:11" x14ac:dyDescent="0.25">
      <c r="A29" s="9">
        <f t="shared" si="0"/>
        <v>43185</v>
      </c>
      <c r="B29" s="14">
        <f>IFERROR(+VLOOKUP("LEULIS"&amp;A29,'Main File'!A:O,6,0),0)</f>
        <v>0</v>
      </c>
      <c r="C29" s="14">
        <f>IFERROR(+VLOOKUP("LEULIS"&amp;A29,'Main File'!A:O,7,0),0)</f>
        <v>0</v>
      </c>
      <c r="D29" s="14">
        <f>IFERROR(+VLOOKUP("LEULIS"&amp;A29,'Main File'!A:O,8,0),0)</f>
        <v>0</v>
      </c>
      <c r="E29" s="14">
        <f>IFERROR(+VLOOKUP("LEULIS"&amp;A29,'Main File'!A:O,9,0),0)</f>
        <v>0</v>
      </c>
      <c r="F29" s="14">
        <f>IFERROR(+VLOOKUP("LEULIS"&amp;A29,'Main File'!A:O,10,0),0)</f>
        <v>0</v>
      </c>
      <c r="G29" s="14">
        <f>IFERROR(+VLOOKUP("LEULIS"&amp;A29,'Main File'!A:O,11,0),0)</f>
        <v>0</v>
      </c>
      <c r="H29" s="14">
        <f>IFERROR(+VLOOKUP("LEULIS"&amp;A29,'Main File'!A:O,12,0),0)</f>
        <v>0</v>
      </c>
      <c r="I29" s="14">
        <f>IFERROR(+VLOOKUP("LEULIS"&amp;A29,'Main File'!A:O,13,0),0)</f>
        <v>0</v>
      </c>
      <c r="J29" s="14">
        <f>IFERROR(+VLOOKUP("LEULIS"&amp;A29,'Main File'!A:O,14,0),0)</f>
        <v>0</v>
      </c>
      <c r="K29" s="14">
        <f>IFERROR(+VLOOKUP("LEULIS"&amp;A29,'Main File'!A:O,15,0),0)</f>
        <v>0</v>
      </c>
    </row>
    <row r="30" spans="1:11" x14ac:dyDescent="0.25">
      <c r="A30" s="9">
        <f t="shared" si="0"/>
        <v>43186</v>
      </c>
      <c r="B30" s="14">
        <f>IFERROR(+VLOOKUP("LEULIS"&amp;A30,'Main File'!A:O,6,0),0)</f>
        <v>0</v>
      </c>
      <c r="C30" s="14">
        <f>IFERROR(+VLOOKUP("LEULIS"&amp;A30,'Main File'!A:O,7,0),0)</f>
        <v>0</v>
      </c>
      <c r="D30" s="14">
        <f>IFERROR(+VLOOKUP("LEULIS"&amp;A30,'Main File'!A:O,8,0),0)</f>
        <v>0</v>
      </c>
      <c r="E30" s="14">
        <f>IFERROR(+VLOOKUP("LEULIS"&amp;A30,'Main File'!A:O,9,0),0)</f>
        <v>0</v>
      </c>
      <c r="F30" s="14">
        <f>IFERROR(+VLOOKUP("LEULIS"&amp;A30,'Main File'!A:O,10,0),0)</f>
        <v>0</v>
      </c>
      <c r="G30" s="14">
        <f>IFERROR(+VLOOKUP("LEULIS"&amp;A30,'Main File'!A:O,11,0),0)</f>
        <v>0</v>
      </c>
      <c r="H30" s="14">
        <f>IFERROR(+VLOOKUP("LEULIS"&amp;A30,'Main File'!A:O,12,0),0)</f>
        <v>0</v>
      </c>
      <c r="I30" s="14">
        <f>IFERROR(+VLOOKUP("LEULIS"&amp;A30,'Main File'!A:O,13,0),0)</f>
        <v>0</v>
      </c>
      <c r="J30" s="14">
        <f>IFERROR(+VLOOKUP("LEULIS"&amp;A30,'Main File'!A:O,14,0),0)</f>
        <v>0</v>
      </c>
      <c r="K30" s="14">
        <f>IFERROR(+VLOOKUP("LEULIS"&amp;A30,'Main File'!A:O,15,0),0)</f>
        <v>0</v>
      </c>
    </row>
    <row r="31" spans="1:11" x14ac:dyDescent="0.25">
      <c r="A31" s="9">
        <f t="shared" si="0"/>
        <v>43187</v>
      </c>
      <c r="B31" s="14">
        <f>IFERROR(+VLOOKUP("LEULIS"&amp;A31,'Main File'!A:O,6,0),0)</f>
        <v>0</v>
      </c>
      <c r="C31" s="14">
        <f>IFERROR(+VLOOKUP("LEULIS"&amp;A31,'Main File'!A:O,7,0),0)</f>
        <v>0</v>
      </c>
      <c r="D31" s="14">
        <f>IFERROR(+VLOOKUP("LEULIS"&amp;A31,'Main File'!A:O,8,0),0)</f>
        <v>0</v>
      </c>
      <c r="E31" s="14">
        <f>IFERROR(+VLOOKUP("LEULIS"&amp;A31,'Main File'!A:O,9,0),0)</f>
        <v>0</v>
      </c>
      <c r="F31" s="14">
        <f>IFERROR(+VLOOKUP("LEULIS"&amp;A31,'Main File'!A:O,10,0),0)</f>
        <v>0</v>
      </c>
      <c r="G31" s="14">
        <f>IFERROR(+VLOOKUP("LEULIS"&amp;A31,'Main File'!A:O,11,0),0)</f>
        <v>0</v>
      </c>
      <c r="H31" s="14">
        <f>IFERROR(+VLOOKUP("LEULIS"&amp;A31,'Main File'!A:O,12,0),0)</f>
        <v>0</v>
      </c>
      <c r="I31" s="14">
        <f>IFERROR(+VLOOKUP("LEULIS"&amp;A31,'Main File'!A:O,13,0),0)</f>
        <v>0</v>
      </c>
      <c r="J31" s="14">
        <f>IFERROR(+VLOOKUP("LEULIS"&amp;A31,'Main File'!A:O,14,0),0)</f>
        <v>0</v>
      </c>
      <c r="K31" s="14">
        <f>IFERROR(+VLOOKUP("LEULIS"&amp;A31,'Main File'!A:O,15,0),0)</f>
        <v>0</v>
      </c>
    </row>
    <row r="32" spans="1:11" x14ac:dyDescent="0.25">
      <c r="A32" s="9">
        <f t="shared" si="0"/>
        <v>43188</v>
      </c>
      <c r="B32" s="14">
        <f>IFERROR(+VLOOKUP("LEULIS"&amp;A32,'Main File'!A:O,6,0),0)</f>
        <v>0</v>
      </c>
      <c r="C32" s="14">
        <f>IFERROR(+VLOOKUP("LEULIS"&amp;A32,'Main File'!A:O,7,0),0)</f>
        <v>0</v>
      </c>
      <c r="D32" s="14">
        <f>IFERROR(+VLOOKUP("LEULIS"&amp;A32,'Main File'!A:O,8,0),0)</f>
        <v>0</v>
      </c>
      <c r="E32" s="14">
        <f>IFERROR(+VLOOKUP("LEULIS"&amp;A32,'Main File'!A:O,9,0),0)</f>
        <v>0</v>
      </c>
      <c r="F32" s="14">
        <f>IFERROR(+VLOOKUP("LEULIS"&amp;A32,'Main File'!A:O,10,0),0)</f>
        <v>0</v>
      </c>
      <c r="G32" s="14">
        <f>IFERROR(+VLOOKUP("LEULIS"&amp;A32,'Main File'!A:O,11,0),0)</f>
        <v>0</v>
      </c>
      <c r="H32" s="14">
        <f>IFERROR(+VLOOKUP("LEULIS"&amp;A32,'Main File'!A:O,12,0),0)</f>
        <v>0</v>
      </c>
      <c r="I32" s="14">
        <f>IFERROR(+VLOOKUP("LEULIS"&amp;A32,'Main File'!A:O,13,0),0)</f>
        <v>0</v>
      </c>
      <c r="J32" s="14">
        <f>IFERROR(+VLOOKUP("LEULIS"&amp;A32,'Main File'!A:O,14,0),0)</f>
        <v>0</v>
      </c>
      <c r="K32" s="14">
        <f>IFERROR(+VLOOKUP("LEULIS"&amp;A32,'Main File'!A:O,15,0),0)</f>
        <v>0</v>
      </c>
    </row>
    <row r="33" spans="1:11" x14ac:dyDescent="0.25">
      <c r="A33" s="9">
        <f t="shared" si="0"/>
        <v>43189</v>
      </c>
      <c r="B33" s="14">
        <f>IFERROR(+VLOOKUP("LEULIS"&amp;A33,'Main File'!A:O,6,0),0)</f>
        <v>0</v>
      </c>
      <c r="C33" s="14">
        <f>IFERROR(+VLOOKUP("LEULIS"&amp;A33,'Main File'!A:O,7,0),0)</f>
        <v>0</v>
      </c>
      <c r="D33" s="14">
        <f>IFERROR(+VLOOKUP("LEULIS"&amp;A33,'Main File'!A:O,8,0),0)</f>
        <v>0</v>
      </c>
      <c r="E33" s="14">
        <f>IFERROR(+VLOOKUP("LEULIS"&amp;A33,'Main File'!A:O,9,0),0)</f>
        <v>0</v>
      </c>
      <c r="F33" s="14">
        <f>IFERROR(+VLOOKUP("LEULIS"&amp;A33,'Main File'!A:O,10,0),0)</f>
        <v>0</v>
      </c>
      <c r="G33" s="14">
        <f>IFERROR(+VLOOKUP("LEULIS"&amp;A33,'Main File'!A:O,11,0),0)</f>
        <v>0</v>
      </c>
      <c r="H33" s="14">
        <f>IFERROR(+VLOOKUP("LEULIS"&amp;A33,'Main File'!A:O,12,0),0)</f>
        <v>0</v>
      </c>
      <c r="I33" s="14">
        <f>IFERROR(+VLOOKUP("LEULIS"&amp;A33,'Main File'!A:O,13,0),0)</f>
        <v>0</v>
      </c>
      <c r="J33" s="14">
        <f>IFERROR(+VLOOKUP("LEULIS"&amp;A33,'Main File'!A:O,14,0),0)</f>
        <v>0</v>
      </c>
      <c r="K33" s="14">
        <f>IFERROR(+VLOOKUP("LEULIS"&amp;A33,'Main File'!A:O,15,0),0)</f>
        <v>0</v>
      </c>
    </row>
    <row r="34" spans="1:11" x14ac:dyDescent="0.25">
      <c r="A34" s="9">
        <f t="shared" si="0"/>
        <v>43190</v>
      </c>
      <c r="B34" s="14">
        <f>IFERROR(+VLOOKUP("LEULIS"&amp;A34,'Main File'!A:O,6,0),0)</f>
        <v>0</v>
      </c>
      <c r="C34" s="14">
        <f>IFERROR(+VLOOKUP("LEULIS"&amp;A34,'Main File'!A:O,7,0),0)</f>
        <v>0</v>
      </c>
      <c r="D34" s="14">
        <f>IFERROR(+VLOOKUP("LEULIS"&amp;A34,'Main File'!A:O,8,0),0)</f>
        <v>0</v>
      </c>
      <c r="E34" s="14">
        <f>IFERROR(+VLOOKUP("LEULIS"&amp;A34,'Main File'!A:O,9,0),0)</f>
        <v>0</v>
      </c>
      <c r="F34" s="14">
        <f>IFERROR(+VLOOKUP("LEULIS"&amp;A34,'Main File'!A:O,10,0),0)</f>
        <v>0</v>
      </c>
      <c r="G34" s="14">
        <f>IFERROR(+VLOOKUP("LEULIS"&amp;A34,'Main File'!A:O,11,0),0)</f>
        <v>0</v>
      </c>
      <c r="H34" s="14">
        <f>IFERROR(+VLOOKUP("LEULIS"&amp;A34,'Main File'!A:O,12,0),0)</f>
        <v>0</v>
      </c>
      <c r="I34" s="14">
        <f>IFERROR(+VLOOKUP("LEULIS"&amp;A34,'Main File'!A:O,13,0),0)</f>
        <v>0</v>
      </c>
      <c r="J34" s="14">
        <f>IFERROR(+VLOOKUP("LEULIS"&amp;A34,'Main File'!A:O,14,0),0)</f>
        <v>0</v>
      </c>
      <c r="K34" s="14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selection activeCell="N11" sqref="N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Liquid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5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IFERROR(+VLOOKUP("LLIQDF"&amp;A4,'Main File'!A:O,6,0),0)</f>
        <v>0.23861066823827629</v>
      </c>
      <c r="C4" s="14">
        <f>IFERROR(+VLOOKUP("LLIQDF"&amp;A4,'Main File'!A:O,7,0),0)</f>
        <v>0</v>
      </c>
      <c r="D4" s="14">
        <f>IFERROR(+VLOOKUP("LLIQDF"&amp;A4,'Main File'!A:O,8,0),0)</f>
        <v>0</v>
      </c>
      <c r="E4" s="14">
        <f>IFERROR(+VLOOKUP("LLIQDF"&amp;A4,'Main File'!A:O,9,0),0)</f>
        <v>5.1490799365215461E-3</v>
      </c>
      <c r="F4" s="14">
        <f>IFERROR(+VLOOKUP("LLIQDF"&amp;A4,'Main File'!A:O,10,0),0)</f>
        <v>0.24375974817479784</v>
      </c>
      <c r="G4" s="14">
        <f>IFERROR(+VLOOKUP("LLIQDF"&amp;A4,'Main File'!A:O,11,0),0)</f>
        <v>9.8594322023834169E-2</v>
      </c>
      <c r="H4" s="14">
        <f>IFERROR(+VLOOKUP("LLIQDF"&amp;A4,'Main File'!A:O,12,0),0)</f>
        <v>0</v>
      </c>
      <c r="I4" s="14">
        <f>IFERROR(+VLOOKUP("LLIQDF"&amp;A4,'Main File'!A:O,13,0),0)</f>
        <v>0</v>
      </c>
      <c r="J4" s="14">
        <f>IFERROR(+VLOOKUP("LLIQDF"&amp;A4,'Main File'!A:O,14,0),0)</f>
        <v>5.1468628081162036E-3</v>
      </c>
      <c r="K4" s="14">
        <f>IFERROR(+VLOOKUP("LLIQDF"&amp;A4,'Main File'!A:O,15,0),0)</f>
        <v>0.10374118483195037</v>
      </c>
    </row>
    <row r="5" spans="1:14" x14ac:dyDescent="0.25">
      <c r="A5" s="9">
        <v>43161</v>
      </c>
      <c r="B5" s="14">
        <f>IFERROR(+VLOOKUP("LLIQDF"&amp;A5,'Main File'!A:O,6,0),0)</f>
        <v>0.23861067128023386</v>
      </c>
      <c r="C5" s="14">
        <f>IFERROR(+VLOOKUP("LLIQDF"&amp;A5,'Main File'!A:O,7,0),0)</f>
        <v>0</v>
      </c>
      <c r="D5" s="14">
        <f>IFERROR(+VLOOKUP("LLIQDF"&amp;A5,'Main File'!A:O,8,0),0)</f>
        <v>0</v>
      </c>
      <c r="E5" s="14">
        <f>IFERROR(+VLOOKUP("LLIQDF"&amp;A5,'Main File'!A:O,9,0),0)</f>
        <v>5.1490633363753978E-3</v>
      </c>
      <c r="F5" s="14">
        <f>IFERROR(+VLOOKUP("LLIQDF"&amp;A5,'Main File'!A:O,10,0),0)</f>
        <v>0.24375973461660927</v>
      </c>
      <c r="G5" s="14">
        <f>IFERROR(+VLOOKUP("LLIQDF"&amp;A5,'Main File'!A:O,11,0),0)</f>
        <v>9.8594319108512712E-2</v>
      </c>
      <c r="H5" s="14">
        <f>IFERROR(+VLOOKUP("LLIQDF"&amp;A5,'Main File'!A:O,12,0),0)</f>
        <v>0</v>
      </c>
      <c r="I5" s="14">
        <f>IFERROR(+VLOOKUP("LLIQDF"&amp;A5,'Main File'!A:O,13,0),0)</f>
        <v>0</v>
      </c>
      <c r="J5" s="14">
        <f>IFERROR(+VLOOKUP("LLIQDF"&amp;A5,'Main File'!A:O,14,0),0)</f>
        <v>5.1468663094111364E-3</v>
      </c>
      <c r="K5" s="14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14">
        <f>IFERROR(+VLOOKUP("LLIQDF"&amp;A6,'Main File'!A:O,6,0),0)</f>
        <v>0.23861067516613685</v>
      </c>
      <c r="C6" s="14">
        <f>IFERROR(+VLOOKUP("LLIQDF"&amp;A6,'Main File'!A:O,7,0),0)</f>
        <v>0</v>
      </c>
      <c r="D6" s="14">
        <f>IFERROR(+VLOOKUP("LLIQDF"&amp;A6,'Main File'!A:O,8,0),0)</f>
        <v>0</v>
      </c>
      <c r="E6" s="14">
        <f>IFERROR(+VLOOKUP("LLIQDF"&amp;A6,'Main File'!A:O,9,0),0)</f>
        <v>5.1490825718159723E-3</v>
      </c>
      <c r="F6" s="14">
        <f>IFERROR(+VLOOKUP("LLIQDF"&amp;A6,'Main File'!A:O,10,0),0)</f>
        <v>0.24375975773795283</v>
      </c>
      <c r="G6" s="14">
        <f>IFERROR(+VLOOKUP("LLIQDF"&amp;A6,'Main File'!A:O,11,0),0)</f>
        <v>9.8594324730411381E-2</v>
      </c>
      <c r="H6" s="14">
        <f>IFERROR(+VLOOKUP("LLIQDF"&amp;A6,'Main File'!A:O,12,0),0)</f>
        <v>0</v>
      </c>
      <c r="I6" s="14">
        <f>IFERROR(+VLOOKUP("LLIQDF"&amp;A6,'Main File'!A:O,13,0),0)</f>
        <v>0</v>
      </c>
      <c r="J6" s="14">
        <f>IFERROR(+VLOOKUP("LLIQDF"&amp;A6,'Main File'!A:O,14,0),0)</f>
        <v>5.1468630925306444E-3</v>
      </c>
      <c r="K6" s="14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14">
        <f>IFERROR(+VLOOKUP("LLIQDF"&amp;A7,'Main File'!A:O,6,0),0)</f>
        <v>0.23861066747450718</v>
      </c>
      <c r="C7" s="14">
        <f>IFERROR(+VLOOKUP("LLIQDF"&amp;A7,'Main File'!A:O,7,0),0)</f>
        <v>0</v>
      </c>
      <c r="D7" s="14">
        <f>IFERROR(+VLOOKUP("LLIQDF"&amp;A7,'Main File'!A:O,8,0),0)</f>
        <v>0</v>
      </c>
      <c r="E7" s="14">
        <f>IFERROR(+VLOOKUP("LLIQDF"&amp;A7,'Main File'!A:O,9,0),0)</f>
        <v>5.1490657453504961E-3</v>
      </c>
      <c r="F7" s="14">
        <f>IFERROR(+VLOOKUP("LLIQDF"&amp;A7,'Main File'!A:O,10,0),0)</f>
        <v>0.24375973321985767</v>
      </c>
      <c r="G7" s="14">
        <f>IFERROR(+VLOOKUP("LLIQDF"&amp;A7,'Main File'!A:O,11,0),0)</f>
        <v>9.8594330823785659E-2</v>
      </c>
      <c r="H7" s="14">
        <f>IFERROR(+VLOOKUP("LLIQDF"&amp;A7,'Main File'!A:O,12,0),0)</f>
        <v>0</v>
      </c>
      <c r="I7" s="14">
        <f>IFERROR(+VLOOKUP("LLIQDF"&amp;A7,'Main File'!A:O,13,0),0)</f>
        <v>0</v>
      </c>
      <c r="J7" s="14">
        <f>IFERROR(+VLOOKUP("LLIQDF"&amp;A7,'Main File'!A:O,14,0),0)</f>
        <v>5.1468661145086291E-3</v>
      </c>
      <c r="K7" s="14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14">
        <f>IFERROR(+VLOOKUP("LLIQDF"&amp;A8,'Main File'!A:O,6,0),0)</f>
        <v>0.23844264084969019</v>
      </c>
      <c r="C8" s="14">
        <f>IFERROR(+VLOOKUP("LLIQDF"&amp;A8,'Main File'!A:O,7,0),0)</f>
        <v>0</v>
      </c>
      <c r="D8" s="14">
        <f>IFERROR(+VLOOKUP("LLIQDF"&amp;A8,'Main File'!A:O,8,0),0)</f>
        <v>0</v>
      </c>
      <c r="E8" s="14">
        <f>IFERROR(+VLOOKUP("LLIQDF"&amp;A8,'Main File'!A:O,9,0),0)</f>
        <v>5.1185484704244603E-3</v>
      </c>
      <c r="F8" s="14">
        <f>IFERROR(+VLOOKUP("LLIQDF"&amp;A8,'Main File'!A:O,10,0),0)</f>
        <v>0.24356118932011464</v>
      </c>
      <c r="G8" s="14">
        <f>IFERROR(+VLOOKUP("LLIQDF"&amp;A8,'Main File'!A:O,11,0),0)</f>
        <v>9.842339051239328E-2</v>
      </c>
      <c r="H8" s="14">
        <f>IFERROR(+VLOOKUP("LLIQDF"&amp;A8,'Main File'!A:O,12,0),0)</f>
        <v>0</v>
      </c>
      <c r="I8" s="14">
        <f>IFERROR(+VLOOKUP("LLIQDF"&amp;A8,'Main File'!A:O,13,0),0)</f>
        <v>0</v>
      </c>
      <c r="J8" s="14">
        <f>IFERROR(+VLOOKUP("LLIQDF"&amp;A8,'Main File'!A:O,14,0),0)</f>
        <v>5.1160901690791103E-3</v>
      </c>
      <c r="K8" s="14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14">
        <f>IFERROR(+VLOOKUP("LLIQDF"&amp;A9,'Main File'!A:O,6,0),0)</f>
        <v>0</v>
      </c>
      <c r="C9" s="14">
        <f>IFERROR(+VLOOKUP("LLIQDF"&amp;A9,'Main File'!A:O,7,0),0)</f>
        <v>0</v>
      </c>
      <c r="D9" s="14">
        <f>IFERROR(+VLOOKUP("LLIQDF"&amp;A9,'Main File'!A:O,8,0),0)</f>
        <v>0</v>
      </c>
      <c r="E9" s="14">
        <f>IFERROR(+VLOOKUP("LLIQDF"&amp;A9,'Main File'!A:O,9,0),0)</f>
        <v>0</v>
      </c>
      <c r="F9" s="14">
        <f>IFERROR(+VLOOKUP("LLIQDF"&amp;A9,'Main File'!A:O,10,0),0)</f>
        <v>0</v>
      </c>
      <c r="G9" s="14">
        <f>IFERROR(+VLOOKUP("LLIQDF"&amp;A9,'Main File'!A:O,11,0),0)</f>
        <v>0</v>
      </c>
      <c r="H9" s="14">
        <f>IFERROR(+VLOOKUP("LLIQDF"&amp;A9,'Main File'!A:O,12,0),0)</f>
        <v>0</v>
      </c>
      <c r="I9" s="14">
        <f>IFERROR(+VLOOKUP("LLIQDF"&amp;A9,'Main File'!A:O,13,0),0)</f>
        <v>0</v>
      </c>
      <c r="J9" s="14">
        <f>IFERROR(+VLOOKUP("LLIQDF"&amp;A9,'Main File'!A:O,14,0),0)</f>
        <v>0</v>
      </c>
      <c r="K9" s="14">
        <f>IFERROR(+VLOOKUP("LLIQDF"&amp;A9,'Main File'!A:O,15,0),0)</f>
        <v>0</v>
      </c>
    </row>
    <row r="10" spans="1:14" x14ac:dyDescent="0.25">
      <c r="A10" s="9">
        <f t="shared" si="0"/>
        <v>43166</v>
      </c>
      <c r="B10" s="14">
        <f>IFERROR(+VLOOKUP("LLIQDF"&amp;A10,'Main File'!A:O,6,0),0)</f>
        <v>0</v>
      </c>
      <c r="C10" s="14">
        <f>IFERROR(+VLOOKUP("LLIQDF"&amp;A10,'Main File'!A:O,7,0),0)</f>
        <v>0</v>
      </c>
      <c r="D10" s="14">
        <f>IFERROR(+VLOOKUP("LLIQDF"&amp;A10,'Main File'!A:O,8,0),0)</f>
        <v>0</v>
      </c>
      <c r="E10" s="14">
        <f>IFERROR(+VLOOKUP("LLIQDF"&amp;A10,'Main File'!A:O,9,0),0)</f>
        <v>0</v>
      </c>
      <c r="F10" s="14">
        <f>IFERROR(+VLOOKUP("LLIQDF"&amp;A10,'Main File'!A:O,10,0),0)</f>
        <v>0</v>
      </c>
      <c r="G10" s="14">
        <f>IFERROR(+VLOOKUP("LLIQDF"&amp;A10,'Main File'!A:O,11,0),0)</f>
        <v>0</v>
      </c>
      <c r="H10" s="14">
        <f>IFERROR(+VLOOKUP("LLIQDF"&amp;A10,'Main File'!A:O,12,0),0)</f>
        <v>0</v>
      </c>
      <c r="I10" s="14">
        <f>IFERROR(+VLOOKUP("LLIQDF"&amp;A10,'Main File'!A:O,13,0),0)</f>
        <v>0</v>
      </c>
      <c r="J10" s="14">
        <f>IFERROR(+VLOOKUP("LLIQDF"&amp;A10,'Main File'!A:O,14,0),0)</f>
        <v>0</v>
      </c>
      <c r="K10" s="14">
        <f>IFERROR(+VLOOKUP("LLIQDF"&amp;A10,'Main File'!A:O,15,0),0)</f>
        <v>0</v>
      </c>
    </row>
    <row r="11" spans="1:14" x14ac:dyDescent="0.25">
      <c r="A11" s="9">
        <f t="shared" si="0"/>
        <v>43167</v>
      </c>
      <c r="B11" s="14">
        <f>IFERROR(+VLOOKUP("LLIQDF"&amp;A11,'Main File'!A:O,6,0),0)</f>
        <v>0</v>
      </c>
      <c r="C11" s="14">
        <f>IFERROR(+VLOOKUP("LLIQDF"&amp;A11,'Main File'!A:O,7,0),0)</f>
        <v>0</v>
      </c>
      <c r="D11" s="14">
        <f>IFERROR(+VLOOKUP("LLIQDF"&amp;A11,'Main File'!A:O,8,0),0)</f>
        <v>0</v>
      </c>
      <c r="E11" s="14">
        <f>IFERROR(+VLOOKUP("LLIQDF"&amp;A11,'Main File'!A:O,9,0),0)</f>
        <v>0</v>
      </c>
      <c r="F11" s="14">
        <f>IFERROR(+VLOOKUP("LLIQDF"&amp;A11,'Main File'!A:O,10,0),0)</f>
        <v>0</v>
      </c>
      <c r="G11" s="14">
        <f>IFERROR(+VLOOKUP("LLIQDF"&amp;A11,'Main File'!A:O,11,0),0)</f>
        <v>0</v>
      </c>
      <c r="H11" s="14">
        <f>IFERROR(+VLOOKUP("LLIQDF"&amp;A11,'Main File'!A:O,12,0),0)</f>
        <v>0</v>
      </c>
      <c r="I11" s="14">
        <f>IFERROR(+VLOOKUP("LLIQDF"&amp;A11,'Main File'!A:O,13,0),0)</f>
        <v>0</v>
      </c>
      <c r="J11" s="14">
        <f>IFERROR(+VLOOKUP("LLIQDF"&amp;A11,'Main File'!A:O,14,0),0)</f>
        <v>0</v>
      </c>
      <c r="K11" s="14">
        <f>IFERROR(+VLOOKUP("LLIQDF"&amp;A11,'Main File'!A:O,15,0),0)</f>
        <v>0</v>
      </c>
    </row>
    <row r="12" spans="1:14" x14ac:dyDescent="0.25">
      <c r="A12" s="9">
        <f t="shared" si="0"/>
        <v>43168</v>
      </c>
      <c r="B12" s="14">
        <f>IFERROR(+VLOOKUP("LLIQDF"&amp;A12,'Main File'!A:O,6,0),0)</f>
        <v>0</v>
      </c>
      <c r="C12" s="14">
        <f>IFERROR(+VLOOKUP("LLIQDF"&amp;A12,'Main File'!A:O,7,0),0)</f>
        <v>0</v>
      </c>
      <c r="D12" s="14">
        <f>IFERROR(+VLOOKUP("LLIQDF"&amp;A12,'Main File'!A:O,8,0),0)</f>
        <v>0</v>
      </c>
      <c r="E12" s="14">
        <f>IFERROR(+VLOOKUP("LLIQDF"&amp;A12,'Main File'!A:O,9,0),0)</f>
        <v>0</v>
      </c>
      <c r="F12" s="14">
        <f>IFERROR(+VLOOKUP("LLIQDF"&amp;A12,'Main File'!A:O,10,0),0)</f>
        <v>0</v>
      </c>
      <c r="G12" s="14">
        <f>IFERROR(+VLOOKUP("LLIQDF"&amp;A12,'Main File'!A:O,11,0),0)</f>
        <v>0</v>
      </c>
      <c r="H12" s="14">
        <f>IFERROR(+VLOOKUP("LLIQDF"&amp;A12,'Main File'!A:O,12,0),0)</f>
        <v>0</v>
      </c>
      <c r="I12" s="14">
        <f>IFERROR(+VLOOKUP("LLIQDF"&amp;A12,'Main File'!A:O,13,0),0)</f>
        <v>0</v>
      </c>
      <c r="J12" s="14">
        <f>IFERROR(+VLOOKUP("LLIQDF"&amp;A12,'Main File'!A:O,14,0),0)</f>
        <v>0</v>
      </c>
      <c r="K12" s="14">
        <f>IFERROR(+VLOOKUP("LLIQDF"&amp;A12,'Main File'!A:O,15,0),0)</f>
        <v>0</v>
      </c>
    </row>
    <row r="13" spans="1:14" x14ac:dyDescent="0.25">
      <c r="A13" s="9">
        <f t="shared" si="0"/>
        <v>43169</v>
      </c>
      <c r="B13" s="14">
        <f>IFERROR(+VLOOKUP("LLIQDF"&amp;A13,'Main File'!A:O,6,0),0)</f>
        <v>0</v>
      </c>
      <c r="C13" s="14">
        <f>IFERROR(+VLOOKUP("LLIQDF"&amp;A13,'Main File'!A:O,7,0),0)</f>
        <v>0</v>
      </c>
      <c r="D13" s="14">
        <f>IFERROR(+VLOOKUP("LLIQDF"&amp;A13,'Main File'!A:O,8,0),0)</f>
        <v>0</v>
      </c>
      <c r="E13" s="14">
        <f>IFERROR(+VLOOKUP("LLIQDF"&amp;A13,'Main File'!A:O,9,0),0)</f>
        <v>0</v>
      </c>
      <c r="F13" s="14">
        <f>IFERROR(+VLOOKUP("LLIQDF"&amp;A13,'Main File'!A:O,10,0),0)</f>
        <v>0</v>
      </c>
      <c r="G13" s="14">
        <f>IFERROR(+VLOOKUP("LLIQDF"&amp;A13,'Main File'!A:O,11,0),0)</f>
        <v>0</v>
      </c>
      <c r="H13" s="14">
        <f>IFERROR(+VLOOKUP("LLIQDF"&amp;A13,'Main File'!A:O,12,0),0)</f>
        <v>0</v>
      </c>
      <c r="I13" s="14">
        <f>IFERROR(+VLOOKUP("LLIQDF"&amp;A13,'Main File'!A:O,13,0),0)</f>
        <v>0</v>
      </c>
      <c r="J13" s="14">
        <f>IFERROR(+VLOOKUP("LLIQDF"&amp;A13,'Main File'!A:O,14,0),0)</f>
        <v>0</v>
      </c>
      <c r="K13" s="14">
        <f>IFERROR(+VLOOKUP("LLIQDF"&amp;A13,'Main File'!A:O,15,0),0)</f>
        <v>0</v>
      </c>
    </row>
    <row r="14" spans="1:14" x14ac:dyDescent="0.25">
      <c r="A14" s="9">
        <f t="shared" si="0"/>
        <v>43170</v>
      </c>
      <c r="B14" s="14">
        <f>IFERROR(+VLOOKUP("LLIQDF"&amp;A14,'Main File'!A:O,6,0),0)</f>
        <v>0</v>
      </c>
      <c r="C14" s="14">
        <f>IFERROR(+VLOOKUP("LLIQDF"&amp;A14,'Main File'!A:O,7,0),0)</f>
        <v>0</v>
      </c>
      <c r="D14" s="14">
        <f>IFERROR(+VLOOKUP("LLIQDF"&amp;A14,'Main File'!A:O,8,0),0)</f>
        <v>0</v>
      </c>
      <c r="E14" s="14">
        <f>IFERROR(+VLOOKUP("LLIQDF"&amp;A14,'Main File'!A:O,9,0),0)</f>
        <v>0</v>
      </c>
      <c r="F14" s="14">
        <f>IFERROR(+VLOOKUP("LLIQDF"&amp;A14,'Main File'!A:O,10,0),0)</f>
        <v>0</v>
      </c>
      <c r="G14" s="14">
        <f>IFERROR(+VLOOKUP("LLIQDF"&amp;A14,'Main File'!A:O,11,0),0)</f>
        <v>0</v>
      </c>
      <c r="H14" s="14">
        <f>IFERROR(+VLOOKUP("LLIQDF"&amp;A14,'Main File'!A:O,12,0),0)</f>
        <v>0</v>
      </c>
      <c r="I14" s="14">
        <f>IFERROR(+VLOOKUP("LLIQDF"&amp;A14,'Main File'!A:O,13,0),0)</f>
        <v>0</v>
      </c>
      <c r="J14" s="14">
        <f>IFERROR(+VLOOKUP("LLIQDF"&amp;A14,'Main File'!A:O,14,0),0)</f>
        <v>0</v>
      </c>
      <c r="K14" s="14">
        <f>IFERROR(+VLOOKUP("LLIQDF"&amp;A14,'Main File'!A:O,15,0),0)</f>
        <v>0</v>
      </c>
    </row>
    <row r="15" spans="1:14" x14ac:dyDescent="0.25">
      <c r="A15" s="9">
        <f t="shared" si="0"/>
        <v>43171</v>
      </c>
      <c r="B15" s="14">
        <f>IFERROR(+VLOOKUP("LLIQDF"&amp;A15,'Main File'!A:O,6,0),0)</f>
        <v>0</v>
      </c>
      <c r="C15" s="14">
        <f>IFERROR(+VLOOKUP("LLIQDF"&amp;A15,'Main File'!A:O,7,0),0)</f>
        <v>0</v>
      </c>
      <c r="D15" s="14">
        <f>IFERROR(+VLOOKUP("LLIQDF"&amp;A15,'Main File'!A:O,8,0),0)</f>
        <v>0</v>
      </c>
      <c r="E15" s="14">
        <f>IFERROR(+VLOOKUP("LLIQDF"&amp;A15,'Main File'!A:O,9,0),0)</f>
        <v>0</v>
      </c>
      <c r="F15" s="14">
        <f>IFERROR(+VLOOKUP("LLIQDF"&amp;A15,'Main File'!A:O,10,0),0)</f>
        <v>0</v>
      </c>
      <c r="G15" s="14">
        <f>IFERROR(+VLOOKUP("LLIQDF"&amp;A15,'Main File'!A:O,11,0),0)</f>
        <v>0</v>
      </c>
      <c r="H15" s="14">
        <f>IFERROR(+VLOOKUP("LLIQDF"&amp;A15,'Main File'!A:O,12,0),0)</f>
        <v>0</v>
      </c>
      <c r="I15" s="14">
        <f>IFERROR(+VLOOKUP("LLIQDF"&amp;A15,'Main File'!A:O,13,0),0)</f>
        <v>0</v>
      </c>
      <c r="J15" s="14">
        <f>IFERROR(+VLOOKUP("LLIQDF"&amp;A15,'Main File'!A:O,14,0),0)</f>
        <v>0</v>
      </c>
      <c r="K15" s="14">
        <f>IFERROR(+VLOOKUP("LLIQDF"&amp;A15,'Main File'!A:O,15,0),0)</f>
        <v>0</v>
      </c>
    </row>
    <row r="16" spans="1:14" x14ac:dyDescent="0.25">
      <c r="A16" s="9">
        <f t="shared" si="0"/>
        <v>43172</v>
      </c>
      <c r="B16" s="14">
        <f>IFERROR(+VLOOKUP("LLIQDF"&amp;A16,'Main File'!A:O,6,0),0)</f>
        <v>0</v>
      </c>
      <c r="C16" s="14">
        <f>IFERROR(+VLOOKUP("LLIQDF"&amp;A16,'Main File'!A:O,7,0),0)</f>
        <v>0</v>
      </c>
      <c r="D16" s="14">
        <f>IFERROR(+VLOOKUP("LLIQDF"&amp;A16,'Main File'!A:O,8,0),0)</f>
        <v>0</v>
      </c>
      <c r="E16" s="14">
        <f>IFERROR(+VLOOKUP("LLIQDF"&amp;A16,'Main File'!A:O,9,0),0)</f>
        <v>0</v>
      </c>
      <c r="F16" s="14">
        <f>IFERROR(+VLOOKUP("LLIQDF"&amp;A16,'Main File'!A:O,10,0),0)</f>
        <v>0</v>
      </c>
      <c r="G16" s="14">
        <f>IFERROR(+VLOOKUP("LLIQDF"&amp;A16,'Main File'!A:O,11,0),0)</f>
        <v>0</v>
      </c>
      <c r="H16" s="14">
        <f>IFERROR(+VLOOKUP("LLIQDF"&amp;A16,'Main File'!A:O,12,0),0)</f>
        <v>0</v>
      </c>
      <c r="I16" s="14">
        <f>IFERROR(+VLOOKUP("LLIQDF"&amp;A16,'Main File'!A:O,13,0),0)</f>
        <v>0</v>
      </c>
      <c r="J16" s="14">
        <f>IFERROR(+VLOOKUP("LLIQDF"&amp;A16,'Main File'!A:O,14,0),0)</f>
        <v>0</v>
      </c>
      <c r="K16" s="14">
        <f>IFERROR(+VLOOKUP("LLIQDF"&amp;A16,'Main File'!A:O,15,0),0)</f>
        <v>0</v>
      </c>
    </row>
    <row r="17" spans="1:11" x14ac:dyDescent="0.25">
      <c r="A17" s="9">
        <f t="shared" si="0"/>
        <v>43173</v>
      </c>
      <c r="B17" s="14">
        <f>IFERROR(+VLOOKUP("LLIQDF"&amp;A17,'Main File'!A:O,6,0),0)</f>
        <v>0</v>
      </c>
      <c r="C17" s="14">
        <f>IFERROR(+VLOOKUP("LLIQDF"&amp;A17,'Main File'!A:O,7,0),0)</f>
        <v>0</v>
      </c>
      <c r="D17" s="14">
        <f>IFERROR(+VLOOKUP("LLIQDF"&amp;A17,'Main File'!A:O,8,0),0)</f>
        <v>0</v>
      </c>
      <c r="E17" s="14">
        <f>IFERROR(+VLOOKUP("LLIQDF"&amp;A17,'Main File'!A:O,9,0),0)</f>
        <v>0</v>
      </c>
      <c r="F17" s="14">
        <f>IFERROR(+VLOOKUP("LLIQDF"&amp;A17,'Main File'!A:O,10,0),0)</f>
        <v>0</v>
      </c>
      <c r="G17" s="14">
        <f>IFERROR(+VLOOKUP("LLIQDF"&amp;A17,'Main File'!A:O,11,0),0)</f>
        <v>0</v>
      </c>
      <c r="H17" s="14">
        <f>IFERROR(+VLOOKUP("LLIQDF"&amp;A17,'Main File'!A:O,12,0),0)</f>
        <v>0</v>
      </c>
      <c r="I17" s="14">
        <f>IFERROR(+VLOOKUP("LLIQDF"&amp;A17,'Main File'!A:O,13,0),0)</f>
        <v>0</v>
      </c>
      <c r="J17" s="14">
        <f>IFERROR(+VLOOKUP("LLIQDF"&amp;A17,'Main File'!A:O,14,0),0)</f>
        <v>0</v>
      </c>
      <c r="K17" s="14">
        <f>IFERROR(+VLOOKUP("LLIQDF"&amp;A17,'Main File'!A:O,15,0),0)</f>
        <v>0</v>
      </c>
    </row>
    <row r="18" spans="1:11" x14ac:dyDescent="0.25">
      <c r="A18" s="9">
        <f t="shared" si="0"/>
        <v>43174</v>
      </c>
      <c r="B18" s="14">
        <f>IFERROR(+VLOOKUP("LLIQDF"&amp;A18,'Main File'!A:O,6,0),0)</f>
        <v>0</v>
      </c>
      <c r="C18" s="14">
        <f>IFERROR(+VLOOKUP("LLIQDF"&amp;A18,'Main File'!A:O,7,0),0)</f>
        <v>0</v>
      </c>
      <c r="D18" s="14">
        <f>IFERROR(+VLOOKUP("LLIQDF"&amp;A18,'Main File'!A:O,8,0),0)</f>
        <v>0</v>
      </c>
      <c r="E18" s="14">
        <f>IFERROR(+VLOOKUP("LLIQDF"&amp;A18,'Main File'!A:O,9,0),0)</f>
        <v>0</v>
      </c>
      <c r="F18" s="14">
        <f>IFERROR(+VLOOKUP("LLIQDF"&amp;A18,'Main File'!A:O,10,0),0)</f>
        <v>0</v>
      </c>
      <c r="G18" s="14">
        <f>IFERROR(+VLOOKUP("LLIQDF"&amp;A18,'Main File'!A:O,11,0),0)</f>
        <v>0</v>
      </c>
      <c r="H18" s="14">
        <f>IFERROR(+VLOOKUP("LLIQDF"&amp;A18,'Main File'!A:O,12,0),0)</f>
        <v>0</v>
      </c>
      <c r="I18" s="14">
        <f>IFERROR(+VLOOKUP("LLIQDF"&amp;A18,'Main File'!A:O,13,0),0)</f>
        <v>0</v>
      </c>
      <c r="J18" s="14">
        <f>IFERROR(+VLOOKUP("LLIQDF"&amp;A18,'Main File'!A:O,14,0),0)</f>
        <v>0</v>
      </c>
      <c r="K18" s="14">
        <f>IFERROR(+VLOOKUP("LLIQDF"&amp;A18,'Main File'!A:O,15,0),0)</f>
        <v>0</v>
      </c>
    </row>
    <row r="19" spans="1:11" x14ac:dyDescent="0.25">
      <c r="A19" s="9">
        <f t="shared" si="0"/>
        <v>43175</v>
      </c>
      <c r="B19" s="14">
        <f>IFERROR(+VLOOKUP("LLIQDF"&amp;A19,'Main File'!A:O,6,0),0)</f>
        <v>0</v>
      </c>
      <c r="C19" s="14">
        <f>IFERROR(+VLOOKUP("LLIQDF"&amp;A19,'Main File'!A:O,7,0),0)</f>
        <v>0</v>
      </c>
      <c r="D19" s="14">
        <f>IFERROR(+VLOOKUP("LLIQDF"&amp;A19,'Main File'!A:O,8,0),0)</f>
        <v>0</v>
      </c>
      <c r="E19" s="14">
        <f>IFERROR(+VLOOKUP("LLIQDF"&amp;A19,'Main File'!A:O,9,0),0)</f>
        <v>0</v>
      </c>
      <c r="F19" s="14">
        <f>IFERROR(+VLOOKUP("LLIQDF"&amp;A19,'Main File'!A:O,10,0),0)</f>
        <v>0</v>
      </c>
      <c r="G19" s="14">
        <f>IFERROR(+VLOOKUP("LLIQDF"&amp;A19,'Main File'!A:O,11,0),0)</f>
        <v>0</v>
      </c>
      <c r="H19" s="14">
        <f>IFERROR(+VLOOKUP("LLIQDF"&amp;A19,'Main File'!A:O,12,0),0)</f>
        <v>0</v>
      </c>
      <c r="I19" s="14">
        <f>IFERROR(+VLOOKUP("LLIQDF"&amp;A19,'Main File'!A:O,13,0),0)</f>
        <v>0</v>
      </c>
      <c r="J19" s="14">
        <f>IFERROR(+VLOOKUP("LLIQDF"&amp;A19,'Main File'!A:O,14,0),0)</f>
        <v>0</v>
      </c>
      <c r="K19" s="14">
        <f>IFERROR(+VLOOKUP("LLIQDF"&amp;A19,'Main File'!A:O,15,0),0)</f>
        <v>0</v>
      </c>
    </row>
    <row r="20" spans="1:11" x14ac:dyDescent="0.25">
      <c r="A20" s="9">
        <f t="shared" si="0"/>
        <v>43176</v>
      </c>
      <c r="B20" s="14">
        <f>IFERROR(+VLOOKUP("LLIQDF"&amp;A20,'Main File'!A:O,6,0),0)</f>
        <v>0</v>
      </c>
      <c r="C20" s="14">
        <f>IFERROR(+VLOOKUP("LLIQDF"&amp;A20,'Main File'!A:O,7,0),0)</f>
        <v>0</v>
      </c>
      <c r="D20" s="14">
        <f>IFERROR(+VLOOKUP("LLIQDF"&amp;A20,'Main File'!A:O,8,0),0)</f>
        <v>0</v>
      </c>
      <c r="E20" s="14">
        <f>IFERROR(+VLOOKUP("LLIQDF"&amp;A20,'Main File'!A:O,9,0),0)</f>
        <v>0</v>
      </c>
      <c r="F20" s="14">
        <f>IFERROR(+VLOOKUP("LLIQDF"&amp;A20,'Main File'!A:O,10,0),0)</f>
        <v>0</v>
      </c>
      <c r="G20" s="14">
        <f>IFERROR(+VLOOKUP("LLIQDF"&amp;A20,'Main File'!A:O,11,0),0)</f>
        <v>0</v>
      </c>
      <c r="H20" s="14">
        <f>IFERROR(+VLOOKUP("LLIQDF"&amp;A20,'Main File'!A:O,12,0),0)</f>
        <v>0</v>
      </c>
      <c r="I20" s="14">
        <f>IFERROR(+VLOOKUP("LLIQDF"&amp;A20,'Main File'!A:O,13,0),0)</f>
        <v>0</v>
      </c>
      <c r="J20" s="14">
        <f>IFERROR(+VLOOKUP("LLIQDF"&amp;A20,'Main File'!A:O,14,0),0)</f>
        <v>0</v>
      </c>
      <c r="K20" s="14">
        <f>IFERROR(+VLOOKUP("LLIQDF"&amp;A20,'Main File'!A:O,15,0),0)</f>
        <v>0</v>
      </c>
    </row>
    <row r="21" spans="1:11" x14ac:dyDescent="0.25">
      <c r="A21" s="9">
        <f t="shared" si="0"/>
        <v>43177</v>
      </c>
      <c r="B21" s="14">
        <f>IFERROR(+VLOOKUP("LLIQDF"&amp;A21,'Main File'!A:O,6,0),0)</f>
        <v>0</v>
      </c>
      <c r="C21" s="14">
        <f>IFERROR(+VLOOKUP("LLIQDF"&amp;A21,'Main File'!A:O,7,0),0)</f>
        <v>0</v>
      </c>
      <c r="D21" s="14">
        <f>IFERROR(+VLOOKUP("LLIQDF"&amp;A21,'Main File'!A:O,8,0),0)</f>
        <v>0</v>
      </c>
      <c r="E21" s="14">
        <f>IFERROR(+VLOOKUP("LLIQDF"&amp;A21,'Main File'!A:O,9,0),0)</f>
        <v>0</v>
      </c>
      <c r="F21" s="14">
        <f>IFERROR(+VLOOKUP("LLIQDF"&amp;A21,'Main File'!A:O,10,0),0)</f>
        <v>0</v>
      </c>
      <c r="G21" s="14">
        <f>IFERROR(+VLOOKUP("LLIQDF"&amp;A21,'Main File'!A:O,11,0),0)</f>
        <v>0</v>
      </c>
      <c r="H21" s="14">
        <f>IFERROR(+VLOOKUP("LLIQDF"&amp;A21,'Main File'!A:O,12,0),0)</f>
        <v>0</v>
      </c>
      <c r="I21" s="14">
        <f>IFERROR(+VLOOKUP("LLIQDF"&amp;A21,'Main File'!A:O,13,0),0)</f>
        <v>0</v>
      </c>
      <c r="J21" s="14">
        <f>IFERROR(+VLOOKUP("LLIQDF"&amp;A21,'Main File'!A:O,14,0),0)</f>
        <v>0</v>
      </c>
      <c r="K21" s="14">
        <f>IFERROR(+VLOOKUP("LLIQDF"&amp;A21,'Main File'!A:O,15,0),0)</f>
        <v>0</v>
      </c>
    </row>
    <row r="22" spans="1:11" x14ac:dyDescent="0.25">
      <c r="A22" s="9">
        <f t="shared" si="0"/>
        <v>43178</v>
      </c>
      <c r="B22" s="14">
        <f>IFERROR(+VLOOKUP("LLIQDF"&amp;A22,'Main File'!A:O,6,0),0)</f>
        <v>0</v>
      </c>
      <c r="C22" s="14">
        <f>IFERROR(+VLOOKUP("LLIQDF"&amp;A22,'Main File'!A:O,7,0),0)</f>
        <v>0</v>
      </c>
      <c r="D22" s="14">
        <f>IFERROR(+VLOOKUP("LLIQDF"&amp;A22,'Main File'!A:O,8,0),0)</f>
        <v>0</v>
      </c>
      <c r="E22" s="14">
        <f>IFERROR(+VLOOKUP("LLIQDF"&amp;A22,'Main File'!A:O,9,0),0)</f>
        <v>0</v>
      </c>
      <c r="F22" s="14">
        <f>IFERROR(+VLOOKUP("LLIQDF"&amp;A22,'Main File'!A:O,10,0),0)</f>
        <v>0</v>
      </c>
      <c r="G22" s="14">
        <f>IFERROR(+VLOOKUP("LLIQDF"&amp;A22,'Main File'!A:O,11,0),0)</f>
        <v>0</v>
      </c>
      <c r="H22" s="14">
        <f>IFERROR(+VLOOKUP("LLIQDF"&amp;A22,'Main File'!A:O,12,0),0)</f>
        <v>0</v>
      </c>
      <c r="I22" s="14">
        <f>IFERROR(+VLOOKUP("LLIQDF"&amp;A22,'Main File'!A:O,13,0),0)</f>
        <v>0</v>
      </c>
      <c r="J22" s="14">
        <f>IFERROR(+VLOOKUP("LLIQDF"&amp;A22,'Main File'!A:O,14,0),0)</f>
        <v>0</v>
      </c>
      <c r="K22" s="14">
        <f>IFERROR(+VLOOKUP("LLIQDF"&amp;A22,'Main File'!A:O,15,0),0)</f>
        <v>0</v>
      </c>
    </row>
    <row r="23" spans="1:11" x14ac:dyDescent="0.25">
      <c r="A23" s="9">
        <f t="shared" si="0"/>
        <v>43179</v>
      </c>
      <c r="B23" s="14">
        <f>IFERROR(+VLOOKUP("LLIQDF"&amp;A23,'Main File'!A:O,6,0),0)</f>
        <v>0</v>
      </c>
      <c r="C23" s="14">
        <f>IFERROR(+VLOOKUP("LLIQDF"&amp;A23,'Main File'!A:O,7,0),0)</f>
        <v>0</v>
      </c>
      <c r="D23" s="14">
        <f>IFERROR(+VLOOKUP("LLIQDF"&amp;A23,'Main File'!A:O,8,0),0)</f>
        <v>0</v>
      </c>
      <c r="E23" s="14">
        <f>IFERROR(+VLOOKUP("LLIQDF"&amp;A23,'Main File'!A:O,9,0),0)</f>
        <v>0</v>
      </c>
      <c r="F23" s="14">
        <f>IFERROR(+VLOOKUP("LLIQDF"&amp;A23,'Main File'!A:O,10,0),0)</f>
        <v>0</v>
      </c>
      <c r="G23" s="14">
        <f>IFERROR(+VLOOKUP("LLIQDF"&amp;A23,'Main File'!A:O,11,0),0)</f>
        <v>0</v>
      </c>
      <c r="H23" s="14">
        <f>IFERROR(+VLOOKUP("LLIQDF"&amp;A23,'Main File'!A:O,12,0),0)</f>
        <v>0</v>
      </c>
      <c r="I23" s="14">
        <f>IFERROR(+VLOOKUP("LLIQDF"&amp;A23,'Main File'!A:O,13,0),0)</f>
        <v>0</v>
      </c>
      <c r="J23" s="14">
        <f>IFERROR(+VLOOKUP("LLIQDF"&amp;A23,'Main File'!A:O,14,0),0)</f>
        <v>0</v>
      </c>
      <c r="K23" s="14">
        <f>IFERROR(+VLOOKUP("LLIQDF"&amp;A23,'Main File'!A:O,15,0),0)</f>
        <v>0</v>
      </c>
    </row>
    <row r="24" spans="1:11" x14ac:dyDescent="0.25">
      <c r="A24" s="9">
        <f t="shared" si="0"/>
        <v>43180</v>
      </c>
      <c r="B24" s="14">
        <f>IFERROR(+VLOOKUP("LLIQDF"&amp;A24,'Main File'!A:O,6,0),0)</f>
        <v>0</v>
      </c>
      <c r="C24" s="14">
        <f>IFERROR(+VLOOKUP("LLIQDF"&amp;A24,'Main File'!A:O,7,0),0)</f>
        <v>0</v>
      </c>
      <c r="D24" s="14">
        <f>IFERROR(+VLOOKUP("LLIQDF"&amp;A24,'Main File'!A:O,8,0),0)</f>
        <v>0</v>
      </c>
      <c r="E24" s="14">
        <f>IFERROR(+VLOOKUP("LLIQDF"&amp;A24,'Main File'!A:O,9,0),0)</f>
        <v>0</v>
      </c>
      <c r="F24" s="14">
        <f>IFERROR(+VLOOKUP("LLIQDF"&amp;A24,'Main File'!A:O,10,0),0)</f>
        <v>0</v>
      </c>
      <c r="G24" s="14">
        <f>IFERROR(+VLOOKUP("LLIQDF"&amp;A24,'Main File'!A:O,11,0),0)</f>
        <v>0</v>
      </c>
      <c r="H24" s="14">
        <f>IFERROR(+VLOOKUP("LLIQDF"&amp;A24,'Main File'!A:O,12,0),0)</f>
        <v>0</v>
      </c>
      <c r="I24" s="14">
        <f>IFERROR(+VLOOKUP("LLIQDF"&amp;A24,'Main File'!A:O,13,0),0)</f>
        <v>0</v>
      </c>
      <c r="J24" s="14">
        <f>IFERROR(+VLOOKUP("LLIQDF"&amp;A24,'Main File'!A:O,14,0),0)</f>
        <v>0</v>
      </c>
      <c r="K24" s="14">
        <f>IFERROR(+VLOOKUP("LLIQDF"&amp;A24,'Main File'!A:O,15,0),0)</f>
        <v>0</v>
      </c>
    </row>
    <row r="25" spans="1:11" x14ac:dyDescent="0.25">
      <c r="A25" s="9">
        <f t="shared" si="0"/>
        <v>43181</v>
      </c>
      <c r="B25" s="14">
        <f>IFERROR(+VLOOKUP("LLIQDF"&amp;A25,'Main File'!A:O,6,0),0)</f>
        <v>0</v>
      </c>
      <c r="C25" s="14">
        <f>IFERROR(+VLOOKUP("LLIQDF"&amp;A25,'Main File'!A:O,7,0),0)</f>
        <v>0</v>
      </c>
      <c r="D25" s="14">
        <f>IFERROR(+VLOOKUP("LLIQDF"&amp;A25,'Main File'!A:O,8,0),0)</f>
        <v>0</v>
      </c>
      <c r="E25" s="14">
        <f>IFERROR(+VLOOKUP("LLIQDF"&amp;A25,'Main File'!A:O,9,0),0)</f>
        <v>0</v>
      </c>
      <c r="F25" s="14">
        <f>IFERROR(+VLOOKUP("LLIQDF"&amp;A25,'Main File'!A:O,10,0),0)</f>
        <v>0</v>
      </c>
      <c r="G25" s="14">
        <f>IFERROR(+VLOOKUP("LLIQDF"&amp;A25,'Main File'!A:O,11,0),0)</f>
        <v>0</v>
      </c>
      <c r="H25" s="14">
        <f>IFERROR(+VLOOKUP("LLIQDF"&amp;A25,'Main File'!A:O,12,0),0)</f>
        <v>0</v>
      </c>
      <c r="I25" s="14">
        <f>IFERROR(+VLOOKUP("LLIQDF"&amp;A25,'Main File'!A:O,13,0),0)</f>
        <v>0</v>
      </c>
      <c r="J25" s="14">
        <f>IFERROR(+VLOOKUP("LLIQDF"&amp;A25,'Main File'!A:O,14,0),0)</f>
        <v>0</v>
      </c>
      <c r="K25" s="14">
        <f>IFERROR(+VLOOKUP("LLIQDF"&amp;A25,'Main File'!A:O,15,0),0)</f>
        <v>0</v>
      </c>
    </row>
    <row r="26" spans="1:11" x14ac:dyDescent="0.25">
      <c r="A26" s="9">
        <f t="shared" si="0"/>
        <v>43182</v>
      </c>
      <c r="B26" s="14">
        <f>IFERROR(+VLOOKUP("LLIQDF"&amp;A26,'Main File'!A:O,6,0),0)</f>
        <v>0</v>
      </c>
      <c r="C26" s="14">
        <f>IFERROR(+VLOOKUP("LLIQDF"&amp;A26,'Main File'!A:O,7,0),0)</f>
        <v>0</v>
      </c>
      <c r="D26" s="14">
        <f>IFERROR(+VLOOKUP("LLIQDF"&amp;A26,'Main File'!A:O,8,0),0)</f>
        <v>0</v>
      </c>
      <c r="E26" s="14">
        <f>IFERROR(+VLOOKUP("LLIQDF"&amp;A26,'Main File'!A:O,9,0),0)</f>
        <v>0</v>
      </c>
      <c r="F26" s="14">
        <f>IFERROR(+VLOOKUP("LLIQDF"&amp;A26,'Main File'!A:O,10,0),0)</f>
        <v>0</v>
      </c>
      <c r="G26" s="14">
        <f>IFERROR(+VLOOKUP("LLIQDF"&amp;A26,'Main File'!A:O,11,0),0)</f>
        <v>0</v>
      </c>
      <c r="H26" s="14">
        <f>IFERROR(+VLOOKUP("LLIQDF"&amp;A26,'Main File'!A:O,12,0),0)</f>
        <v>0</v>
      </c>
      <c r="I26" s="14">
        <f>IFERROR(+VLOOKUP("LLIQDF"&amp;A26,'Main File'!A:O,13,0),0)</f>
        <v>0</v>
      </c>
      <c r="J26" s="14">
        <f>IFERROR(+VLOOKUP("LLIQDF"&amp;A26,'Main File'!A:O,14,0),0)</f>
        <v>0</v>
      </c>
      <c r="K26" s="14">
        <f>IFERROR(+VLOOKUP("LLIQDF"&amp;A26,'Main File'!A:O,15,0),0)</f>
        <v>0</v>
      </c>
    </row>
    <row r="27" spans="1:11" x14ac:dyDescent="0.25">
      <c r="A27" s="9">
        <f t="shared" si="0"/>
        <v>43183</v>
      </c>
      <c r="B27" s="14">
        <f>IFERROR(+VLOOKUP("LLIQDF"&amp;A27,'Main File'!A:O,6,0),0)</f>
        <v>0</v>
      </c>
      <c r="C27" s="14">
        <f>IFERROR(+VLOOKUP("LLIQDF"&amp;A27,'Main File'!A:O,7,0),0)</f>
        <v>0</v>
      </c>
      <c r="D27" s="14">
        <f>IFERROR(+VLOOKUP("LLIQDF"&amp;A27,'Main File'!A:O,8,0),0)</f>
        <v>0</v>
      </c>
      <c r="E27" s="14">
        <f>IFERROR(+VLOOKUP("LLIQDF"&amp;A27,'Main File'!A:O,9,0),0)</f>
        <v>0</v>
      </c>
      <c r="F27" s="14">
        <f>IFERROR(+VLOOKUP("LLIQDF"&amp;A27,'Main File'!A:O,10,0),0)</f>
        <v>0</v>
      </c>
      <c r="G27" s="14">
        <f>IFERROR(+VLOOKUP("LLIQDF"&amp;A27,'Main File'!A:O,11,0),0)</f>
        <v>0</v>
      </c>
      <c r="H27" s="14">
        <f>IFERROR(+VLOOKUP("LLIQDF"&amp;A27,'Main File'!A:O,12,0),0)</f>
        <v>0</v>
      </c>
      <c r="I27" s="14">
        <f>IFERROR(+VLOOKUP("LLIQDF"&amp;A27,'Main File'!A:O,13,0),0)</f>
        <v>0</v>
      </c>
      <c r="J27" s="14">
        <f>IFERROR(+VLOOKUP("LLIQDF"&amp;A27,'Main File'!A:O,14,0),0)</f>
        <v>0</v>
      </c>
      <c r="K27" s="14">
        <f>IFERROR(+VLOOKUP("LLIQDF"&amp;A27,'Main File'!A:O,15,0),0)</f>
        <v>0</v>
      </c>
    </row>
    <row r="28" spans="1:11" x14ac:dyDescent="0.25">
      <c r="A28" s="9">
        <f t="shared" si="0"/>
        <v>43184</v>
      </c>
      <c r="B28" s="14">
        <f>IFERROR(+VLOOKUP("LLIQDF"&amp;A28,'Main File'!A:O,6,0),0)</f>
        <v>0</v>
      </c>
      <c r="C28" s="14">
        <f>IFERROR(+VLOOKUP("LLIQDF"&amp;A28,'Main File'!A:O,7,0),0)</f>
        <v>0</v>
      </c>
      <c r="D28" s="14">
        <f>IFERROR(+VLOOKUP("LLIQDF"&amp;A28,'Main File'!A:O,8,0),0)</f>
        <v>0</v>
      </c>
      <c r="E28" s="14">
        <f>IFERROR(+VLOOKUP("LLIQDF"&amp;A28,'Main File'!A:O,9,0),0)</f>
        <v>0</v>
      </c>
      <c r="F28" s="14">
        <f>IFERROR(+VLOOKUP("LLIQDF"&amp;A28,'Main File'!A:O,10,0),0)</f>
        <v>0</v>
      </c>
      <c r="G28" s="14">
        <f>IFERROR(+VLOOKUP("LLIQDF"&amp;A28,'Main File'!A:O,11,0),0)</f>
        <v>0</v>
      </c>
      <c r="H28" s="14">
        <f>IFERROR(+VLOOKUP("LLIQDF"&amp;A28,'Main File'!A:O,12,0),0)</f>
        <v>0</v>
      </c>
      <c r="I28" s="14">
        <f>IFERROR(+VLOOKUP("LLIQDF"&amp;A28,'Main File'!A:O,13,0),0)</f>
        <v>0</v>
      </c>
      <c r="J28" s="14">
        <f>IFERROR(+VLOOKUP("LLIQDF"&amp;A28,'Main File'!A:O,14,0),0)</f>
        <v>0</v>
      </c>
      <c r="K28" s="14">
        <f>IFERROR(+VLOOKUP("LLIQDF"&amp;A28,'Main File'!A:O,15,0),0)</f>
        <v>0</v>
      </c>
    </row>
    <row r="29" spans="1:11" x14ac:dyDescent="0.25">
      <c r="A29" s="9">
        <f t="shared" si="0"/>
        <v>43185</v>
      </c>
      <c r="B29" s="14">
        <f>IFERROR(+VLOOKUP("LLIQDF"&amp;A29,'Main File'!A:O,6,0),0)</f>
        <v>0</v>
      </c>
      <c r="C29" s="14">
        <f>IFERROR(+VLOOKUP("LLIQDF"&amp;A29,'Main File'!A:O,7,0),0)</f>
        <v>0</v>
      </c>
      <c r="D29" s="14">
        <f>IFERROR(+VLOOKUP("LLIQDF"&amp;A29,'Main File'!A:O,8,0),0)</f>
        <v>0</v>
      </c>
      <c r="E29" s="14">
        <f>IFERROR(+VLOOKUP("LLIQDF"&amp;A29,'Main File'!A:O,9,0),0)</f>
        <v>0</v>
      </c>
      <c r="F29" s="14">
        <f>IFERROR(+VLOOKUP("LLIQDF"&amp;A29,'Main File'!A:O,10,0),0)</f>
        <v>0</v>
      </c>
      <c r="G29" s="14">
        <f>IFERROR(+VLOOKUP("LLIQDF"&amp;A29,'Main File'!A:O,11,0),0)</f>
        <v>0</v>
      </c>
      <c r="H29" s="14">
        <f>IFERROR(+VLOOKUP("LLIQDF"&amp;A29,'Main File'!A:O,12,0),0)</f>
        <v>0</v>
      </c>
      <c r="I29" s="14">
        <f>IFERROR(+VLOOKUP("LLIQDF"&amp;A29,'Main File'!A:O,13,0),0)</f>
        <v>0</v>
      </c>
      <c r="J29" s="14">
        <f>IFERROR(+VLOOKUP("LLIQDF"&amp;A29,'Main File'!A:O,14,0),0)</f>
        <v>0</v>
      </c>
      <c r="K29" s="14">
        <f>IFERROR(+VLOOKUP("LLIQDF"&amp;A29,'Main File'!A:O,15,0),0)</f>
        <v>0</v>
      </c>
    </row>
    <row r="30" spans="1:11" x14ac:dyDescent="0.25">
      <c r="A30" s="9">
        <f t="shared" si="0"/>
        <v>43186</v>
      </c>
      <c r="B30" s="14">
        <f>IFERROR(+VLOOKUP("LLIQDF"&amp;A30,'Main File'!A:O,6,0),0)</f>
        <v>0</v>
      </c>
      <c r="C30" s="14">
        <f>IFERROR(+VLOOKUP("LLIQDF"&amp;A30,'Main File'!A:O,7,0),0)</f>
        <v>0</v>
      </c>
      <c r="D30" s="14">
        <f>IFERROR(+VLOOKUP("LLIQDF"&amp;A30,'Main File'!A:O,8,0),0)</f>
        <v>0</v>
      </c>
      <c r="E30" s="14">
        <f>IFERROR(+VLOOKUP("LLIQDF"&amp;A30,'Main File'!A:O,9,0),0)</f>
        <v>0</v>
      </c>
      <c r="F30" s="14">
        <f>IFERROR(+VLOOKUP("LLIQDF"&amp;A30,'Main File'!A:O,10,0),0)</f>
        <v>0</v>
      </c>
      <c r="G30" s="14">
        <f>IFERROR(+VLOOKUP("LLIQDF"&amp;A30,'Main File'!A:O,11,0),0)</f>
        <v>0</v>
      </c>
      <c r="H30" s="14">
        <f>IFERROR(+VLOOKUP("LLIQDF"&amp;A30,'Main File'!A:O,12,0),0)</f>
        <v>0</v>
      </c>
      <c r="I30" s="14">
        <f>IFERROR(+VLOOKUP("LLIQDF"&amp;A30,'Main File'!A:O,13,0),0)</f>
        <v>0</v>
      </c>
      <c r="J30" s="14">
        <f>IFERROR(+VLOOKUP("LLIQDF"&amp;A30,'Main File'!A:O,14,0),0)</f>
        <v>0</v>
      </c>
      <c r="K30" s="14">
        <f>IFERROR(+VLOOKUP("LLIQDF"&amp;A30,'Main File'!A:O,15,0),0)</f>
        <v>0</v>
      </c>
    </row>
    <row r="31" spans="1:11" x14ac:dyDescent="0.25">
      <c r="A31" s="9">
        <f t="shared" si="0"/>
        <v>43187</v>
      </c>
      <c r="B31" s="14">
        <f>IFERROR(+VLOOKUP("LLIQDF"&amp;A31,'Main File'!A:O,6,0),0)</f>
        <v>0</v>
      </c>
      <c r="C31" s="14">
        <f>IFERROR(+VLOOKUP("LLIQDF"&amp;A31,'Main File'!A:O,7,0),0)</f>
        <v>0</v>
      </c>
      <c r="D31" s="14">
        <f>IFERROR(+VLOOKUP("LLIQDF"&amp;A31,'Main File'!A:O,8,0),0)</f>
        <v>0</v>
      </c>
      <c r="E31" s="14">
        <f>IFERROR(+VLOOKUP("LLIQDF"&amp;A31,'Main File'!A:O,9,0),0)</f>
        <v>0</v>
      </c>
      <c r="F31" s="14">
        <f>IFERROR(+VLOOKUP("LLIQDF"&amp;A31,'Main File'!A:O,10,0),0)</f>
        <v>0</v>
      </c>
      <c r="G31" s="14">
        <f>IFERROR(+VLOOKUP("LLIQDF"&amp;A31,'Main File'!A:O,11,0),0)</f>
        <v>0</v>
      </c>
      <c r="H31" s="14">
        <f>IFERROR(+VLOOKUP("LLIQDF"&amp;A31,'Main File'!A:O,12,0),0)</f>
        <v>0</v>
      </c>
      <c r="I31" s="14">
        <f>IFERROR(+VLOOKUP("LLIQDF"&amp;A31,'Main File'!A:O,13,0),0)</f>
        <v>0</v>
      </c>
      <c r="J31" s="14">
        <f>IFERROR(+VLOOKUP("LLIQDF"&amp;A31,'Main File'!A:O,14,0),0)</f>
        <v>0</v>
      </c>
      <c r="K31" s="14">
        <f>IFERROR(+VLOOKUP("LLIQDF"&amp;A31,'Main File'!A:O,15,0),0)</f>
        <v>0</v>
      </c>
    </row>
    <row r="32" spans="1:11" x14ac:dyDescent="0.25">
      <c r="A32" s="9">
        <f t="shared" si="0"/>
        <v>43188</v>
      </c>
      <c r="B32" s="14">
        <f>IFERROR(+VLOOKUP("LLIQDF"&amp;A32,'Main File'!A:O,6,0),0)</f>
        <v>0</v>
      </c>
      <c r="C32" s="14">
        <f>IFERROR(+VLOOKUP("LLIQDF"&amp;A32,'Main File'!A:O,7,0),0)</f>
        <v>0</v>
      </c>
      <c r="D32" s="14">
        <f>IFERROR(+VLOOKUP("LLIQDF"&amp;A32,'Main File'!A:O,8,0),0)</f>
        <v>0</v>
      </c>
      <c r="E32" s="14">
        <f>IFERROR(+VLOOKUP("LLIQDF"&amp;A32,'Main File'!A:O,9,0),0)</f>
        <v>0</v>
      </c>
      <c r="F32" s="14">
        <f>IFERROR(+VLOOKUP("LLIQDF"&amp;A32,'Main File'!A:O,10,0),0)</f>
        <v>0</v>
      </c>
      <c r="G32" s="14">
        <f>IFERROR(+VLOOKUP("LLIQDF"&amp;A32,'Main File'!A:O,11,0),0)</f>
        <v>0</v>
      </c>
      <c r="H32" s="14">
        <f>IFERROR(+VLOOKUP("LLIQDF"&amp;A32,'Main File'!A:O,12,0),0)</f>
        <v>0</v>
      </c>
      <c r="I32" s="14">
        <f>IFERROR(+VLOOKUP("LLIQDF"&amp;A32,'Main File'!A:O,13,0),0)</f>
        <v>0</v>
      </c>
      <c r="J32" s="14">
        <f>IFERROR(+VLOOKUP("LLIQDF"&amp;A32,'Main File'!A:O,14,0),0)</f>
        <v>0</v>
      </c>
      <c r="K32" s="14">
        <f>IFERROR(+VLOOKUP("LLIQDF"&amp;A32,'Main File'!A:O,15,0),0)</f>
        <v>0</v>
      </c>
    </row>
    <row r="33" spans="1:11" x14ac:dyDescent="0.25">
      <c r="A33" s="9">
        <f t="shared" si="0"/>
        <v>43189</v>
      </c>
      <c r="B33" s="14">
        <f>IFERROR(+VLOOKUP("LLIQDF"&amp;A33,'Main File'!A:O,6,0),0)</f>
        <v>0</v>
      </c>
      <c r="C33" s="14">
        <f>IFERROR(+VLOOKUP("LLIQDF"&amp;A33,'Main File'!A:O,7,0),0)</f>
        <v>0</v>
      </c>
      <c r="D33" s="14">
        <f>IFERROR(+VLOOKUP("LLIQDF"&amp;A33,'Main File'!A:O,8,0),0)</f>
        <v>0</v>
      </c>
      <c r="E33" s="14">
        <f>IFERROR(+VLOOKUP("LLIQDF"&amp;A33,'Main File'!A:O,9,0),0)</f>
        <v>0</v>
      </c>
      <c r="F33" s="14">
        <f>IFERROR(+VLOOKUP("LLIQDF"&amp;A33,'Main File'!A:O,10,0),0)</f>
        <v>0</v>
      </c>
      <c r="G33" s="14">
        <f>IFERROR(+VLOOKUP("LLIQDF"&amp;A33,'Main File'!A:O,11,0),0)</f>
        <v>0</v>
      </c>
      <c r="H33" s="14">
        <f>IFERROR(+VLOOKUP("LLIQDF"&amp;A33,'Main File'!A:O,12,0),0)</f>
        <v>0</v>
      </c>
      <c r="I33" s="14">
        <f>IFERROR(+VLOOKUP("LLIQDF"&amp;A33,'Main File'!A:O,13,0),0)</f>
        <v>0</v>
      </c>
      <c r="J33" s="14">
        <f>IFERROR(+VLOOKUP("LLIQDF"&amp;A33,'Main File'!A:O,14,0),0)</f>
        <v>0</v>
      </c>
      <c r="K33" s="14">
        <f>IFERROR(+VLOOKUP("LLIQDF"&amp;A33,'Main File'!A:O,15,0),0)</f>
        <v>0</v>
      </c>
    </row>
    <row r="34" spans="1:11" x14ac:dyDescent="0.25">
      <c r="A34" s="9">
        <f t="shared" si="0"/>
        <v>43190</v>
      </c>
      <c r="B34" s="14">
        <f>IFERROR(+VLOOKUP("LLIQDF"&amp;A34,'Main File'!A:O,6,0),0)</f>
        <v>0</v>
      </c>
      <c r="C34" s="14">
        <f>IFERROR(+VLOOKUP("LLIQDF"&amp;A34,'Main File'!A:O,7,0),0)</f>
        <v>0</v>
      </c>
      <c r="D34" s="14">
        <f>IFERROR(+VLOOKUP("LLIQDF"&amp;A34,'Main File'!A:O,8,0),0)</f>
        <v>0</v>
      </c>
      <c r="E34" s="14">
        <f>IFERROR(+VLOOKUP("LLIQDF"&amp;A34,'Main File'!A:O,9,0),0)</f>
        <v>0</v>
      </c>
      <c r="F34" s="14">
        <f>IFERROR(+VLOOKUP("LLIQDF"&amp;A34,'Main File'!A:O,10,0),0)</f>
        <v>0</v>
      </c>
      <c r="G34" s="14">
        <f>IFERROR(+VLOOKUP("LLIQDF"&amp;A34,'Main File'!A:O,11,0),0)</f>
        <v>0</v>
      </c>
      <c r="H34" s="14">
        <f>IFERROR(+VLOOKUP("LLIQDF"&amp;A34,'Main File'!A:O,12,0),0)</f>
        <v>0</v>
      </c>
      <c r="I34" s="14">
        <f>IFERROR(+VLOOKUP("LLIQDF"&amp;A34,'Main File'!A:O,13,0),0)</f>
        <v>0</v>
      </c>
      <c r="J34" s="14">
        <f>IFERROR(+VLOOKUP("LLIQDF"&amp;A34,'Main File'!A:O,14,0),0)</f>
        <v>0</v>
      </c>
      <c r="K34" s="14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anooj.j</cp:lastModifiedBy>
  <dcterms:created xsi:type="dcterms:W3CDTF">2018-03-04T18:21:02Z</dcterms:created>
  <dcterms:modified xsi:type="dcterms:W3CDTF">2018-03-06T06:01:00Z</dcterms:modified>
</cp:coreProperties>
</file>