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 &amp; Factsheet Controls\8 Daily Disclosure of TER\Daily Disclosure\"/>
    </mc:Choice>
  </mc:AlternateContent>
  <xr:revisionPtr revIDLastSave="0" documentId="8_{1A55B99D-05B4-4D03-863B-3B137473A1D3}" xr6:coauthVersionLast="28" xr6:coauthVersionMax="28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1027"/>
</workbook>
</file>

<file path=xl/calcChain.xml><?xml version="1.0" encoding="utf-8"?>
<calcChain xmlns="http://schemas.openxmlformats.org/spreadsheetml/2006/main">
  <c r="A7" i="28" l="1"/>
  <c r="A6" i="28"/>
  <c r="A1" i="28"/>
  <c r="A7" i="27"/>
  <c r="A6" i="27"/>
  <c r="A1" i="27"/>
  <c r="A7" i="26"/>
  <c r="A6" i="26"/>
  <c r="A1" i="26"/>
  <c r="A7" i="25"/>
  <c r="A6" i="25"/>
  <c r="A1" i="25"/>
  <c r="A7" i="24"/>
  <c r="A6" i="24"/>
  <c r="A1" i="24"/>
  <c r="A7" i="23"/>
  <c r="A6" i="23"/>
  <c r="A1" i="23"/>
  <c r="A7" i="22"/>
  <c r="A6" i="22"/>
  <c r="A1" i="22"/>
  <c r="A7" i="21"/>
  <c r="A6" i="21"/>
  <c r="A1" i="21"/>
  <c r="A6" i="20"/>
  <c r="A1" i="20"/>
  <c r="A7" i="19"/>
  <c r="A6" i="19"/>
  <c r="A1" i="19"/>
  <c r="A7" i="18"/>
  <c r="A6" i="18"/>
  <c r="A1" i="18"/>
  <c r="A7" i="17"/>
  <c r="A6" i="17"/>
  <c r="A1" i="17"/>
  <c r="A7" i="16"/>
  <c r="A6" i="16"/>
  <c r="A1" i="16"/>
  <c r="A7" i="15"/>
  <c r="A6" i="15"/>
  <c r="A1" i="15"/>
  <c r="A7" i="14"/>
  <c r="A6" i="14"/>
  <c r="A1" i="14"/>
  <c r="A7" i="13"/>
  <c r="A6" i="13"/>
  <c r="A1" i="13"/>
  <c r="A6" i="12"/>
  <c r="A1" i="12"/>
  <c r="A7" i="11"/>
  <c r="A6" i="11"/>
  <c r="A1" i="11"/>
  <c r="A7" i="10"/>
  <c r="A6" i="10"/>
  <c r="A1" i="10"/>
  <c r="A7" i="9"/>
  <c r="A6" i="9"/>
  <c r="A1" i="9"/>
  <c r="A7" i="8"/>
  <c r="A6" i="8"/>
  <c r="A1" i="8"/>
  <c r="A1" i="6"/>
  <c r="A1" i="5"/>
  <c r="A1" i="4"/>
  <c r="A1" i="7"/>
  <c r="A6" i="7"/>
  <c r="A7" i="6"/>
  <c r="A6" i="6"/>
  <c r="A6" i="5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D26" i="27" s="1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D4" i="28" l="1"/>
  <c r="H4" i="28"/>
  <c r="B5" i="28"/>
  <c r="F5" i="28"/>
  <c r="J5" i="28"/>
  <c r="D6" i="28"/>
  <c r="H6" i="28"/>
  <c r="B7" i="28"/>
  <c r="F7" i="28"/>
  <c r="J7" i="28"/>
  <c r="D8" i="28"/>
  <c r="H8" i="28"/>
  <c r="B9" i="28"/>
  <c r="F9" i="28"/>
  <c r="J9" i="28"/>
  <c r="D10" i="28"/>
  <c r="H10" i="28"/>
  <c r="B11" i="28"/>
  <c r="F11" i="28"/>
  <c r="J11" i="28"/>
  <c r="D12" i="28"/>
  <c r="H12" i="28"/>
  <c r="B13" i="28"/>
  <c r="F13" i="28"/>
  <c r="J13" i="28"/>
  <c r="D14" i="28"/>
  <c r="H14" i="28"/>
  <c r="B15" i="28"/>
  <c r="F15" i="28"/>
  <c r="J15" i="28"/>
  <c r="D16" i="28"/>
  <c r="H16" i="28"/>
  <c r="B17" i="28"/>
  <c r="F17" i="28"/>
  <c r="J17" i="28"/>
  <c r="D18" i="28"/>
  <c r="H18" i="28"/>
  <c r="B19" i="28"/>
  <c r="F19" i="28"/>
  <c r="J19" i="28"/>
  <c r="D20" i="28"/>
  <c r="H20" i="28"/>
  <c r="B21" i="28"/>
  <c r="F21" i="28"/>
  <c r="J21" i="28"/>
  <c r="D22" i="28"/>
  <c r="H22" i="28"/>
  <c r="B23" i="28"/>
  <c r="F23" i="28"/>
  <c r="J23" i="28"/>
  <c r="D24" i="28"/>
  <c r="H24" i="28"/>
  <c r="B25" i="28"/>
  <c r="F25" i="28"/>
  <c r="J25" i="28"/>
  <c r="D26" i="28"/>
  <c r="H26" i="28"/>
  <c r="B27" i="28"/>
  <c r="F27" i="28"/>
  <c r="J27" i="28"/>
  <c r="D28" i="28"/>
  <c r="H28" i="28"/>
  <c r="B29" i="28"/>
  <c r="F29" i="28"/>
  <c r="J29" i="28"/>
  <c r="D30" i="28"/>
  <c r="H30" i="28"/>
  <c r="B31" i="28"/>
  <c r="F31" i="28"/>
  <c r="J31" i="28"/>
  <c r="D32" i="28"/>
  <c r="H32" i="28"/>
  <c r="B33" i="28"/>
  <c r="F33" i="28"/>
  <c r="J33" i="28"/>
  <c r="D34" i="28"/>
  <c r="H34" i="28"/>
  <c r="E4" i="28"/>
  <c r="I4" i="28"/>
  <c r="C5" i="28"/>
  <c r="G5" i="28"/>
  <c r="K5" i="28"/>
  <c r="E6" i="28"/>
  <c r="I6" i="28"/>
  <c r="C7" i="28"/>
  <c r="G7" i="28"/>
  <c r="K7" i="28"/>
  <c r="E8" i="28"/>
  <c r="I8" i="28"/>
  <c r="C9" i="28"/>
  <c r="G9" i="28"/>
  <c r="K9" i="28"/>
  <c r="E10" i="28"/>
  <c r="I10" i="28"/>
  <c r="C11" i="28"/>
  <c r="G11" i="28"/>
  <c r="K11" i="28"/>
  <c r="E12" i="28"/>
  <c r="I12" i="28"/>
  <c r="C13" i="28"/>
  <c r="G13" i="28"/>
  <c r="K13" i="28"/>
  <c r="E14" i="28"/>
  <c r="I14" i="28"/>
  <c r="C15" i="28"/>
  <c r="G15" i="28"/>
  <c r="K15" i="28"/>
  <c r="E16" i="28"/>
  <c r="I16" i="28"/>
  <c r="C17" i="28"/>
  <c r="G17" i="28"/>
  <c r="K17" i="28"/>
  <c r="E18" i="28"/>
  <c r="I18" i="28"/>
  <c r="C19" i="28"/>
  <c r="G19" i="28"/>
  <c r="K19" i="28"/>
  <c r="E20" i="28"/>
  <c r="I20" i="28"/>
  <c r="C21" i="28"/>
  <c r="G21" i="28"/>
  <c r="K21" i="28"/>
  <c r="E22" i="28"/>
  <c r="I22" i="28"/>
  <c r="C23" i="28"/>
  <c r="G23" i="28"/>
  <c r="K23" i="28"/>
  <c r="E24" i="28"/>
  <c r="I24" i="28"/>
  <c r="C25" i="28"/>
  <c r="G25" i="28"/>
  <c r="K25" i="28"/>
  <c r="E26" i="28"/>
  <c r="I26" i="28"/>
  <c r="C27" i="28"/>
  <c r="G27" i="28"/>
  <c r="K27" i="28"/>
  <c r="E28" i="28"/>
  <c r="I28" i="28"/>
  <c r="C29" i="28"/>
  <c r="G29" i="28"/>
  <c r="K29" i="28"/>
  <c r="E30" i="28"/>
  <c r="I30" i="28"/>
  <c r="C31" i="28"/>
  <c r="G31" i="28"/>
  <c r="K31" i="28"/>
  <c r="E32" i="28"/>
  <c r="I32" i="28"/>
  <c r="C33" i="28"/>
  <c r="G33" i="28"/>
  <c r="K33" i="28"/>
  <c r="E34" i="28"/>
  <c r="I34" i="28"/>
  <c r="B4" i="28"/>
  <c r="F4" i="28"/>
  <c r="J4" i="28"/>
  <c r="D5" i="28"/>
  <c r="H5" i="28"/>
  <c r="B6" i="28"/>
  <c r="F6" i="28"/>
  <c r="J6" i="28"/>
  <c r="D7" i="28"/>
  <c r="H7" i="28"/>
  <c r="B8" i="28"/>
  <c r="F8" i="28"/>
  <c r="J8" i="28"/>
  <c r="D9" i="28"/>
  <c r="H9" i="28"/>
  <c r="B10" i="28"/>
  <c r="F10" i="28"/>
  <c r="J10" i="28"/>
  <c r="D11" i="28"/>
  <c r="H11" i="28"/>
  <c r="B12" i="28"/>
  <c r="F12" i="28"/>
  <c r="J12" i="28"/>
  <c r="D13" i="28"/>
  <c r="H13" i="28"/>
  <c r="B14" i="28"/>
  <c r="F14" i="28"/>
  <c r="J14" i="28"/>
  <c r="D15" i="28"/>
  <c r="H15" i="28"/>
  <c r="B16" i="28"/>
  <c r="F16" i="28"/>
  <c r="J16" i="28"/>
  <c r="D17" i="28"/>
  <c r="H17" i="28"/>
  <c r="B18" i="28"/>
  <c r="F18" i="28"/>
  <c r="J18" i="28"/>
  <c r="D19" i="28"/>
  <c r="H19" i="28"/>
  <c r="B20" i="28"/>
  <c r="F20" i="28"/>
  <c r="J20" i="28"/>
  <c r="D21" i="28"/>
  <c r="H21" i="28"/>
  <c r="B22" i="28"/>
  <c r="F22" i="28"/>
  <c r="J22" i="28"/>
  <c r="D23" i="28"/>
  <c r="H23" i="28"/>
  <c r="B24" i="28"/>
  <c r="F24" i="28"/>
  <c r="J24" i="28"/>
  <c r="D25" i="28"/>
  <c r="H25" i="28"/>
  <c r="B26" i="28"/>
  <c r="F26" i="28"/>
  <c r="J26" i="28"/>
  <c r="D27" i="28"/>
  <c r="H27" i="28"/>
  <c r="B28" i="28"/>
  <c r="F28" i="28"/>
  <c r="J28" i="28"/>
  <c r="D29" i="28"/>
  <c r="H29" i="28"/>
  <c r="B30" i="28"/>
  <c r="F30" i="28"/>
  <c r="J30" i="28"/>
  <c r="D31" i="28"/>
  <c r="H31" i="28"/>
  <c r="B32" i="28"/>
  <c r="F32" i="28"/>
  <c r="J32" i="28"/>
  <c r="D33" i="28"/>
  <c r="H33" i="28"/>
  <c r="B34" i="28"/>
  <c r="F34" i="28"/>
  <c r="J34" i="28"/>
  <c r="C4" i="28"/>
  <c r="G4" i="28"/>
  <c r="K4" i="28"/>
  <c r="E5" i="28"/>
  <c r="I5" i="28"/>
  <c r="C6" i="28"/>
  <c r="G6" i="28"/>
  <c r="K6" i="28"/>
  <c r="E7" i="28"/>
  <c r="I7" i="28"/>
  <c r="C8" i="28"/>
  <c r="G8" i="28"/>
  <c r="K8" i="28"/>
  <c r="E9" i="28"/>
  <c r="I9" i="28"/>
  <c r="C10" i="28"/>
  <c r="G10" i="28"/>
  <c r="K10" i="28"/>
  <c r="E11" i="28"/>
  <c r="I11" i="28"/>
  <c r="C12" i="28"/>
  <c r="G12" i="28"/>
  <c r="K12" i="28"/>
  <c r="E13" i="28"/>
  <c r="I13" i="28"/>
  <c r="C14" i="28"/>
  <c r="G14" i="28"/>
  <c r="K14" i="28"/>
  <c r="E15" i="28"/>
  <c r="I15" i="28"/>
  <c r="C16" i="28"/>
  <c r="G16" i="28"/>
  <c r="K16" i="28"/>
  <c r="E17" i="28"/>
  <c r="I17" i="28"/>
  <c r="C18" i="28"/>
  <c r="G18" i="28"/>
  <c r="K18" i="28"/>
  <c r="E19" i="28"/>
  <c r="I19" i="28"/>
  <c r="C20" i="28"/>
  <c r="G20" i="28"/>
  <c r="K20" i="28"/>
  <c r="E21" i="28"/>
  <c r="I21" i="28"/>
  <c r="C22" i="28"/>
  <c r="G22" i="28"/>
  <c r="K22" i="28"/>
  <c r="E23" i="28"/>
  <c r="I23" i="28"/>
  <c r="C24" i="28"/>
  <c r="G24" i="28"/>
  <c r="K24" i="28"/>
  <c r="E25" i="28"/>
  <c r="I25" i="28"/>
  <c r="C26" i="28"/>
  <c r="G26" i="28"/>
  <c r="K26" i="28"/>
  <c r="E27" i="28"/>
  <c r="I27" i="28"/>
  <c r="C28" i="28"/>
  <c r="G28" i="28"/>
  <c r="K28" i="28"/>
  <c r="E29" i="28"/>
  <c r="I29" i="28"/>
  <c r="C30" i="28"/>
  <c r="G30" i="28"/>
  <c r="K30" i="28"/>
  <c r="E31" i="28"/>
  <c r="I31" i="28"/>
  <c r="C32" i="28"/>
  <c r="G32" i="28"/>
  <c r="K32" i="28"/>
  <c r="E33" i="28"/>
  <c r="I33" i="28"/>
  <c r="C34" i="28"/>
  <c r="G34" i="28"/>
  <c r="K34" i="28"/>
  <c r="A8" i="28"/>
  <c r="B5" i="27"/>
  <c r="H6" i="27"/>
  <c r="D8" i="27"/>
  <c r="J9" i="27"/>
  <c r="F11" i="27"/>
  <c r="B13" i="27"/>
  <c r="H14" i="27"/>
  <c r="D16" i="27"/>
  <c r="J17" i="27"/>
  <c r="F19" i="27"/>
  <c r="B21" i="27"/>
  <c r="H22" i="27"/>
  <c r="D24" i="27"/>
  <c r="J25" i="27"/>
  <c r="F5" i="27"/>
  <c r="B7" i="27"/>
  <c r="H8" i="27"/>
  <c r="D10" i="27"/>
  <c r="J11" i="27"/>
  <c r="F13" i="27"/>
  <c r="B15" i="27"/>
  <c r="H16" i="27"/>
  <c r="D18" i="27"/>
  <c r="J19" i="27"/>
  <c r="F21" i="27"/>
  <c r="B23" i="27"/>
  <c r="H24" i="27"/>
  <c r="K34" i="27"/>
  <c r="G34" i="27"/>
  <c r="C34" i="27"/>
  <c r="I33" i="27"/>
  <c r="E33" i="27"/>
  <c r="K32" i="27"/>
  <c r="G32" i="27"/>
  <c r="C32" i="27"/>
  <c r="I31" i="27"/>
  <c r="E31" i="27"/>
  <c r="K30" i="27"/>
  <c r="G30" i="27"/>
  <c r="C30" i="27"/>
  <c r="I29" i="27"/>
  <c r="E29" i="27"/>
  <c r="K28" i="27"/>
  <c r="G28" i="27"/>
  <c r="C28" i="27"/>
  <c r="I27" i="27"/>
  <c r="E27" i="27"/>
  <c r="K26" i="27"/>
  <c r="G26" i="27"/>
  <c r="C26" i="27"/>
  <c r="I25" i="27"/>
  <c r="E25" i="27"/>
  <c r="K24" i="27"/>
  <c r="G24" i="27"/>
  <c r="C24" i="27"/>
  <c r="I23" i="27"/>
  <c r="E23" i="27"/>
  <c r="K22" i="27"/>
  <c r="G22" i="27"/>
  <c r="C22" i="27"/>
  <c r="I21" i="27"/>
  <c r="E21" i="27"/>
  <c r="K20" i="27"/>
  <c r="G20" i="27"/>
  <c r="C20" i="27"/>
  <c r="I19" i="27"/>
  <c r="E19" i="27"/>
  <c r="K18" i="27"/>
  <c r="G18" i="27"/>
  <c r="C18" i="27"/>
  <c r="I17" i="27"/>
  <c r="E17" i="27"/>
  <c r="K16" i="27"/>
  <c r="G16" i="27"/>
  <c r="C16" i="27"/>
  <c r="I15" i="27"/>
  <c r="E15" i="27"/>
  <c r="K14" i="27"/>
  <c r="G14" i="27"/>
  <c r="C14" i="27"/>
  <c r="I13" i="27"/>
  <c r="E13" i="27"/>
  <c r="K12" i="27"/>
  <c r="G12" i="27"/>
  <c r="C12" i="27"/>
  <c r="I11" i="27"/>
  <c r="E11" i="27"/>
  <c r="K10" i="27"/>
  <c r="G10" i="27"/>
  <c r="C10" i="27"/>
  <c r="I9" i="27"/>
  <c r="E9" i="27"/>
  <c r="K8" i="27"/>
  <c r="G8" i="27"/>
  <c r="C8" i="27"/>
  <c r="I7" i="27"/>
  <c r="E7" i="27"/>
  <c r="K6" i="27"/>
  <c r="G6" i="27"/>
  <c r="C6" i="27"/>
  <c r="I5" i="27"/>
  <c r="E5" i="27"/>
  <c r="K4" i="27"/>
  <c r="G4" i="27"/>
  <c r="C4" i="27"/>
  <c r="J33" i="27"/>
  <c r="J31" i="27"/>
  <c r="H30" i="27"/>
  <c r="B29" i="27"/>
  <c r="J27" i="27"/>
  <c r="J34" i="27"/>
  <c r="F34" i="27"/>
  <c r="B34" i="27"/>
  <c r="H33" i="27"/>
  <c r="D33" i="27"/>
  <c r="J32" i="27"/>
  <c r="F32" i="27"/>
  <c r="B32" i="27"/>
  <c r="H31" i="27"/>
  <c r="D31" i="27"/>
  <c r="J30" i="27"/>
  <c r="F30" i="27"/>
  <c r="B30" i="27"/>
  <c r="H29" i="27"/>
  <c r="D29" i="27"/>
  <c r="J28" i="27"/>
  <c r="F28" i="27"/>
  <c r="B28" i="27"/>
  <c r="H27" i="27"/>
  <c r="D27" i="27"/>
  <c r="J26" i="27"/>
  <c r="F26" i="27"/>
  <c r="B26" i="27"/>
  <c r="H25" i="27"/>
  <c r="D25" i="27"/>
  <c r="J24" i="27"/>
  <c r="F24" i="27"/>
  <c r="B24" i="27"/>
  <c r="H23" i="27"/>
  <c r="D23" i="27"/>
  <c r="J22" i="27"/>
  <c r="F22" i="27"/>
  <c r="B22" i="27"/>
  <c r="H21" i="27"/>
  <c r="D21" i="27"/>
  <c r="J20" i="27"/>
  <c r="F20" i="27"/>
  <c r="B20" i="27"/>
  <c r="H19" i="27"/>
  <c r="D19" i="27"/>
  <c r="J18" i="27"/>
  <c r="F18" i="27"/>
  <c r="B18" i="27"/>
  <c r="H17" i="27"/>
  <c r="D17" i="27"/>
  <c r="J16" i="27"/>
  <c r="F16" i="27"/>
  <c r="B16" i="27"/>
  <c r="H15" i="27"/>
  <c r="D15" i="27"/>
  <c r="J14" i="27"/>
  <c r="F14" i="27"/>
  <c r="B14" i="27"/>
  <c r="H13" i="27"/>
  <c r="D13" i="27"/>
  <c r="J12" i="27"/>
  <c r="F12" i="27"/>
  <c r="B12" i="27"/>
  <c r="H11" i="27"/>
  <c r="D11" i="27"/>
  <c r="J10" i="27"/>
  <c r="F10" i="27"/>
  <c r="B10" i="27"/>
  <c r="H9" i="27"/>
  <c r="D9" i="27"/>
  <c r="J8" i="27"/>
  <c r="F8" i="27"/>
  <c r="B8" i="27"/>
  <c r="H7" i="27"/>
  <c r="D7" i="27"/>
  <c r="J6" i="27"/>
  <c r="F6" i="27"/>
  <c r="B6" i="27"/>
  <c r="H5" i="27"/>
  <c r="D5" i="27"/>
  <c r="J4" i="27"/>
  <c r="F4" i="27"/>
  <c r="B4" i="27"/>
  <c r="H34" i="27"/>
  <c r="F33" i="27"/>
  <c r="H32" i="27"/>
  <c r="F31" i="27"/>
  <c r="D30" i="27"/>
  <c r="F29" i="27"/>
  <c r="D28" i="27"/>
  <c r="I34" i="27"/>
  <c r="E34" i="27"/>
  <c r="K33" i="27"/>
  <c r="G33" i="27"/>
  <c r="C33" i="27"/>
  <c r="I32" i="27"/>
  <c r="E32" i="27"/>
  <c r="K31" i="27"/>
  <c r="G31" i="27"/>
  <c r="C31" i="27"/>
  <c r="I30" i="27"/>
  <c r="E30" i="27"/>
  <c r="K29" i="27"/>
  <c r="G29" i="27"/>
  <c r="C29" i="27"/>
  <c r="I28" i="27"/>
  <c r="E28" i="27"/>
  <c r="K27" i="27"/>
  <c r="G27" i="27"/>
  <c r="C27" i="27"/>
  <c r="I26" i="27"/>
  <c r="E26" i="27"/>
  <c r="K25" i="27"/>
  <c r="G25" i="27"/>
  <c r="C25" i="27"/>
  <c r="I24" i="27"/>
  <c r="E24" i="27"/>
  <c r="K23" i="27"/>
  <c r="G23" i="27"/>
  <c r="C23" i="27"/>
  <c r="I22" i="27"/>
  <c r="E22" i="27"/>
  <c r="K21" i="27"/>
  <c r="G21" i="27"/>
  <c r="C21" i="27"/>
  <c r="I20" i="27"/>
  <c r="E20" i="27"/>
  <c r="K19" i="27"/>
  <c r="G19" i="27"/>
  <c r="C19" i="27"/>
  <c r="I18" i="27"/>
  <c r="E18" i="27"/>
  <c r="K17" i="27"/>
  <c r="G17" i="27"/>
  <c r="C17" i="27"/>
  <c r="I16" i="27"/>
  <c r="E16" i="27"/>
  <c r="K15" i="27"/>
  <c r="G15" i="27"/>
  <c r="C15" i="27"/>
  <c r="I14" i="27"/>
  <c r="E14" i="27"/>
  <c r="K13" i="27"/>
  <c r="G13" i="27"/>
  <c r="C13" i="27"/>
  <c r="I12" i="27"/>
  <c r="E12" i="27"/>
  <c r="K11" i="27"/>
  <c r="G11" i="27"/>
  <c r="C11" i="27"/>
  <c r="I10" i="27"/>
  <c r="E10" i="27"/>
  <c r="K9" i="27"/>
  <c r="G9" i="27"/>
  <c r="C9" i="27"/>
  <c r="I8" i="27"/>
  <c r="E8" i="27"/>
  <c r="K7" i="27"/>
  <c r="G7" i="27"/>
  <c r="C7" i="27"/>
  <c r="I6" i="27"/>
  <c r="E6" i="27"/>
  <c r="K5" i="27"/>
  <c r="G5" i="27"/>
  <c r="C5" i="27"/>
  <c r="I4" i="27"/>
  <c r="E4" i="27"/>
  <c r="D34" i="27"/>
  <c r="B33" i="27"/>
  <c r="D32" i="27"/>
  <c r="B31" i="27"/>
  <c r="J29" i="27"/>
  <c r="H28" i="27"/>
  <c r="F27" i="27"/>
  <c r="D4" i="27"/>
  <c r="F7" i="27"/>
  <c r="H10" i="27"/>
  <c r="J13" i="27"/>
  <c r="B17" i="27"/>
  <c r="H18" i="27"/>
  <c r="D20" i="27"/>
  <c r="J21" i="27"/>
  <c r="F23" i="27"/>
  <c r="B25" i="27"/>
  <c r="H26" i="27"/>
  <c r="J5" i="27"/>
  <c r="B9" i="27"/>
  <c r="D12" i="27"/>
  <c r="F15" i="27"/>
  <c r="H4" i="27"/>
  <c r="D6" i="27"/>
  <c r="J7" i="27"/>
  <c r="F9" i="27"/>
  <c r="B11" i="27"/>
  <c r="H12" i="27"/>
  <c r="D14" i="27"/>
  <c r="J15" i="27"/>
  <c r="F17" i="27"/>
  <c r="B19" i="27"/>
  <c r="H20" i="27"/>
  <c r="D22" i="27"/>
  <c r="J23" i="27"/>
  <c r="F25" i="27"/>
  <c r="B27" i="27"/>
  <c r="A8" i="27"/>
  <c r="K34" i="26"/>
  <c r="G34" i="26"/>
  <c r="C34" i="26"/>
  <c r="I33" i="26"/>
  <c r="E33" i="26"/>
  <c r="K32" i="26"/>
  <c r="G32" i="26"/>
  <c r="C32" i="26"/>
  <c r="I31" i="26"/>
  <c r="E31" i="26"/>
  <c r="K30" i="26"/>
  <c r="G30" i="26"/>
  <c r="C30" i="26"/>
  <c r="I29" i="26"/>
  <c r="E29" i="26"/>
  <c r="K28" i="26"/>
  <c r="G28" i="26"/>
  <c r="C28" i="26"/>
  <c r="I27" i="26"/>
  <c r="E27" i="26"/>
  <c r="K26" i="26"/>
  <c r="G26" i="26"/>
  <c r="C26" i="26"/>
  <c r="I25" i="26"/>
  <c r="E25" i="26"/>
  <c r="K24" i="26"/>
  <c r="G24" i="26"/>
  <c r="C24" i="26"/>
  <c r="I23" i="26"/>
  <c r="E23" i="26"/>
  <c r="K22" i="26"/>
  <c r="G22" i="26"/>
  <c r="C22" i="26"/>
  <c r="I21" i="26"/>
  <c r="E21" i="26"/>
  <c r="K20" i="26"/>
  <c r="G20" i="26"/>
  <c r="C20" i="26"/>
  <c r="I19" i="26"/>
  <c r="E19" i="26"/>
  <c r="K18" i="26"/>
  <c r="G18" i="26"/>
  <c r="C18" i="26"/>
  <c r="I17" i="26"/>
  <c r="E17" i="26"/>
  <c r="K16" i="26"/>
  <c r="G16" i="26"/>
  <c r="C16" i="26"/>
  <c r="I15" i="26"/>
  <c r="E15" i="26"/>
  <c r="K14" i="26"/>
  <c r="G14" i="26"/>
  <c r="C14" i="26"/>
  <c r="I13" i="26"/>
  <c r="E13" i="26"/>
  <c r="K12" i="26"/>
  <c r="G12" i="26"/>
  <c r="C12" i="26"/>
  <c r="I11" i="26"/>
  <c r="E11" i="26"/>
  <c r="K10" i="26"/>
  <c r="G10" i="26"/>
  <c r="C10" i="26"/>
  <c r="I9" i="26"/>
  <c r="E9" i="26"/>
  <c r="K8" i="26"/>
  <c r="G8" i="26"/>
  <c r="C8" i="26"/>
  <c r="I7" i="26"/>
  <c r="E7" i="26"/>
  <c r="K6" i="26"/>
  <c r="G6" i="26"/>
  <c r="C6" i="26"/>
  <c r="I5" i="26"/>
  <c r="E5" i="26"/>
  <c r="K4" i="26"/>
  <c r="G4" i="26"/>
  <c r="C4" i="26"/>
  <c r="F9" i="25"/>
  <c r="J33" i="26"/>
  <c r="D32" i="26"/>
  <c r="B31" i="26"/>
  <c r="J29" i="26"/>
  <c r="H28" i="26"/>
  <c r="J34" i="26"/>
  <c r="F34" i="26"/>
  <c r="B34" i="26"/>
  <c r="H33" i="26"/>
  <c r="D33" i="26"/>
  <c r="J32" i="26"/>
  <c r="F32" i="26"/>
  <c r="B32" i="26"/>
  <c r="H31" i="26"/>
  <c r="D31" i="26"/>
  <c r="J30" i="26"/>
  <c r="F30" i="26"/>
  <c r="B30" i="26"/>
  <c r="H29" i="26"/>
  <c r="D29" i="26"/>
  <c r="J28" i="26"/>
  <c r="F28" i="26"/>
  <c r="B28" i="26"/>
  <c r="H27" i="26"/>
  <c r="D27" i="26"/>
  <c r="J26" i="26"/>
  <c r="F26" i="26"/>
  <c r="B26" i="26"/>
  <c r="H25" i="26"/>
  <c r="D25" i="26"/>
  <c r="J24" i="26"/>
  <c r="F24" i="26"/>
  <c r="B24" i="26"/>
  <c r="H23" i="26"/>
  <c r="D23" i="26"/>
  <c r="J22" i="26"/>
  <c r="F22" i="26"/>
  <c r="B22" i="26"/>
  <c r="H21" i="26"/>
  <c r="D21" i="26"/>
  <c r="J20" i="26"/>
  <c r="F20" i="26"/>
  <c r="B20" i="26"/>
  <c r="H19" i="26"/>
  <c r="D19" i="26"/>
  <c r="J18" i="26"/>
  <c r="F18" i="26"/>
  <c r="B18" i="26"/>
  <c r="H17" i="26"/>
  <c r="D17" i="26"/>
  <c r="J16" i="26"/>
  <c r="F16" i="26"/>
  <c r="B16" i="26"/>
  <c r="H15" i="26"/>
  <c r="D15" i="26"/>
  <c r="J14" i="26"/>
  <c r="F14" i="26"/>
  <c r="B14" i="26"/>
  <c r="H13" i="26"/>
  <c r="D13" i="26"/>
  <c r="J12" i="26"/>
  <c r="F12" i="26"/>
  <c r="B12" i="26"/>
  <c r="H11" i="26"/>
  <c r="D11" i="26"/>
  <c r="J10" i="26"/>
  <c r="F10" i="26"/>
  <c r="B10" i="26"/>
  <c r="H9" i="26"/>
  <c r="D9" i="26"/>
  <c r="J8" i="26"/>
  <c r="F8" i="26"/>
  <c r="B8" i="26"/>
  <c r="H7" i="26"/>
  <c r="D7" i="26"/>
  <c r="J6" i="26"/>
  <c r="F6" i="26"/>
  <c r="B6" i="26"/>
  <c r="H5" i="26"/>
  <c r="D5" i="26"/>
  <c r="J4" i="26"/>
  <c r="F4" i="26"/>
  <c r="B4" i="26"/>
  <c r="D14" i="25"/>
  <c r="J7" i="25"/>
  <c r="D34" i="26"/>
  <c r="H32" i="26"/>
  <c r="F31" i="26"/>
  <c r="D30" i="26"/>
  <c r="B29" i="26"/>
  <c r="I34" i="26"/>
  <c r="E34" i="26"/>
  <c r="K33" i="26"/>
  <c r="G33" i="26"/>
  <c r="C33" i="26"/>
  <c r="I32" i="26"/>
  <c r="E32" i="26"/>
  <c r="K31" i="26"/>
  <c r="G31" i="26"/>
  <c r="C31" i="26"/>
  <c r="I30" i="26"/>
  <c r="E30" i="26"/>
  <c r="K29" i="26"/>
  <c r="G29" i="26"/>
  <c r="C29" i="26"/>
  <c r="I28" i="26"/>
  <c r="E28" i="26"/>
  <c r="K27" i="26"/>
  <c r="G27" i="26"/>
  <c r="C27" i="26"/>
  <c r="I26" i="26"/>
  <c r="E26" i="26"/>
  <c r="K25" i="26"/>
  <c r="G25" i="26"/>
  <c r="C25" i="26"/>
  <c r="I24" i="26"/>
  <c r="E24" i="26"/>
  <c r="K23" i="26"/>
  <c r="G23" i="26"/>
  <c r="C23" i="26"/>
  <c r="I22" i="26"/>
  <c r="E22" i="26"/>
  <c r="K21" i="26"/>
  <c r="G21" i="26"/>
  <c r="C21" i="26"/>
  <c r="I20" i="26"/>
  <c r="E20" i="26"/>
  <c r="K19" i="26"/>
  <c r="G19" i="26"/>
  <c r="C19" i="26"/>
  <c r="I18" i="26"/>
  <c r="E18" i="26"/>
  <c r="K17" i="26"/>
  <c r="G17" i="26"/>
  <c r="C17" i="26"/>
  <c r="I16" i="26"/>
  <c r="E16" i="26"/>
  <c r="K15" i="26"/>
  <c r="G15" i="26"/>
  <c r="C15" i="26"/>
  <c r="I14" i="26"/>
  <c r="E14" i="26"/>
  <c r="K13" i="26"/>
  <c r="G13" i="26"/>
  <c r="C13" i="26"/>
  <c r="I12" i="26"/>
  <c r="E12" i="26"/>
  <c r="K11" i="26"/>
  <c r="G11" i="26"/>
  <c r="C11" i="26"/>
  <c r="I10" i="26"/>
  <c r="E10" i="26"/>
  <c r="K9" i="26"/>
  <c r="G9" i="26"/>
  <c r="C9" i="26"/>
  <c r="I8" i="26"/>
  <c r="E8" i="26"/>
  <c r="K7" i="26"/>
  <c r="G7" i="26"/>
  <c r="C7" i="26"/>
  <c r="I6" i="26"/>
  <c r="E6" i="26"/>
  <c r="K5" i="26"/>
  <c r="G5" i="26"/>
  <c r="C5" i="26"/>
  <c r="I4" i="26"/>
  <c r="E4" i="26"/>
  <c r="H12" i="25"/>
  <c r="D6" i="25"/>
  <c r="H34" i="26"/>
  <c r="F33" i="26"/>
  <c r="B33" i="26"/>
  <c r="J31" i="26"/>
  <c r="H30" i="26"/>
  <c r="F29" i="26"/>
  <c r="H4" i="26"/>
  <c r="D6" i="26"/>
  <c r="J7" i="26"/>
  <c r="F9" i="26"/>
  <c r="B11" i="26"/>
  <c r="H12" i="26"/>
  <c r="D14" i="26"/>
  <c r="J15" i="26"/>
  <c r="F17" i="26"/>
  <c r="B19" i="26"/>
  <c r="H20" i="26"/>
  <c r="D22" i="26"/>
  <c r="J23" i="26"/>
  <c r="F25" i="26"/>
  <c r="B27" i="26"/>
  <c r="B5" i="26"/>
  <c r="H6" i="26"/>
  <c r="D8" i="26"/>
  <c r="J9" i="26"/>
  <c r="F11" i="26"/>
  <c r="B13" i="26"/>
  <c r="H14" i="26"/>
  <c r="D16" i="26"/>
  <c r="J17" i="26"/>
  <c r="F19" i="26"/>
  <c r="B21" i="26"/>
  <c r="H22" i="26"/>
  <c r="D24" i="26"/>
  <c r="J25" i="26"/>
  <c r="F27" i="26"/>
  <c r="H4" i="25"/>
  <c r="F5" i="26"/>
  <c r="B7" i="26"/>
  <c r="H8" i="26"/>
  <c r="D10" i="26"/>
  <c r="J11" i="26"/>
  <c r="F13" i="26"/>
  <c r="B15" i="26"/>
  <c r="H16" i="26"/>
  <c r="D18" i="26"/>
  <c r="J19" i="26"/>
  <c r="F21" i="26"/>
  <c r="B23" i="26"/>
  <c r="H24" i="26"/>
  <c r="D26" i="26"/>
  <c r="J27" i="26"/>
  <c r="B11" i="25"/>
  <c r="D4" i="26"/>
  <c r="J5" i="26"/>
  <c r="F7" i="26"/>
  <c r="B9" i="26"/>
  <c r="H10" i="26"/>
  <c r="D12" i="26"/>
  <c r="J13" i="26"/>
  <c r="F15" i="26"/>
  <c r="B17" i="26"/>
  <c r="H18" i="26"/>
  <c r="D20" i="26"/>
  <c r="J21" i="26"/>
  <c r="F23" i="26"/>
  <c r="B25" i="26"/>
  <c r="H26" i="26"/>
  <c r="D28" i="26"/>
  <c r="A8" i="26"/>
  <c r="F29" i="24"/>
  <c r="H34" i="25"/>
  <c r="B33" i="25"/>
  <c r="J31" i="25"/>
  <c r="D30" i="25"/>
  <c r="F29" i="25"/>
  <c r="D28" i="25"/>
  <c r="B27" i="25"/>
  <c r="D34" i="25"/>
  <c r="H32" i="25"/>
  <c r="F31" i="25"/>
  <c r="H30" i="25"/>
  <c r="B29" i="25"/>
  <c r="J27" i="25"/>
  <c r="H26" i="25"/>
  <c r="J33" i="25"/>
  <c r="F33" i="25"/>
  <c r="D32" i="25"/>
  <c r="B31" i="25"/>
  <c r="J29" i="25"/>
  <c r="H28" i="25"/>
  <c r="F27" i="25"/>
  <c r="D26" i="25"/>
  <c r="B5" i="25"/>
  <c r="H6" i="25"/>
  <c r="D8" i="25"/>
  <c r="J9" i="25"/>
  <c r="F11" i="25"/>
  <c r="B13" i="25"/>
  <c r="H14" i="25"/>
  <c r="D16" i="25"/>
  <c r="J17" i="25"/>
  <c r="F19" i="25"/>
  <c r="B21" i="25"/>
  <c r="H22" i="25"/>
  <c r="D24" i="25"/>
  <c r="J25" i="25"/>
  <c r="F5" i="25"/>
  <c r="B7" i="25"/>
  <c r="H8" i="25"/>
  <c r="D10" i="25"/>
  <c r="J11" i="25"/>
  <c r="F13" i="25"/>
  <c r="B15" i="25"/>
  <c r="H16" i="25"/>
  <c r="D18" i="25"/>
  <c r="J19" i="25"/>
  <c r="F21" i="25"/>
  <c r="B23" i="25"/>
  <c r="H24" i="25"/>
  <c r="K34" i="25"/>
  <c r="D4" i="25"/>
  <c r="J5" i="25"/>
  <c r="F7" i="25"/>
  <c r="B9" i="25"/>
  <c r="H10" i="25"/>
  <c r="D12" i="25"/>
  <c r="J13" i="25"/>
  <c r="F15" i="25"/>
  <c r="B17" i="25"/>
  <c r="H18" i="25"/>
  <c r="D20" i="25"/>
  <c r="J21" i="25"/>
  <c r="F23" i="25"/>
  <c r="B25" i="25"/>
  <c r="J15" i="25"/>
  <c r="F17" i="25"/>
  <c r="B19" i="25"/>
  <c r="H20" i="25"/>
  <c r="D22" i="25"/>
  <c r="J23" i="25"/>
  <c r="F25" i="25"/>
  <c r="E4" i="25"/>
  <c r="I4" i="25"/>
  <c r="C5" i="25"/>
  <c r="G5" i="25"/>
  <c r="K5" i="25"/>
  <c r="E6" i="25"/>
  <c r="I6" i="25"/>
  <c r="C7" i="25"/>
  <c r="G7" i="25"/>
  <c r="K7" i="25"/>
  <c r="E8" i="25"/>
  <c r="I8" i="25"/>
  <c r="C9" i="25"/>
  <c r="G9" i="25"/>
  <c r="K9" i="25"/>
  <c r="E10" i="25"/>
  <c r="I10" i="25"/>
  <c r="C11" i="25"/>
  <c r="G11" i="25"/>
  <c r="K11" i="25"/>
  <c r="E12" i="25"/>
  <c r="I12" i="25"/>
  <c r="C13" i="25"/>
  <c r="G13" i="25"/>
  <c r="K13" i="25"/>
  <c r="E14" i="25"/>
  <c r="I14" i="25"/>
  <c r="C15" i="25"/>
  <c r="G15" i="25"/>
  <c r="K15" i="25"/>
  <c r="E16" i="25"/>
  <c r="I16" i="25"/>
  <c r="C17" i="25"/>
  <c r="G17" i="25"/>
  <c r="K17" i="25"/>
  <c r="E18" i="25"/>
  <c r="I18" i="25"/>
  <c r="C19" i="25"/>
  <c r="G19" i="25"/>
  <c r="K19" i="25"/>
  <c r="E20" i="25"/>
  <c r="I20" i="25"/>
  <c r="C21" i="25"/>
  <c r="G21" i="25"/>
  <c r="K21" i="25"/>
  <c r="E22" i="25"/>
  <c r="I22" i="25"/>
  <c r="C23" i="25"/>
  <c r="G23" i="25"/>
  <c r="K23" i="25"/>
  <c r="E24" i="25"/>
  <c r="I24" i="25"/>
  <c r="C25" i="25"/>
  <c r="G25" i="25"/>
  <c r="K25" i="25"/>
  <c r="E26" i="25"/>
  <c r="I26" i="25"/>
  <c r="C27" i="25"/>
  <c r="G27" i="25"/>
  <c r="K27" i="25"/>
  <c r="E28" i="25"/>
  <c r="I28" i="25"/>
  <c r="C29" i="25"/>
  <c r="G29" i="25"/>
  <c r="K29" i="25"/>
  <c r="E30" i="25"/>
  <c r="I30" i="25"/>
  <c r="C31" i="25"/>
  <c r="G31" i="25"/>
  <c r="K31" i="25"/>
  <c r="E32" i="25"/>
  <c r="I32" i="25"/>
  <c r="C33" i="25"/>
  <c r="G33" i="25"/>
  <c r="K33" i="25"/>
  <c r="E34" i="25"/>
  <c r="I34" i="25"/>
  <c r="B4" i="25"/>
  <c r="F4" i="25"/>
  <c r="J4" i="25"/>
  <c r="D5" i="25"/>
  <c r="H5" i="25"/>
  <c r="B6" i="25"/>
  <c r="F6" i="25"/>
  <c r="J6" i="25"/>
  <c r="D7" i="25"/>
  <c r="H7" i="25"/>
  <c r="B8" i="25"/>
  <c r="F8" i="25"/>
  <c r="J8" i="25"/>
  <c r="D9" i="25"/>
  <c r="H9" i="25"/>
  <c r="B10" i="25"/>
  <c r="F10" i="25"/>
  <c r="J10" i="25"/>
  <c r="D11" i="25"/>
  <c r="H11" i="25"/>
  <c r="B12" i="25"/>
  <c r="F12" i="25"/>
  <c r="J12" i="25"/>
  <c r="D13" i="25"/>
  <c r="H13" i="25"/>
  <c r="B14" i="25"/>
  <c r="F14" i="25"/>
  <c r="J14" i="25"/>
  <c r="D15" i="25"/>
  <c r="H15" i="25"/>
  <c r="B16" i="25"/>
  <c r="F16" i="25"/>
  <c r="J16" i="25"/>
  <c r="D17" i="25"/>
  <c r="H17" i="25"/>
  <c r="B18" i="25"/>
  <c r="F18" i="25"/>
  <c r="J18" i="25"/>
  <c r="D19" i="25"/>
  <c r="H19" i="25"/>
  <c r="B20" i="25"/>
  <c r="F20" i="25"/>
  <c r="J20" i="25"/>
  <c r="D21" i="25"/>
  <c r="H21" i="25"/>
  <c r="B22" i="25"/>
  <c r="F22" i="25"/>
  <c r="J22" i="25"/>
  <c r="D23" i="25"/>
  <c r="H23" i="25"/>
  <c r="B24" i="25"/>
  <c r="F24" i="25"/>
  <c r="J24" i="25"/>
  <c r="D25" i="25"/>
  <c r="H25" i="25"/>
  <c r="B26" i="25"/>
  <c r="F26" i="25"/>
  <c r="J26" i="25"/>
  <c r="D27" i="25"/>
  <c r="H27" i="25"/>
  <c r="B28" i="25"/>
  <c r="F28" i="25"/>
  <c r="J28" i="25"/>
  <c r="D29" i="25"/>
  <c r="H29" i="25"/>
  <c r="B30" i="25"/>
  <c r="F30" i="25"/>
  <c r="J30" i="25"/>
  <c r="D31" i="25"/>
  <c r="H31" i="25"/>
  <c r="B32" i="25"/>
  <c r="F32" i="25"/>
  <c r="J32" i="25"/>
  <c r="D33" i="25"/>
  <c r="H33" i="25"/>
  <c r="B34" i="25"/>
  <c r="F34" i="25"/>
  <c r="J34" i="25"/>
  <c r="C4" i="25"/>
  <c r="G4" i="25"/>
  <c r="K4" i="25"/>
  <c r="E5" i="25"/>
  <c r="I5" i="25"/>
  <c r="C6" i="25"/>
  <c r="G6" i="25"/>
  <c r="K6" i="25"/>
  <c r="E7" i="25"/>
  <c r="I7" i="25"/>
  <c r="C8" i="25"/>
  <c r="G8" i="25"/>
  <c r="K8" i="25"/>
  <c r="E9" i="25"/>
  <c r="I9" i="25"/>
  <c r="C10" i="25"/>
  <c r="G10" i="25"/>
  <c r="K10" i="25"/>
  <c r="E11" i="25"/>
  <c r="I11" i="25"/>
  <c r="C12" i="25"/>
  <c r="G12" i="25"/>
  <c r="K12" i="25"/>
  <c r="E13" i="25"/>
  <c r="I13" i="25"/>
  <c r="C14" i="25"/>
  <c r="G14" i="25"/>
  <c r="K14" i="25"/>
  <c r="E15" i="25"/>
  <c r="I15" i="25"/>
  <c r="C16" i="25"/>
  <c r="G16" i="25"/>
  <c r="K16" i="25"/>
  <c r="E17" i="25"/>
  <c r="I17" i="25"/>
  <c r="C18" i="25"/>
  <c r="G18" i="25"/>
  <c r="K18" i="25"/>
  <c r="E19" i="25"/>
  <c r="I19" i="25"/>
  <c r="C20" i="25"/>
  <c r="G20" i="25"/>
  <c r="K20" i="25"/>
  <c r="E21" i="25"/>
  <c r="I21" i="25"/>
  <c r="C22" i="25"/>
  <c r="G22" i="25"/>
  <c r="K22" i="25"/>
  <c r="E23" i="25"/>
  <c r="I23" i="25"/>
  <c r="C24" i="25"/>
  <c r="G24" i="25"/>
  <c r="K24" i="25"/>
  <c r="E25" i="25"/>
  <c r="I25" i="25"/>
  <c r="C26" i="25"/>
  <c r="G26" i="25"/>
  <c r="K26" i="25"/>
  <c r="E27" i="25"/>
  <c r="I27" i="25"/>
  <c r="C28" i="25"/>
  <c r="G28" i="25"/>
  <c r="K28" i="25"/>
  <c r="E29" i="25"/>
  <c r="I29" i="25"/>
  <c r="C30" i="25"/>
  <c r="G30" i="25"/>
  <c r="K30" i="25"/>
  <c r="E31" i="25"/>
  <c r="I31" i="25"/>
  <c r="C32" i="25"/>
  <c r="G32" i="25"/>
  <c r="K32" i="25"/>
  <c r="E33" i="25"/>
  <c r="I33" i="25"/>
  <c r="C34" i="25"/>
  <c r="G34" i="25"/>
  <c r="A8" i="25"/>
  <c r="G4" i="24"/>
  <c r="E5" i="24"/>
  <c r="C6" i="24"/>
  <c r="K6" i="24"/>
  <c r="I7" i="24"/>
  <c r="G8" i="24"/>
  <c r="E9" i="24"/>
  <c r="C10" i="24"/>
  <c r="K10" i="24"/>
  <c r="I11" i="24"/>
  <c r="G12" i="24"/>
  <c r="E13" i="24"/>
  <c r="C14" i="24"/>
  <c r="K14" i="24"/>
  <c r="I15" i="24"/>
  <c r="G16" i="24"/>
  <c r="E17" i="24"/>
  <c r="C18" i="24"/>
  <c r="K18" i="24"/>
  <c r="I19" i="24"/>
  <c r="B21" i="24"/>
  <c r="H22" i="24"/>
  <c r="D24" i="24"/>
  <c r="J25" i="24"/>
  <c r="F27" i="24"/>
  <c r="B29" i="24"/>
  <c r="I34" i="24"/>
  <c r="H4" i="24"/>
  <c r="F5" i="24"/>
  <c r="D6" i="24"/>
  <c r="B7" i="24"/>
  <c r="J7" i="24"/>
  <c r="H8" i="24"/>
  <c r="F9" i="24"/>
  <c r="D10" i="24"/>
  <c r="B11" i="24"/>
  <c r="J11" i="24"/>
  <c r="H12" i="24"/>
  <c r="F13" i="24"/>
  <c r="D14" i="24"/>
  <c r="B15" i="24"/>
  <c r="J15" i="24"/>
  <c r="H16" i="24"/>
  <c r="F17" i="24"/>
  <c r="D18" i="24"/>
  <c r="B19" i="24"/>
  <c r="J19" i="24"/>
  <c r="F21" i="24"/>
  <c r="B23" i="24"/>
  <c r="H24" i="24"/>
  <c r="D26" i="24"/>
  <c r="J27" i="24"/>
  <c r="E25" i="24"/>
  <c r="K24" i="24"/>
  <c r="G24" i="24"/>
  <c r="C24" i="24"/>
  <c r="I23" i="24"/>
  <c r="E23" i="24"/>
  <c r="K22" i="24"/>
  <c r="G22" i="24"/>
  <c r="C22" i="24"/>
  <c r="I21" i="24"/>
  <c r="E21" i="24"/>
  <c r="K20" i="24"/>
  <c r="G20" i="24"/>
  <c r="C20" i="24"/>
  <c r="D34" i="24"/>
  <c r="F33" i="24"/>
  <c r="H32" i="24"/>
  <c r="J31" i="24"/>
  <c r="B31" i="24"/>
  <c r="H34" i="24"/>
  <c r="J33" i="24"/>
  <c r="B33" i="24"/>
  <c r="D32" i="24"/>
  <c r="F31" i="24"/>
  <c r="H30" i="24"/>
  <c r="C4" i="24"/>
  <c r="K4" i="24"/>
  <c r="I5" i="24"/>
  <c r="G6" i="24"/>
  <c r="E7" i="24"/>
  <c r="C8" i="24"/>
  <c r="K8" i="24"/>
  <c r="I9" i="24"/>
  <c r="G10" i="24"/>
  <c r="E11" i="24"/>
  <c r="C12" i="24"/>
  <c r="K12" i="24"/>
  <c r="I13" i="24"/>
  <c r="G14" i="24"/>
  <c r="E15" i="24"/>
  <c r="C16" i="24"/>
  <c r="K16" i="24"/>
  <c r="I17" i="24"/>
  <c r="G18" i="24"/>
  <c r="E19" i="24"/>
  <c r="D20" i="24"/>
  <c r="J21" i="24"/>
  <c r="F23" i="24"/>
  <c r="B25" i="24"/>
  <c r="H26" i="24"/>
  <c r="D28" i="24"/>
  <c r="J29" i="24"/>
  <c r="D4" i="24"/>
  <c r="B5" i="24"/>
  <c r="J5" i="24"/>
  <c r="H6" i="24"/>
  <c r="F7" i="24"/>
  <c r="D8" i="24"/>
  <c r="B9" i="24"/>
  <c r="J9" i="24"/>
  <c r="H10" i="24"/>
  <c r="F11" i="24"/>
  <c r="D12" i="24"/>
  <c r="B13" i="24"/>
  <c r="J13" i="24"/>
  <c r="H14" i="24"/>
  <c r="F15" i="24"/>
  <c r="D16" i="24"/>
  <c r="B17" i="24"/>
  <c r="J17" i="24"/>
  <c r="H18" i="24"/>
  <c r="F19" i="24"/>
  <c r="H20" i="24"/>
  <c r="D22" i="24"/>
  <c r="J23" i="24"/>
  <c r="F25" i="24"/>
  <c r="B27" i="24"/>
  <c r="H28" i="24"/>
  <c r="D30" i="24"/>
  <c r="E4" i="24"/>
  <c r="I4" i="24"/>
  <c r="C5" i="24"/>
  <c r="G5" i="24"/>
  <c r="K5" i="24"/>
  <c r="E6" i="24"/>
  <c r="I6" i="24"/>
  <c r="C7" i="24"/>
  <c r="G7" i="24"/>
  <c r="K7" i="24"/>
  <c r="E8" i="24"/>
  <c r="I8" i="24"/>
  <c r="C9" i="24"/>
  <c r="G9" i="24"/>
  <c r="K9" i="24"/>
  <c r="E10" i="24"/>
  <c r="I10" i="24"/>
  <c r="C11" i="24"/>
  <c r="G11" i="24"/>
  <c r="K11" i="24"/>
  <c r="E12" i="24"/>
  <c r="I12" i="24"/>
  <c r="C13" i="24"/>
  <c r="G13" i="24"/>
  <c r="K13" i="24"/>
  <c r="E14" i="24"/>
  <c r="I14" i="24"/>
  <c r="C15" i="24"/>
  <c r="G15" i="24"/>
  <c r="K15" i="24"/>
  <c r="E16" i="24"/>
  <c r="I16" i="24"/>
  <c r="C17" i="24"/>
  <c r="G17" i="24"/>
  <c r="K17" i="24"/>
  <c r="E18" i="24"/>
  <c r="I18" i="24"/>
  <c r="C19" i="24"/>
  <c r="G19" i="24"/>
  <c r="K19" i="24"/>
  <c r="E20" i="24"/>
  <c r="I20" i="24"/>
  <c r="C21" i="24"/>
  <c r="G21" i="24"/>
  <c r="K21" i="24"/>
  <c r="E22" i="24"/>
  <c r="I22" i="24"/>
  <c r="C23" i="24"/>
  <c r="G23" i="24"/>
  <c r="K23" i="24"/>
  <c r="E24" i="24"/>
  <c r="I24" i="24"/>
  <c r="C25" i="24"/>
  <c r="G25" i="24"/>
  <c r="K25" i="24"/>
  <c r="E26" i="24"/>
  <c r="I26" i="24"/>
  <c r="C27" i="24"/>
  <c r="G27" i="24"/>
  <c r="K27" i="24"/>
  <c r="E28" i="24"/>
  <c r="I28" i="24"/>
  <c r="C29" i="24"/>
  <c r="G29" i="24"/>
  <c r="K29" i="24"/>
  <c r="E30" i="24"/>
  <c r="I30" i="24"/>
  <c r="C31" i="24"/>
  <c r="G31" i="24"/>
  <c r="K31" i="24"/>
  <c r="E32" i="24"/>
  <c r="I32" i="24"/>
  <c r="C33" i="24"/>
  <c r="G33" i="24"/>
  <c r="K33" i="24"/>
  <c r="E34" i="24"/>
  <c r="J31" i="23"/>
  <c r="H10" i="23"/>
  <c r="B4" i="24"/>
  <c r="F4" i="24"/>
  <c r="J4" i="24"/>
  <c r="D5" i="24"/>
  <c r="H5" i="24"/>
  <c r="B6" i="24"/>
  <c r="F6" i="24"/>
  <c r="J6" i="24"/>
  <c r="D7" i="24"/>
  <c r="H7" i="24"/>
  <c r="B8" i="24"/>
  <c r="F8" i="24"/>
  <c r="J8" i="24"/>
  <c r="D9" i="24"/>
  <c r="H9" i="24"/>
  <c r="B10" i="24"/>
  <c r="F10" i="24"/>
  <c r="J10" i="24"/>
  <c r="D11" i="24"/>
  <c r="H11" i="24"/>
  <c r="B12" i="24"/>
  <c r="F12" i="24"/>
  <c r="J12" i="24"/>
  <c r="D13" i="24"/>
  <c r="H13" i="24"/>
  <c r="B14" i="24"/>
  <c r="F14" i="24"/>
  <c r="J14" i="24"/>
  <c r="D15" i="24"/>
  <c r="H15" i="24"/>
  <c r="B16" i="24"/>
  <c r="F16" i="24"/>
  <c r="J16" i="24"/>
  <c r="D17" i="24"/>
  <c r="H17" i="24"/>
  <c r="B18" i="24"/>
  <c r="F18" i="24"/>
  <c r="J18" i="24"/>
  <c r="D19" i="24"/>
  <c r="H19" i="24"/>
  <c r="B20" i="24"/>
  <c r="F20" i="24"/>
  <c r="J20" i="24"/>
  <c r="D21" i="24"/>
  <c r="H21" i="24"/>
  <c r="B22" i="24"/>
  <c r="F22" i="24"/>
  <c r="J22" i="24"/>
  <c r="D23" i="24"/>
  <c r="H23" i="24"/>
  <c r="B24" i="24"/>
  <c r="F24" i="24"/>
  <c r="J24" i="24"/>
  <c r="D25" i="24"/>
  <c r="H25" i="24"/>
  <c r="B26" i="24"/>
  <c r="F26" i="24"/>
  <c r="J26" i="24"/>
  <c r="D27" i="24"/>
  <c r="H27" i="24"/>
  <c r="B28" i="24"/>
  <c r="F28" i="24"/>
  <c r="J28" i="24"/>
  <c r="D29" i="24"/>
  <c r="H29" i="24"/>
  <c r="B30" i="24"/>
  <c r="F30" i="24"/>
  <c r="J30" i="24"/>
  <c r="D31" i="24"/>
  <c r="H31" i="24"/>
  <c r="B32" i="24"/>
  <c r="F32" i="24"/>
  <c r="J32" i="24"/>
  <c r="D33" i="24"/>
  <c r="H33" i="24"/>
  <c r="B34" i="24"/>
  <c r="F34" i="24"/>
  <c r="J34" i="24"/>
  <c r="I25" i="24"/>
  <c r="C26" i="24"/>
  <c r="G26" i="24"/>
  <c r="K26" i="24"/>
  <c r="E27" i="24"/>
  <c r="I27" i="24"/>
  <c r="C28" i="24"/>
  <c r="G28" i="24"/>
  <c r="K28" i="24"/>
  <c r="E29" i="24"/>
  <c r="I29" i="24"/>
  <c r="C30" i="24"/>
  <c r="G30" i="24"/>
  <c r="K30" i="24"/>
  <c r="E31" i="24"/>
  <c r="I31" i="24"/>
  <c r="C32" i="24"/>
  <c r="G32" i="24"/>
  <c r="K32" i="24"/>
  <c r="E33" i="24"/>
  <c r="I33" i="24"/>
  <c r="C34" i="24"/>
  <c r="G34" i="24"/>
  <c r="K34" i="24"/>
  <c r="A8" i="24"/>
  <c r="J23" i="22"/>
  <c r="D4" i="23"/>
  <c r="F7" i="23"/>
  <c r="B9" i="23"/>
  <c r="D12" i="23"/>
  <c r="J13" i="23"/>
  <c r="F15" i="23"/>
  <c r="B17" i="23"/>
  <c r="H18" i="23"/>
  <c r="D20" i="23"/>
  <c r="J21" i="23"/>
  <c r="F23" i="23"/>
  <c r="B25" i="23"/>
  <c r="H26" i="23"/>
  <c r="D28" i="23"/>
  <c r="J29" i="23"/>
  <c r="F31" i="23"/>
  <c r="D6" i="22"/>
  <c r="H4" i="23"/>
  <c r="D6" i="23"/>
  <c r="J7" i="23"/>
  <c r="F9" i="23"/>
  <c r="B11" i="23"/>
  <c r="H12" i="23"/>
  <c r="D14" i="23"/>
  <c r="J15" i="23"/>
  <c r="F17" i="23"/>
  <c r="B19" i="23"/>
  <c r="H20" i="23"/>
  <c r="D22" i="23"/>
  <c r="J23" i="23"/>
  <c r="F25" i="23"/>
  <c r="B27" i="23"/>
  <c r="H28" i="23"/>
  <c r="D30" i="23"/>
  <c r="J5" i="23"/>
  <c r="K34" i="22"/>
  <c r="K34" i="23"/>
  <c r="G34" i="23"/>
  <c r="C34" i="23"/>
  <c r="I33" i="23"/>
  <c r="E33" i="23"/>
  <c r="K32" i="23"/>
  <c r="G32" i="23"/>
  <c r="C32" i="23"/>
  <c r="I31" i="23"/>
  <c r="E31" i="23"/>
  <c r="K30" i="23"/>
  <c r="G30" i="23"/>
  <c r="C30" i="23"/>
  <c r="I29" i="23"/>
  <c r="E29" i="23"/>
  <c r="K28" i="23"/>
  <c r="G28" i="23"/>
  <c r="C28" i="23"/>
  <c r="I27" i="23"/>
  <c r="E27" i="23"/>
  <c r="K26" i="23"/>
  <c r="G26" i="23"/>
  <c r="C26" i="23"/>
  <c r="I25" i="23"/>
  <c r="E25" i="23"/>
  <c r="K24" i="23"/>
  <c r="G24" i="23"/>
  <c r="C24" i="23"/>
  <c r="I23" i="23"/>
  <c r="E23" i="23"/>
  <c r="K22" i="23"/>
  <c r="G22" i="23"/>
  <c r="C22" i="23"/>
  <c r="I21" i="23"/>
  <c r="E21" i="23"/>
  <c r="K20" i="23"/>
  <c r="G20" i="23"/>
  <c r="C20" i="23"/>
  <c r="I19" i="23"/>
  <c r="E19" i="23"/>
  <c r="K18" i="23"/>
  <c r="G18" i="23"/>
  <c r="C18" i="23"/>
  <c r="I17" i="23"/>
  <c r="E17" i="23"/>
  <c r="K16" i="23"/>
  <c r="G16" i="23"/>
  <c r="C16" i="23"/>
  <c r="I15" i="23"/>
  <c r="E15" i="23"/>
  <c r="K14" i="23"/>
  <c r="G14" i="23"/>
  <c r="C14" i="23"/>
  <c r="I13" i="23"/>
  <c r="E13" i="23"/>
  <c r="K12" i="23"/>
  <c r="G12" i="23"/>
  <c r="C12" i="23"/>
  <c r="I11" i="23"/>
  <c r="E11" i="23"/>
  <c r="K10" i="23"/>
  <c r="G10" i="23"/>
  <c r="C10" i="23"/>
  <c r="I9" i="23"/>
  <c r="E9" i="23"/>
  <c r="K8" i="23"/>
  <c r="G8" i="23"/>
  <c r="C8" i="23"/>
  <c r="I7" i="23"/>
  <c r="E7" i="23"/>
  <c r="K6" i="23"/>
  <c r="G6" i="23"/>
  <c r="C6" i="23"/>
  <c r="I5" i="23"/>
  <c r="E5" i="23"/>
  <c r="K4" i="23"/>
  <c r="G4" i="23"/>
  <c r="C4" i="23"/>
  <c r="D22" i="22"/>
  <c r="J15" i="22"/>
  <c r="F9" i="22"/>
  <c r="F5" i="22"/>
  <c r="J34" i="23"/>
  <c r="F34" i="23"/>
  <c r="B34" i="23"/>
  <c r="H33" i="23"/>
  <c r="D33" i="23"/>
  <c r="J32" i="23"/>
  <c r="F32" i="23"/>
  <c r="B32" i="23"/>
  <c r="H31" i="23"/>
  <c r="D31" i="23"/>
  <c r="J30" i="23"/>
  <c r="F30" i="23"/>
  <c r="B30" i="23"/>
  <c r="H29" i="23"/>
  <c r="D29" i="23"/>
  <c r="J28" i="23"/>
  <c r="F28" i="23"/>
  <c r="B28" i="23"/>
  <c r="H27" i="23"/>
  <c r="D27" i="23"/>
  <c r="J26" i="23"/>
  <c r="F26" i="23"/>
  <c r="B26" i="23"/>
  <c r="H25" i="23"/>
  <c r="D25" i="23"/>
  <c r="J24" i="23"/>
  <c r="F24" i="23"/>
  <c r="B24" i="23"/>
  <c r="H23" i="23"/>
  <c r="D23" i="23"/>
  <c r="J22" i="23"/>
  <c r="F22" i="23"/>
  <c r="B22" i="23"/>
  <c r="H21" i="23"/>
  <c r="D21" i="23"/>
  <c r="J20" i="23"/>
  <c r="F20" i="23"/>
  <c r="B20" i="23"/>
  <c r="H19" i="23"/>
  <c r="D19" i="23"/>
  <c r="J18" i="23"/>
  <c r="F18" i="23"/>
  <c r="B18" i="23"/>
  <c r="H17" i="23"/>
  <c r="D17" i="23"/>
  <c r="J16" i="23"/>
  <c r="F16" i="23"/>
  <c r="B16" i="23"/>
  <c r="H15" i="23"/>
  <c r="D15" i="23"/>
  <c r="J14" i="23"/>
  <c r="F14" i="23"/>
  <c r="B14" i="23"/>
  <c r="H13" i="23"/>
  <c r="D13" i="23"/>
  <c r="J12" i="23"/>
  <c r="F12" i="23"/>
  <c r="B12" i="23"/>
  <c r="H11" i="23"/>
  <c r="D11" i="23"/>
  <c r="J10" i="23"/>
  <c r="F10" i="23"/>
  <c r="B10" i="23"/>
  <c r="H9" i="23"/>
  <c r="D9" i="23"/>
  <c r="J8" i="23"/>
  <c r="F8" i="23"/>
  <c r="B8" i="23"/>
  <c r="H7" i="23"/>
  <c r="D7" i="23"/>
  <c r="J6" i="23"/>
  <c r="F6" i="23"/>
  <c r="B6" i="23"/>
  <c r="H5" i="23"/>
  <c r="D5" i="23"/>
  <c r="J4" i="23"/>
  <c r="F4" i="23"/>
  <c r="B4" i="23"/>
  <c r="B27" i="22"/>
  <c r="H20" i="22"/>
  <c r="D14" i="22"/>
  <c r="J7" i="22"/>
  <c r="H4" i="22"/>
  <c r="D34" i="23"/>
  <c r="F33" i="23"/>
  <c r="I34" i="23"/>
  <c r="E34" i="23"/>
  <c r="K33" i="23"/>
  <c r="G33" i="23"/>
  <c r="C33" i="23"/>
  <c r="I32" i="23"/>
  <c r="E32" i="23"/>
  <c r="K31" i="23"/>
  <c r="G31" i="23"/>
  <c r="C31" i="23"/>
  <c r="I30" i="23"/>
  <c r="E30" i="23"/>
  <c r="K29" i="23"/>
  <c r="G29" i="23"/>
  <c r="C29" i="23"/>
  <c r="I28" i="23"/>
  <c r="E28" i="23"/>
  <c r="K27" i="23"/>
  <c r="G27" i="23"/>
  <c r="C27" i="23"/>
  <c r="I26" i="23"/>
  <c r="E26" i="23"/>
  <c r="K25" i="23"/>
  <c r="G25" i="23"/>
  <c r="C25" i="23"/>
  <c r="I24" i="23"/>
  <c r="E24" i="23"/>
  <c r="K23" i="23"/>
  <c r="G23" i="23"/>
  <c r="C23" i="23"/>
  <c r="I22" i="23"/>
  <c r="E22" i="23"/>
  <c r="K21" i="23"/>
  <c r="G21" i="23"/>
  <c r="C21" i="23"/>
  <c r="I20" i="23"/>
  <c r="E20" i="23"/>
  <c r="K19" i="23"/>
  <c r="G19" i="23"/>
  <c r="C19" i="23"/>
  <c r="I18" i="23"/>
  <c r="E18" i="23"/>
  <c r="K17" i="23"/>
  <c r="G17" i="23"/>
  <c r="C17" i="23"/>
  <c r="I16" i="23"/>
  <c r="E16" i="23"/>
  <c r="K15" i="23"/>
  <c r="G15" i="23"/>
  <c r="C15" i="23"/>
  <c r="I14" i="23"/>
  <c r="E14" i="23"/>
  <c r="K13" i="23"/>
  <c r="G13" i="23"/>
  <c r="C13" i="23"/>
  <c r="I12" i="23"/>
  <c r="E12" i="23"/>
  <c r="K11" i="23"/>
  <c r="G11" i="23"/>
  <c r="C11" i="23"/>
  <c r="I10" i="23"/>
  <c r="E10" i="23"/>
  <c r="K9" i="23"/>
  <c r="G9" i="23"/>
  <c r="C9" i="23"/>
  <c r="I8" i="23"/>
  <c r="E8" i="23"/>
  <c r="K7" i="23"/>
  <c r="G7" i="23"/>
  <c r="C7" i="23"/>
  <c r="I6" i="23"/>
  <c r="E6" i="23"/>
  <c r="K5" i="23"/>
  <c r="G5" i="23"/>
  <c r="C5" i="23"/>
  <c r="I4" i="23"/>
  <c r="E4" i="23"/>
  <c r="F25" i="22"/>
  <c r="B19" i="22"/>
  <c r="H12" i="22"/>
  <c r="B7" i="22"/>
  <c r="H34" i="23"/>
  <c r="J33" i="23"/>
  <c r="B33" i="23"/>
  <c r="B11" i="22"/>
  <c r="B5" i="23"/>
  <c r="H6" i="23"/>
  <c r="D8" i="23"/>
  <c r="J9" i="23"/>
  <c r="F11" i="23"/>
  <c r="B13" i="23"/>
  <c r="H14" i="23"/>
  <c r="D16" i="23"/>
  <c r="J17" i="23"/>
  <c r="F19" i="23"/>
  <c r="B21" i="23"/>
  <c r="H22" i="23"/>
  <c r="D24" i="23"/>
  <c r="J25" i="23"/>
  <c r="F27" i="23"/>
  <c r="B29" i="23"/>
  <c r="H30" i="23"/>
  <c r="D32" i="23"/>
  <c r="F17" i="22"/>
  <c r="F5" i="23"/>
  <c r="B7" i="23"/>
  <c r="H8" i="23"/>
  <c r="D10" i="23"/>
  <c r="J11" i="23"/>
  <c r="F13" i="23"/>
  <c r="B15" i="23"/>
  <c r="H16" i="23"/>
  <c r="D18" i="23"/>
  <c r="J19" i="23"/>
  <c r="F21" i="23"/>
  <c r="B23" i="23"/>
  <c r="H24" i="23"/>
  <c r="D26" i="23"/>
  <c r="J27" i="23"/>
  <c r="F29" i="23"/>
  <c r="B31" i="23"/>
  <c r="H32" i="23"/>
  <c r="A8" i="23"/>
  <c r="B31" i="22"/>
  <c r="J31" i="22"/>
  <c r="H30" i="22"/>
  <c r="J29" i="22"/>
  <c r="B29" i="22"/>
  <c r="F31" i="22"/>
  <c r="D30" i="22"/>
  <c r="F29" i="22"/>
  <c r="H28" i="22"/>
  <c r="B5" i="22"/>
  <c r="H6" i="22"/>
  <c r="D8" i="22"/>
  <c r="J9" i="22"/>
  <c r="F11" i="22"/>
  <c r="B13" i="22"/>
  <c r="H14" i="22"/>
  <c r="D16" i="22"/>
  <c r="J17" i="22"/>
  <c r="F19" i="22"/>
  <c r="B21" i="22"/>
  <c r="H22" i="22"/>
  <c r="D24" i="22"/>
  <c r="J25" i="22"/>
  <c r="F27" i="22"/>
  <c r="D10" i="22"/>
  <c r="F13" i="22"/>
  <c r="B15" i="22"/>
  <c r="D18" i="22"/>
  <c r="J19" i="22"/>
  <c r="F21" i="22"/>
  <c r="B23" i="22"/>
  <c r="H24" i="22"/>
  <c r="D26" i="22"/>
  <c r="J27" i="22"/>
  <c r="H8" i="22"/>
  <c r="J11" i="22"/>
  <c r="H16" i="22"/>
  <c r="D4" i="22"/>
  <c r="J5" i="22"/>
  <c r="F7" i="22"/>
  <c r="B9" i="22"/>
  <c r="H10" i="22"/>
  <c r="D12" i="22"/>
  <c r="J13" i="22"/>
  <c r="F15" i="22"/>
  <c r="B17" i="22"/>
  <c r="H18" i="22"/>
  <c r="D20" i="22"/>
  <c r="J21" i="22"/>
  <c r="F23" i="22"/>
  <c r="B25" i="22"/>
  <c r="H26" i="22"/>
  <c r="D28" i="22"/>
  <c r="D32" i="22"/>
  <c r="B33" i="22"/>
  <c r="J33" i="22"/>
  <c r="H34" i="22"/>
  <c r="E4" i="22"/>
  <c r="I4" i="22"/>
  <c r="C5" i="22"/>
  <c r="G5" i="22"/>
  <c r="K5" i="22"/>
  <c r="E6" i="22"/>
  <c r="I6" i="22"/>
  <c r="C7" i="22"/>
  <c r="G7" i="22"/>
  <c r="K7" i="22"/>
  <c r="E8" i="22"/>
  <c r="I8" i="22"/>
  <c r="C9" i="22"/>
  <c r="G9" i="22"/>
  <c r="K9" i="22"/>
  <c r="E10" i="22"/>
  <c r="I10" i="22"/>
  <c r="C11" i="22"/>
  <c r="G11" i="22"/>
  <c r="K11" i="22"/>
  <c r="E12" i="22"/>
  <c r="I12" i="22"/>
  <c r="C13" i="22"/>
  <c r="G13" i="22"/>
  <c r="K13" i="22"/>
  <c r="E14" i="22"/>
  <c r="I14" i="22"/>
  <c r="C15" i="22"/>
  <c r="G15" i="22"/>
  <c r="K15" i="22"/>
  <c r="E16" i="22"/>
  <c r="I16" i="22"/>
  <c r="C17" i="22"/>
  <c r="G17" i="22"/>
  <c r="K17" i="22"/>
  <c r="E18" i="22"/>
  <c r="I18" i="22"/>
  <c r="C19" i="22"/>
  <c r="G19" i="22"/>
  <c r="K19" i="22"/>
  <c r="E20" i="22"/>
  <c r="I20" i="22"/>
  <c r="C21" i="22"/>
  <c r="G21" i="22"/>
  <c r="K21" i="22"/>
  <c r="E22" i="22"/>
  <c r="I22" i="22"/>
  <c r="C23" i="22"/>
  <c r="G23" i="22"/>
  <c r="K23" i="22"/>
  <c r="E24" i="22"/>
  <c r="I24" i="22"/>
  <c r="C25" i="22"/>
  <c r="G25" i="22"/>
  <c r="K25" i="22"/>
  <c r="E26" i="22"/>
  <c r="I26" i="22"/>
  <c r="C27" i="22"/>
  <c r="G27" i="22"/>
  <c r="K27" i="22"/>
  <c r="E28" i="22"/>
  <c r="I28" i="22"/>
  <c r="C29" i="22"/>
  <c r="G29" i="22"/>
  <c r="K29" i="22"/>
  <c r="E30" i="22"/>
  <c r="I30" i="22"/>
  <c r="C31" i="22"/>
  <c r="G31" i="22"/>
  <c r="K31" i="22"/>
  <c r="E32" i="22"/>
  <c r="I32" i="22"/>
  <c r="C33" i="22"/>
  <c r="G33" i="22"/>
  <c r="K33" i="22"/>
  <c r="E34" i="22"/>
  <c r="I34" i="22"/>
  <c r="H32" i="22"/>
  <c r="F33" i="22"/>
  <c r="D34" i="22"/>
  <c r="B4" i="22"/>
  <c r="F4" i="22"/>
  <c r="J4" i="22"/>
  <c r="D5" i="22"/>
  <c r="H5" i="22"/>
  <c r="B6" i="22"/>
  <c r="F6" i="22"/>
  <c r="J6" i="22"/>
  <c r="D7" i="22"/>
  <c r="H7" i="22"/>
  <c r="B8" i="22"/>
  <c r="F8" i="22"/>
  <c r="J8" i="22"/>
  <c r="D9" i="22"/>
  <c r="H9" i="22"/>
  <c r="B10" i="22"/>
  <c r="F10" i="22"/>
  <c r="J10" i="22"/>
  <c r="D11" i="22"/>
  <c r="H11" i="22"/>
  <c r="B12" i="22"/>
  <c r="F12" i="22"/>
  <c r="J12" i="22"/>
  <c r="D13" i="22"/>
  <c r="H13" i="22"/>
  <c r="B14" i="22"/>
  <c r="F14" i="22"/>
  <c r="J14" i="22"/>
  <c r="D15" i="22"/>
  <c r="H15" i="22"/>
  <c r="B16" i="22"/>
  <c r="F16" i="22"/>
  <c r="J16" i="22"/>
  <c r="D17" i="22"/>
  <c r="H17" i="22"/>
  <c r="B18" i="22"/>
  <c r="F18" i="22"/>
  <c r="J18" i="22"/>
  <c r="D19" i="22"/>
  <c r="H19" i="22"/>
  <c r="B20" i="22"/>
  <c r="F20" i="22"/>
  <c r="J20" i="22"/>
  <c r="D21" i="22"/>
  <c r="H21" i="22"/>
  <c r="B22" i="22"/>
  <c r="F22" i="22"/>
  <c r="J22" i="22"/>
  <c r="D23" i="22"/>
  <c r="H23" i="22"/>
  <c r="B24" i="22"/>
  <c r="F24" i="22"/>
  <c r="J24" i="22"/>
  <c r="D25" i="22"/>
  <c r="H25" i="22"/>
  <c r="B26" i="22"/>
  <c r="F26" i="22"/>
  <c r="J26" i="22"/>
  <c r="D27" i="22"/>
  <c r="H27" i="22"/>
  <c r="B28" i="22"/>
  <c r="F28" i="22"/>
  <c r="J28" i="22"/>
  <c r="D29" i="22"/>
  <c r="H29" i="22"/>
  <c r="B30" i="22"/>
  <c r="F30" i="22"/>
  <c r="J30" i="22"/>
  <c r="D31" i="22"/>
  <c r="H31" i="22"/>
  <c r="B32" i="22"/>
  <c r="F32" i="22"/>
  <c r="J32" i="22"/>
  <c r="D33" i="22"/>
  <c r="H33" i="22"/>
  <c r="B34" i="22"/>
  <c r="F34" i="22"/>
  <c r="J34" i="22"/>
  <c r="C4" i="22"/>
  <c r="G4" i="22"/>
  <c r="K4" i="22"/>
  <c r="E5" i="22"/>
  <c r="I5" i="22"/>
  <c r="C6" i="22"/>
  <c r="G6" i="22"/>
  <c r="K6" i="22"/>
  <c r="E7" i="22"/>
  <c r="I7" i="22"/>
  <c r="C8" i="22"/>
  <c r="G8" i="22"/>
  <c r="K8" i="22"/>
  <c r="E9" i="22"/>
  <c r="I9" i="22"/>
  <c r="C10" i="22"/>
  <c r="G10" i="22"/>
  <c r="K10" i="22"/>
  <c r="E11" i="22"/>
  <c r="I11" i="22"/>
  <c r="C12" i="22"/>
  <c r="G12" i="22"/>
  <c r="K12" i="22"/>
  <c r="E13" i="22"/>
  <c r="I13" i="22"/>
  <c r="C14" i="22"/>
  <c r="G14" i="22"/>
  <c r="K14" i="22"/>
  <c r="E15" i="22"/>
  <c r="I15" i="22"/>
  <c r="C16" i="22"/>
  <c r="G16" i="22"/>
  <c r="K16" i="22"/>
  <c r="E17" i="22"/>
  <c r="I17" i="22"/>
  <c r="C18" i="22"/>
  <c r="G18" i="22"/>
  <c r="K18" i="22"/>
  <c r="E19" i="22"/>
  <c r="I19" i="22"/>
  <c r="C20" i="22"/>
  <c r="G20" i="22"/>
  <c r="K20" i="22"/>
  <c r="E21" i="22"/>
  <c r="I21" i="22"/>
  <c r="C22" i="22"/>
  <c r="G22" i="22"/>
  <c r="K22" i="22"/>
  <c r="E23" i="22"/>
  <c r="I23" i="22"/>
  <c r="C24" i="22"/>
  <c r="G24" i="22"/>
  <c r="K24" i="22"/>
  <c r="E25" i="22"/>
  <c r="I25" i="22"/>
  <c r="C26" i="22"/>
  <c r="G26" i="22"/>
  <c r="K26" i="22"/>
  <c r="E27" i="22"/>
  <c r="I27" i="22"/>
  <c r="C28" i="22"/>
  <c r="G28" i="22"/>
  <c r="K28" i="22"/>
  <c r="E29" i="22"/>
  <c r="I29" i="22"/>
  <c r="C30" i="22"/>
  <c r="G30" i="22"/>
  <c r="K30" i="22"/>
  <c r="E31" i="22"/>
  <c r="I31" i="22"/>
  <c r="C32" i="22"/>
  <c r="G32" i="22"/>
  <c r="K32" i="22"/>
  <c r="E33" i="22"/>
  <c r="I33" i="22"/>
  <c r="C34" i="22"/>
  <c r="G34" i="22"/>
  <c r="A8" i="22"/>
  <c r="D34" i="21"/>
  <c r="F33" i="21"/>
  <c r="D32" i="21"/>
  <c r="B31" i="21"/>
  <c r="J29" i="21"/>
  <c r="H28" i="21"/>
  <c r="F27" i="21"/>
  <c r="J33" i="21"/>
  <c r="H32" i="21"/>
  <c r="F31" i="21"/>
  <c r="D30" i="21"/>
  <c r="F29" i="21"/>
  <c r="D28" i="21"/>
  <c r="B27" i="21"/>
  <c r="H34" i="21"/>
  <c r="B33" i="21"/>
  <c r="J31" i="21"/>
  <c r="H30" i="21"/>
  <c r="B29" i="21"/>
  <c r="J27" i="21"/>
  <c r="H26" i="21"/>
  <c r="K34" i="21"/>
  <c r="D4" i="21"/>
  <c r="J5" i="21"/>
  <c r="F7" i="21"/>
  <c r="B9" i="21"/>
  <c r="H10" i="21"/>
  <c r="D12" i="21"/>
  <c r="J13" i="21"/>
  <c r="F15" i="21"/>
  <c r="B17" i="21"/>
  <c r="H18" i="21"/>
  <c r="D20" i="21"/>
  <c r="J21" i="21"/>
  <c r="F23" i="21"/>
  <c r="B25" i="21"/>
  <c r="H4" i="21"/>
  <c r="D6" i="21"/>
  <c r="J7" i="21"/>
  <c r="F9" i="21"/>
  <c r="B11" i="21"/>
  <c r="H12" i="21"/>
  <c r="D14" i="21"/>
  <c r="J15" i="21"/>
  <c r="F17" i="21"/>
  <c r="B19" i="21"/>
  <c r="H20" i="21"/>
  <c r="D22" i="21"/>
  <c r="J23" i="21"/>
  <c r="F25" i="21"/>
  <c r="B5" i="21"/>
  <c r="H6" i="21"/>
  <c r="D8" i="21"/>
  <c r="J9" i="21"/>
  <c r="F11" i="21"/>
  <c r="B13" i="21"/>
  <c r="H14" i="21"/>
  <c r="D16" i="21"/>
  <c r="J17" i="21"/>
  <c r="F19" i="21"/>
  <c r="B21" i="21"/>
  <c r="H22" i="21"/>
  <c r="D24" i="21"/>
  <c r="J25" i="21"/>
  <c r="F5" i="21"/>
  <c r="B7" i="21"/>
  <c r="H8" i="21"/>
  <c r="D10" i="21"/>
  <c r="J11" i="21"/>
  <c r="F13" i="21"/>
  <c r="B15" i="21"/>
  <c r="H16" i="21"/>
  <c r="D18" i="21"/>
  <c r="J19" i="21"/>
  <c r="F21" i="21"/>
  <c r="B23" i="21"/>
  <c r="H24" i="21"/>
  <c r="D26" i="21"/>
  <c r="E4" i="21"/>
  <c r="I4" i="21"/>
  <c r="C5" i="21"/>
  <c r="G5" i="21"/>
  <c r="K5" i="21"/>
  <c r="E6" i="21"/>
  <c r="I6" i="21"/>
  <c r="C7" i="21"/>
  <c r="G7" i="21"/>
  <c r="K7" i="21"/>
  <c r="E8" i="21"/>
  <c r="I8" i="21"/>
  <c r="C9" i="21"/>
  <c r="G9" i="21"/>
  <c r="K9" i="21"/>
  <c r="E10" i="21"/>
  <c r="I10" i="21"/>
  <c r="C11" i="21"/>
  <c r="G11" i="21"/>
  <c r="K11" i="21"/>
  <c r="E12" i="21"/>
  <c r="I12" i="21"/>
  <c r="C13" i="21"/>
  <c r="G13" i="21"/>
  <c r="K13" i="21"/>
  <c r="E14" i="21"/>
  <c r="I14" i="21"/>
  <c r="C15" i="21"/>
  <c r="G15" i="21"/>
  <c r="K15" i="21"/>
  <c r="E16" i="21"/>
  <c r="I16" i="21"/>
  <c r="C17" i="21"/>
  <c r="G17" i="21"/>
  <c r="K17" i="21"/>
  <c r="E18" i="21"/>
  <c r="I18" i="21"/>
  <c r="C19" i="21"/>
  <c r="G19" i="21"/>
  <c r="K19" i="21"/>
  <c r="E20" i="21"/>
  <c r="I20" i="21"/>
  <c r="C21" i="21"/>
  <c r="G21" i="21"/>
  <c r="K21" i="21"/>
  <c r="E22" i="21"/>
  <c r="I22" i="21"/>
  <c r="C23" i="21"/>
  <c r="G23" i="21"/>
  <c r="K23" i="21"/>
  <c r="E24" i="21"/>
  <c r="I24" i="21"/>
  <c r="C25" i="21"/>
  <c r="G25" i="21"/>
  <c r="K25" i="21"/>
  <c r="E26" i="21"/>
  <c r="I26" i="21"/>
  <c r="C27" i="21"/>
  <c r="G27" i="21"/>
  <c r="K27" i="21"/>
  <c r="E28" i="21"/>
  <c r="I28" i="21"/>
  <c r="C29" i="21"/>
  <c r="G29" i="21"/>
  <c r="K29" i="21"/>
  <c r="E30" i="21"/>
  <c r="I30" i="21"/>
  <c r="C31" i="21"/>
  <c r="G31" i="21"/>
  <c r="K31" i="21"/>
  <c r="E32" i="21"/>
  <c r="I32" i="21"/>
  <c r="C33" i="21"/>
  <c r="G33" i="21"/>
  <c r="K33" i="21"/>
  <c r="E34" i="21"/>
  <c r="I34" i="21"/>
  <c r="B4" i="21"/>
  <c r="F4" i="21"/>
  <c r="J4" i="21"/>
  <c r="D5" i="21"/>
  <c r="H5" i="21"/>
  <c r="B6" i="21"/>
  <c r="F6" i="21"/>
  <c r="J6" i="21"/>
  <c r="D7" i="21"/>
  <c r="H7" i="21"/>
  <c r="B8" i="21"/>
  <c r="F8" i="21"/>
  <c r="J8" i="21"/>
  <c r="D9" i="21"/>
  <c r="H9" i="21"/>
  <c r="B10" i="21"/>
  <c r="F10" i="21"/>
  <c r="J10" i="21"/>
  <c r="D11" i="21"/>
  <c r="H11" i="21"/>
  <c r="B12" i="21"/>
  <c r="F12" i="21"/>
  <c r="J12" i="21"/>
  <c r="D13" i="21"/>
  <c r="H13" i="21"/>
  <c r="B14" i="21"/>
  <c r="F14" i="21"/>
  <c r="J14" i="21"/>
  <c r="D15" i="21"/>
  <c r="H15" i="21"/>
  <c r="B16" i="21"/>
  <c r="F16" i="21"/>
  <c r="J16" i="21"/>
  <c r="D17" i="21"/>
  <c r="H17" i="21"/>
  <c r="B18" i="21"/>
  <c r="F18" i="21"/>
  <c r="J18" i="21"/>
  <c r="D19" i="21"/>
  <c r="H19" i="21"/>
  <c r="B20" i="21"/>
  <c r="F20" i="21"/>
  <c r="J20" i="21"/>
  <c r="D21" i="21"/>
  <c r="H21" i="21"/>
  <c r="B22" i="21"/>
  <c r="F22" i="21"/>
  <c r="J22" i="21"/>
  <c r="D23" i="21"/>
  <c r="H23" i="21"/>
  <c r="B24" i="21"/>
  <c r="F24" i="21"/>
  <c r="J24" i="21"/>
  <c r="D25" i="21"/>
  <c r="H25" i="21"/>
  <c r="B26" i="21"/>
  <c r="F26" i="21"/>
  <c r="J26" i="21"/>
  <c r="D27" i="21"/>
  <c r="H27" i="21"/>
  <c r="B28" i="21"/>
  <c r="F28" i="21"/>
  <c r="J28" i="21"/>
  <c r="D29" i="21"/>
  <c r="H29" i="21"/>
  <c r="B30" i="21"/>
  <c r="F30" i="21"/>
  <c r="J30" i="21"/>
  <c r="D31" i="21"/>
  <c r="H31" i="21"/>
  <c r="B32" i="21"/>
  <c r="F32" i="21"/>
  <c r="J32" i="21"/>
  <c r="D33" i="21"/>
  <c r="H33" i="21"/>
  <c r="B34" i="21"/>
  <c r="F34" i="21"/>
  <c r="J34" i="21"/>
  <c r="C4" i="21"/>
  <c r="G4" i="21"/>
  <c r="K4" i="21"/>
  <c r="E5" i="21"/>
  <c r="I5" i="21"/>
  <c r="C6" i="21"/>
  <c r="G6" i="21"/>
  <c r="K6" i="21"/>
  <c r="E7" i="21"/>
  <c r="I7" i="21"/>
  <c r="C8" i="21"/>
  <c r="G8" i="21"/>
  <c r="K8" i="21"/>
  <c r="E9" i="21"/>
  <c r="I9" i="21"/>
  <c r="C10" i="21"/>
  <c r="G10" i="21"/>
  <c r="K10" i="21"/>
  <c r="E11" i="21"/>
  <c r="I11" i="21"/>
  <c r="C12" i="21"/>
  <c r="G12" i="21"/>
  <c r="K12" i="21"/>
  <c r="E13" i="21"/>
  <c r="I13" i="21"/>
  <c r="C14" i="21"/>
  <c r="G14" i="21"/>
  <c r="K14" i="21"/>
  <c r="E15" i="21"/>
  <c r="I15" i="21"/>
  <c r="C16" i="21"/>
  <c r="G16" i="21"/>
  <c r="K16" i="21"/>
  <c r="E17" i="21"/>
  <c r="I17" i="21"/>
  <c r="C18" i="21"/>
  <c r="G18" i="21"/>
  <c r="K18" i="21"/>
  <c r="E19" i="21"/>
  <c r="I19" i="21"/>
  <c r="C20" i="21"/>
  <c r="G20" i="21"/>
  <c r="K20" i="21"/>
  <c r="E21" i="21"/>
  <c r="I21" i="21"/>
  <c r="C22" i="21"/>
  <c r="G22" i="21"/>
  <c r="K22" i="21"/>
  <c r="E23" i="21"/>
  <c r="I23" i="21"/>
  <c r="C24" i="21"/>
  <c r="G24" i="21"/>
  <c r="K24" i="21"/>
  <c r="E25" i="21"/>
  <c r="I25" i="21"/>
  <c r="C26" i="21"/>
  <c r="G26" i="21"/>
  <c r="K26" i="21"/>
  <c r="E27" i="21"/>
  <c r="I27" i="21"/>
  <c r="C28" i="21"/>
  <c r="G28" i="21"/>
  <c r="K28" i="21"/>
  <c r="E29" i="21"/>
  <c r="I29" i="21"/>
  <c r="C30" i="21"/>
  <c r="G30" i="21"/>
  <c r="K30" i="21"/>
  <c r="E31" i="21"/>
  <c r="I31" i="21"/>
  <c r="C32" i="21"/>
  <c r="G32" i="21"/>
  <c r="K32" i="21"/>
  <c r="E33" i="21"/>
  <c r="I33" i="21"/>
  <c r="C34" i="21"/>
  <c r="G34" i="21"/>
  <c r="A8" i="21"/>
  <c r="H32" i="19"/>
  <c r="H34" i="20"/>
  <c r="F33" i="20"/>
  <c r="D32" i="20"/>
  <c r="H30" i="20"/>
  <c r="F29" i="20"/>
  <c r="J33" i="20"/>
  <c r="H32" i="20"/>
  <c r="F31" i="20"/>
  <c r="D30" i="20"/>
  <c r="B29" i="20"/>
  <c r="D28" i="20"/>
  <c r="D34" i="20"/>
  <c r="B33" i="20"/>
  <c r="J31" i="20"/>
  <c r="B31" i="20"/>
  <c r="J29" i="20"/>
  <c r="H28" i="20"/>
  <c r="D4" i="20"/>
  <c r="J5" i="20"/>
  <c r="F7" i="20"/>
  <c r="B9" i="20"/>
  <c r="H10" i="20"/>
  <c r="D12" i="20"/>
  <c r="J13" i="20"/>
  <c r="F15" i="20"/>
  <c r="B17" i="20"/>
  <c r="H18" i="20"/>
  <c r="D20" i="20"/>
  <c r="J21" i="20"/>
  <c r="F23" i="20"/>
  <c r="B25" i="20"/>
  <c r="H26" i="20"/>
  <c r="H4" i="20"/>
  <c r="D6" i="20"/>
  <c r="J7" i="20"/>
  <c r="F9" i="20"/>
  <c r="B11" i="20"/>
  <c r="H12" i="20"/>
  <c r="D14" i="20"/>
  <c r="J15" i="20"/>
  <c r="F17" i="20"/>
  <c r="B19" i="20"/>
  <c r="H20" i="20"/>
  <c r="D22" i="20"/>
  <c r="J23" i="20"/>
  <c r="F25" i="20"/>
  <c r="B27" i="20"/>
  <c r="B5" i="20"/>
  <c r="H6" i="20"/>
  <c r="D8" i="20"/>
  <c r="J9" i="20"/>
  <c r="F11" i="20"/>
  <c r="B13" i="20"/>
  <c r="H14" i="20"/>
  <c r="D16" i="20"/>
  <c r="J17" i="20"/>
  <c r="F19" i="20"/>
  <c r="B21" i="20"/>
  <c r="H22" i="20"/>
  <c r="D24" i="20"/>
  <c r="J25" i="20"/>
  <c r="F27" i="20"/>
  <c r="K34" i="20"/>
  <c r="F5" i="20"/>
  <c r="B7" i="20"/>
  <c r="H8" i="20"/>
  <c r="D10" i="20"/>
  <c r="J11" i="20"/>
  <c r="F13" i="20"/>
  <c r="B15" i="20"/>
  <c r="H16" i="20"/>
  <c r="D18" i="20"/>
  <c r="J19" i="20"/>
  <c r="F21" i="20"/>
  <c r="B23" i="20"/>
  <c r="H24" i="20"/>
  <c r="D26" i="20"/>
  <c r="J27" i="20"/>
  <c r="I4" i="20"/>
  <c r="C5" i="20"/>
  <c r="G5" i="20"/>
  <c r="E6" i="20"/>
  <c r="I6" i="20"/>
  <c r="C7" i="20"/>
  <c r="G7" i="20"/>
  <c r="K7" i="20"/>
  <c r="E8" i="20"/>
  <c r="I8" i="20"/>
  <c r="C9" i="20"/>
  <c r="G9" i="20"/>
  <c r="K9" i="20"/>
  <c r="E10" i="20"/>
  <c r="I10" i="20"/>
  <c r="C11" i="20"/>
  <c r="G11" i="20"/>
  <c r="K11" i="20"/>
  <c r="E12" i="20"/>
  <c r="I12" i="20"/>
  <c r="C13" i="20"/>
  <c r="G13" i="20"/>
  <c r="K13" i="20"/>
  <c r="E14" i="20"/>
  <c r="I14" i="20"/>
  <c r="C15" i="20"/>
  <c r="G15" i="20"/>
  <c r="K15" i="20"/>
  <c r="E16" i="20"/>
  <c r="I16" i="20"/>
  <c r="C17" i="20"/>
  <c r="G17" i="20"/>
  <c r="K17" i="20"/>
  <c r="E18" i="20"/>
  <c r="I18" i="20"/>
  <c r="C19" i="20"/>
  <c r="G19" i="20"/>
  <c r="K19" i="20"/>
  <c r="E20" i="20"/>
  <c r="I20" i="20"/>
  <c r="C21" i="20"/>
  <c r="G21" i="20"/>
  <c r="K21" i="20"/>
  <c r="E22" i="20"/>
  <c r="I22" i="20"/>
  <c r="C23" i="20"/>
  <c r="G23" i="20"/>
  <c r="K23" i="20"/>
  <c r="E24" i="20"/>
  <c r="I24" i="20"/>
  <c r="C25" i="20"/>
  <c r="G25" i="20"/>
  <c r="K25" i="20"/>
  <c r="E26" i="20"/>
  <c r="I26" i="20"/>
  <c r="C27" i="20"/>
  <c r="G27" i="20"/>
  <c r="K27" i="20"/>
  <c r="E28" i="20"/>
  <c r="I28" i="20"/>
  <c r="C29" i="20"/>
  <c r="G29" i="20"/>
  <c r="K29" i="20"/>
  <c r="E30" i="20"/>
  <c r="I30" i="20"/>
  <c r="C31" i="20"/>
  <c r="G31" i="20"/>
  <c r="K31" i="20"/>
  <c r="E32" i="20"/>
  <c r="I32" i="20"/>
  <c r="C33" i="20"/>
  <c r="G33" i="20"/>
  <c r="K33" i="20"/>
  <c r="E34" i="20"/>
  <c r="I34" i="20"/>
  <c r="B4" i="20"/>
  <c r="F4" i="20"/>
  <c r="J4" i="20"/>
  <c r="D5" i="20"/>
  <c r="H5" i="20"/>
  <c r="B6" i="20"/>
  <c r="F6" i="20"/>
  <c r="J6" i="20"/>
  <c r="D7" i="20"/>
  <c r="H7" i="20"/>
  <c r="B8" i="20"/>
  <c r="F8" i="20"/>
  <c r="J8" i="20"/>
  <c r="D9" i="20"/>
  <c r="H9" i="20"/>
  <c r="B10" i="20"/>
  <c r="F10" i="20"/>
  <c r="J10" i="20"/>
  <c r="D11" i="20"/>
  <c r="H11" i="20"/>
  <c r="B12" i="20"/>
  <c r="F12" i="20"/>
  <c r="J12" i="20"/>
  <c r="D13" i="20"/>
  <c r="H13" i="20"/>
  <c r="B14" i="20"/>
  <c r="F14" i="20"/>
  <c r="J14" i="20"/>
  <c r="D15" i="20"/>
  <c r="H15" i="20"/>
  <c r="B16" i="20"/>
  <c r="F16" i="20"/>
  <c r="J16" i="20"/>
  <c r="D17" i="20"/>
  <c r="H17" i="20"/>
  <c r="B18" i="20"/>
  <c r="F18" i="20"/>
  <c r="J18" i="20"/>
  <c r="D19" i="20"/>
  <c r="H19" i="20"/>
  <c r="B20" i="20"/>
  <c r="F20" i="20"/>
  <c r="J20" i="20"/>
  <c r="D21" i="20"/>
  <c r="H21" i="20"/>
  <c r="B22" i="20"/>
  <c r="F22" i="20"/>
  <c r="J22" i="20"/>
  <c r="D23" i="20"/>
  <c r="H23" i="20"/>
  <c r="B24" i="20"/>
  <c r="F24" i="20"/>
  <c r="J24" i="20"/>
  <c r="D25" i="20"/>
  <c r="H25" i="20"/>
  <c r="B26" i="20"/>
  <c r="F26" i="20"/>
  <c r="J26" i="20"/>
  <c r="D27" i="20"/>
  <c r="H27" i="20"/>
  <c r="B28" i="20"/>
  <c r="F28" i="20"/>
  <c r="J28" i="20"/>
  <c r="D29" i="20"/>
  <c r="H29" i="20"/>
  <c r="B30" i="20"/>
  <c r="F30" i="20"/>
  <c r="J30" i="20"/>
  <c r="D31" i="20"/>
  <c r="H31" i="20"/>
  <c r="B32" i="20"/>
  <c r="F32" i="20"/>
  <c r="J32" i="20"/>
  <c r="D33" i="20"/>
  <c r="H33" i="20"/>
  <c r="B34" i="20"/>
  <c r="F34" i="20"/>
  <c r="J34" i="20"/>
  <c r="E4" i="20"/>
  <c r="K5" i="20"/>
  <c r="C4" i="20"/>
  <c r="G4" i="20"/>
  <c r="K4" i="20"/>
  <c r="E5" i="20"/>
  <c r="I5" i="20"/>
  <c r="C6" i="20"/>
  <c r="G6" i="20"/>
  <c r="K6" i="20"/>
  <c r="E7" i="20"/>
  <c r="I7" i="20"/>
  <c r="C8" i="20"/>
  <c r="G8" i="20"/>
  <c r="K8" i="20"/>
  <c r="E9" i="20"/>
  <c r="I9" i="20"/>
  <c r="C10" i="20"/>
  <c r="G10" i="20"/>
  <c r="K10" i="20"/>
  <c r="E11" i="20"/>
  <c r="I11" i="20"/>
  <c r="C12" i="20"/>
  <c r="G12" i="20"/>
  <c r="K12" i="20"/>
  <c r="E13" i="20"/>
  <c r="I13" i="20"/>
  <c r="C14" i="20"/>
  <c r="G14" i="20"/>
  <c r="K14" i="20"/>
  <c r="E15" i="20"/>
  <c r="I15" i="20"/>
  <c r="C16" i="20"/>
  <c r="G16" i="20"/>
  <c r="K16" i="20"/>
  <c r="E17" i="20"/>
  <c r="I17" i="20"/>
  <c r="C18" i="20"/>
  <c r="G18" i="20"/>
  <c r="K18" i="20"/>
  <c r="E19" i="20"/>
  <c r="I19" i="20"/>
  <c r="C20" i="20"/>
  <c r="G20" i="20"/>
  <c r="K20" i="20"/>
  <c r="E21" i="20"/>
  <c r="I21" i="20"/>
  <c r="C22" i="20"/>
  <c r="G22" i="20"/>
  <c r="K22" i="20"/>
  <c r="E23" i="20"/>
  <c r="I23" i="20"/>
  <c r="C24" i="20"/>
  <c r="G24" i="20"/>
  <c r="K24" i="20"/>
  <c r="E25" i="20"/>
  <c r="I25" i="20"/>
  <c r="C26" i="20"/>
  <c r="G26" i="20"/>
  <c r="K26" i="20"/>
  <c r="E27" i="20"/>
  <c r="I27" i="20"/>
  <c r="C28" i="20"/>
  <c r="G28" i="20"/>
  <c r="K28" i="20"/>
  <c r="E29" i="20"/>
  <c r="I29" i="20"/>
  <c r="C30" i="20"/>
  <c r="G30" i="20"/>
  <c r="K30" i="20"/>
  <c r="E31" i="20"/>
  <c r="I31" i="20"/>
  <c r="C32" i="20"/>
  <c r="G32" i="20"/>
  <c r="K32" i="20"/>
  <c r="E33" i="20"/>
  <c r="I33" i="20"/>
  <c r="C34" i="20"/>
  <c r="G34" i="20"/>
  <c r="A7" i="20"/>
  <c r="K34" i="19"/>
  <c r="D10" i="18"/>
  <c r="H16" i="18"/>
  <c r="F5" i="19"/>
  <c r="B7" i="19"/>
  <c r="H8" i="19"/>
  <c r="D10" i="19"/>
  <c r="J11" i="19"/>
  <c r="F13" i="19"/>
  <c r="B15" i="19"/>
  <c r="H16" i="19"/>
  <c r="D18" i="19"/>
  <c r="J19" i="19"/>
  <c r="F21" i="19"/>
  <c r="B23" i="19"/>
  <c r="H24" i="19"/>
  <c r="D26" i="19"/>
  <c r="J27" i="19"/>
  <c r="F29" i="19"/>
  <c r="B31" i="19"/>
  <c r="H34" i="19"/>
  <c r="B23" i="18"/>
  <c r="D4" i="19"/>
  <c r="J5" i="19"/>
  <c r="F7" i="19"/>
  <c r="B9" i="19"/>
  <c r="H10" i="19"/>
  <c r="D12" i="19"/>
  <c r="J13" i="19"/>
  <c r="F15" i="19"/>
  <c r="B17" i="19"/>
  <c r="H18" i="19"/>
  <c r="D20" i="19"/>
  <c r="J21" i="19"/>
  <c r="F23" i="19"/>
  <c r="B25" i="19"/>
  <c r="H26" i="19"/>
  <c r="D28" i="19"/>
  <c r="J29" i="19"/>
  <c r="F31" i="19"/>
  <c r="H4" i="19"/>
  <c r="D6" i="19"/>
  <c r="J7" i="19"/>
  <c r="F9" i="19"/>
  <c r="B11" i="19"/>
  <c r="H12" i="19"/>
  <c r="D14" i="19"/>
  <c r="J15" i="19"/>
  <c r="F17" i="19"/>
  <c r="B19" i="19"/>
  <c r="H20" i="19"/>
  <c r="D22" i="19"/>
  <c r="J23" i="19"/>
  <c r="F25" i="19"/>
  <c r="B27" i="19"/>
  <c r="H28" i="19"/>
  <c r="D30" i="19"/>
  <c r="J31" i="19"/>
  <c r="B5" i="19"/>
  <c r="H6" i="19"/>
  <c r="D8" i="19"/>
  <c r="J9" i="19"/>
  <c r="F11" i="19"/>
  <c r="B13" i="19"/>
  <c r="H14" i="19"/>
  <c r="D16" i="19"/>
  <c r="J17" i="19"/>
  <c r="F19" i="19"/>
  <c r="B21" i="19"/>
  <c r="H22" i="19"/>
  <c r="D24" i="19"/>
  <c r="J25" i="19"/>
  <c r="F27" i="19"/>
  <c r="B29" i="19"/>
  <c r="H30" i="19"/>
  <c r="D32" i="19"/>
  <c r="F33" i="19"/>
  <c r="D34" i="19"/>
  <c r="F5" i="18"/>
  <c r="J11" i="18"/>
  <c r="D18" i="18"/>
  <c r="H24" i="18"/>
  <c r="E4" i="19"/>
  <c r="I4" i="19"/>
  <c r="C5" i="19"/>
  <c r="G5" i="19"/>
  <c r="K5" i="19"/>
  <c r="E6" i="19"/>
  <c r="I6" i="19"/>
  <c r="C7" i="19"/>
  <c r="G7" i="19"/>
  <c r="K7" i="19"/>
  <c r="E8" i="19"/>
  <c r="I8" i="19"/>
  <c r="C9" i="19"/>
  <c r="G9" i="19"/>
  <c r="K9" i="19"/>
  <c r="E10" i="19"/>
  <c r="I10" i="19"/>
  <c r="C11" i="19"/>
  <c r="G11" i="19"/>
  <c r="K11" i="19"/>
  <c r="E12" i="19"/>
  <c r="I12" i="19"/>
  <c r="C13" i="19"/>
  <c r="G13" i="19"/>
  <c r="K13" i="19"/>
  <c r="E14" i="19"/>
  <c r="I14" i="19"/>
  <c r="C15" i="19"/>
  <c r="G15" i="19"/>
  <c r="K15" i="19"/>
  <c r="E16" i="19"/>
  <c r="I16" i="19"/>
  <c r="C17" i="19"/>
  <c r="G17" i="19"/>
  <c r="K17" i="19"/>
  <c r="E18" i="19"/>
  <c r="I18" i="19"/>
  <c r="C19" i="19"/>
  <c r="G19" i="19"/>
  <c r="K19" i="19"/>
  <c r="E20" i="19"/>
  <c r="I20" i="19"/>
  <c r="C21" i="19"/>
  <c r="G21" i="19"/>
  <c r="K21" i="19"/>
  <c r="E22" i="19"/>
  <c r="I22" i="19"/>
  <c r="C23" i="19"/>
  <c r="G23" i="19"/>
  <c r="K23" i="19"/>
  <c r="E24" i="19"/>
  <c r="I24" i="19"/>
  <c r="C25" i="19"/>
  <c r="G25" i="19"/>
  <c r="K25" i="19"/>
  <c r="E26" i="19"/>
  <c r="I26" i="19"/>
  <c r="C27" i="19"/>
  <c r="G27" i="19"/>
  <c r="K27" i="19"/>
  <c r="E28" i="19"/>
  <c r="I28" i="19"/>
  <c r="C29" i="19"/>
  <c r="G29" i="19"/>
  <c r="K29" i="19"/>
  <c r="E30" i="19"/>
  <c r="I30" i="19"/>
  <c r="C31" i="19"/>
  <c r="G31" i="19"/>
  <c r="K31" i="19"/>
  <c r="E32" i="19"/>
  <c r="I32" i="19"/>
  <c r="C33" i="19"/>
  <c r="G33" i="19"/>
  <c r="K33" i="19"/>
  <c r="E34" i="19"/>
  <c r="I34" i="19"/>
  <c r="B33" i="19"/>
  <c r="J33" i="19"/>
  <c r="B7" i="18"/>
  <c r="F13" i="18"/>
  <c r="J19" i="18"/>
  <c r="D26" i="18"/>
  <c r="B4" i="19"/>
  <c r="F4" i="19"/>
  <c r="J4" i="19"/>
  <c r="D5" i="19"/>
  <c r="H5" i="19"/>
  <c r="B6" i="19"/>
  <c r="F6" i="19"/>
  <c r="J6" i="19"/>
  <c r="D7" i="19"/>
  <c r="H7" i="19"/>
  <c r="B8" i="19"/>
  <c r="F8" i="19"/>
  <c r="J8" i="19"/>
  <c r="D9" i="19"/>
  <c r="H9" i="19"/>
  <c r="B10" i="19"/>
  <c r="F10" i="19"/>
  <c r="J10" i="19"/>
  <c r="D11" i="19"/>
  <c r="H11" i="19"/>
  <c r="B12" i="19"/>
  <c r="F12" i="19"/>
  <c r="J12" i="19"/>
  <c r="D13" i="19"/>
  <c r="H13" i="19"/>
  <c r="B14" i="19"/>
  <c r="F14" i="19"/>
  <c r="J14" i="19"/>
  <c r="D15" i="19"/>
  <c r="H15" i="19"/>
  <c r="B16" i="19"/>
  <c r="F16" i="19"/>
  <c r="J16" i="19"/>
  <c r="D17" i="19"/>
  <c r="H17" i="19"/>
  <c r="B18" i="19"/>
  <c r="F18" i="19"/>
  <c r="J18" i="19"/>
  <c r="D19" i="19"/>
  <c r="H19" i="19"/>
  <c r="B20" i="19"/>
  <c r="F20" i="19"/>
  <c r="J20" i="19"/>
  <c r="D21" i="19"/>
  <c r="H21" i="19"/>
  <c r="B22" i="19"/>
  <c r="F22" i="19"/>
  <c r="J22" i="19"/>
  <c r="D23" i="19"/>
  <c r="H23" i="19"/>
  <c r="B24" i="19"/>
  <c r="F24" i="19"/>
  <c r="J24" i="19"/>
  <c r="D25" i="19"/>
  <c r="H25" i="19"/>
  <c r="B26" i="19"/>
  <c r="F26" i="19"/>
  <c r="J26" i="19"/>
  <c r="D27" i="19"/>
  <c r="H27" i="19"/>
  <c r="B28" i="19"/>
  <c r="F28" i="19"/>
  <c r="J28" i="19"/>
  <c r="D29" i="19"/>
  <c r="H29" i="19"/>
  <c r="B30" i="19"/>
  <c r="F30" i="19"/>
  <c r="J30" i="19"/>
  <c r="D31" i="19"/>
  <c r="H31" i="19"/>
  <c r="B32" i="19"/>
  <c r="F32" i="19"/>
  <c r="J32" i="19"/>
  <c r="D33" i="19"/>
  <c r="H33" i="19"/>
  <c r="B34" i="19"/>
  <c r="F34" i="19"/>
  <c r="J34" i="19"/>
  <c r="H8" i="18"/>
  <c r="B15" i="18"/>
  <c r="F21" i="18"/>
  <c r="C4" i="19"/>
  <c r="G4" i="19"/>
  <c r="K4" i="19"/>
  <c r="E5" i="19"/>
  <c r="I5" i="19"/>
  <c r="C6" i="19"/>
  <c r="G6" i="19"/>
  <c r="K6" i="19"/>
  <c r="E7" i="19"/>
  <c r="I7" i="19"/>
  <c r="C8" i="19"/>
  <c r="G8" i="19"/>
  <c r="K8" i="19"/>
  <c r="E9" i="19"/>
  <c r="I9" i="19"/>
  <c r="C10" i="19"/>
  <c r="G10" i="19"/>
  <c r="K10" i="19"/>
  <c r="E11" i="19"/>
  <c r="I11" i="19"/>
  <c r="C12" i="19"/>
  <c r="G12" i="19"/>
  <c r="K12" i="19"/>
  <c r="E13" i="19"/>
  <c r="I13" i="19"/>
  <c r="C14" i="19"/>
  <c r="G14" i="19"/>
  <c r="K14" i="19"/>
  <c r="E15" i="19"/>
  <c r="I15" i="19"/>
  <c r="C16" i="19"/>
  <c r="G16" i="19"/>
  <c r="K16" i="19"/>
  <c r="E17" i="19"/>
  <c r="I17" i="19"/>
  <c r="C18" i="19"/>
  <c r="G18" i="19"/>
  <c r="K18" i="19"/>
  <c r="E19" i="19"/>
  <c r="I19" i="19"/>
  <c r="C20" i="19"/>
  <c r="G20" i="19"/>
  <c r="K20" i="19"/>
  <c r="E21" i="19"/>
  <c r="I21" i="19"/>
  <c r="C22" i="19"/>
  <c r="G22" i="19"/>
  <c r="K22" i="19"/>
  <c r="E23" i="19"/>
  <c r="I23" i="19"/>
  <c r="C24" i="19"/>
  <c r="G24" i="19"/>
  <c r="K24" i="19"/>
  <c r="E25" i="19"/>
  <c r="I25" i="19"/>
  <c r="C26" i="19"/>
  <c r="G26" i="19"/>
  <c r="K26" i="19"/>
  <c r="E27" i="19"/>
  <c r="I27" i="19"/>
  <c r="C28" i="19"/>
  <c r="G28" i="19"/>
  <c r="K28" i="19"/>
  <c r="E29" i="19"/>
  <c r="I29" i="19"/>
  <c r="C30" i="19"/>
  <c r="G30" i="19"/>
  <c r="K30" i="19"/>
  <c r="E31" i="19"/>
  <c r="I31" i="19"/>
  <c r="C32" i="19"/>
  <c r="G32" i="19"/>
  <c r="K32" i="19"/>
  <c r="E33" i="19"/>
  <c r="I33" i="19"/>
  <c r="C34" i="19"/>
  <c r="G34" i="19"/>
  <c r="A8" i="19"/>
  <c r="K34" i="18"/>
  <c r="G34" i="18"/>
  <c r="C34" i="18"/>
  <c r="I33" i="18"/>
  <c r="E33" i="18"/>
  <c r="K32" i="18"/>
  <c r="G32" i="18"/>
  <c r="C32" i="18"/>
  <c r="I31" i="18"/>
  <c r="E31" i="18"/>
  <c r="K30" i="18"/>
  <c r="G30" i="18"/>
  <c r="C30" i="18"/>
  <c r="I29" i="18"/>
  <c r="E29" i="18"/>
  <c r="K28" i="18"/>
  <c r="G28" i="18"/>
  <c r="C28" i="18"/>
  <c r="I27" i="18"/>
  <c r="E27" i="18"/>
  <c r="K26" i="18"/>
  <c r="G26" i="18"/>
  <c r="C26" i="18"/>
  <c r="I25" i="18"/>
  <c r="E25" i="18"/>
  <c r="K24" i="18"/>
  <c r="G24" i="18"/>
  <c r="C24" i="18"/>
  <c r="I23" i="18"/>
  <c r="E23" i="18"/>
  <c r="K22" i="18"/>
  <c r="G22" i="18"/>
  <c r="C22" i="18"/>
  <c r="I21" i="18"/>
  <c r="E21" i="18"/>
  <c r="K20" i="18"/>
  <c r="G20" i="18"/>
  <c r="C20" i="18"/>
  <c r="I19" i="18"/>
  <c r="E19" i="18"/>
  <c r="K18" i="18"/>
  <c r="G18" i="18"/>
  <c r="C18" i="18"/>
  <c r="I17" i="18"/>
  <c r="E17" i="18"/>
  <c r="K16" i="18"/>
  <c r="G16" i="18"/>
  <c r="C16" i="18"/>
  <c r="I15" i="18"/>
  <c r="E15" i="18"/>
  <c r="K14" i="18"/>
  <c r="G14" i="18"/>
  <c r="C14" i="18"/>
  <c r="I13" i="18"/>
  <c r="E13" i="18"/>
  <c r="K12" i="18"/>
  <c r="G12" i="18"/>
  <c r="C12" i="18"/>
  <c r="I11" i="18"/>
  <c r="E11" i="18"/>
  <c r="K10" i="18"/>
  <c r="G10" i="18"/>
  <c r="C10" i="18"/>
  <c r="I9" i="18"/>
  <c r="E9" i="18"/>
  <c r="K8" i="18"/>
  <c r="G8" i="18"/>
  <c r="C8" i="18"/>
  <c r="I7" i="18"/>
  <c r="E7" i="18"/>
  <c r="K6" i="18"/>
  <c r="G6" i="18"/>
  <c r="C6" i="18"/>
  <c r="I5" i="18"/>
  <c r="E5" i="18"/>
  <c r="K4" i="18"/>
  <c r="G4" i="18"/>
  <c r="C4" i="18"/>
  <c r="D34" i="18"/>
  <c r="B33" i="18"/>
  <c r="J31" i="18"/>
  <c r="H30" i="18"/>
  <c r="B29" i="18"/>
  <c r="J27" i="18"/>
  <c r="J34" i="18"/>
  <c r="F34" i="18"/>
  <c r="B34" i="18"/>
  <c r="H33" i="18"/>
  <c r="D33" i="18"/>
  <c r="J32" i="18"/>
  <c r="F32" i="18"/>
  <c r="B32" i="18"/>
  <c r="H31" i="18"/>
  <c r="D31" i="18"/>
  <c r="J30" i="18"/>
  <c r="F30" i="18"/>
  <c r="B30" i="18"/>
  <c r="H29" i="18"/>
  <c r="D29" i="18"/>
  <c r="J28" i="18"/>
  <c r="F28" i="18"/>
  <c r="B28" i="18"/>
  <c r="H27" i="18"/>
  <c r="D27" i="18"/>
  <c r="J26" i="18"/>
  <c r="F26" i="18"/>
  <c r="B26" i="18"/>
  <c r="H25" i="18"/>
  <c r="D25" i="18"/>
  <c r="J24" i="18"/>
  <c r="F24" i="18"/>
  <c r="B24" i="18"/>
  <c r="H23" i="18"/>
  <c r="D23" i="18"/>
  <c r="J22" i="18"/>
  <c r="F22" i="18"/>
  <c r="B22" i="18"/>
  <c r="H21" i="18"/>
  <c r="D21" i="18"/>
  <c r="J20" i="18"/>
  <c r="F20" i="18"/>
  <c r="B20" i="18"/>
  <c r="H19" i="18"/>
  <c r="D19" i="18"/>
  <c r="J18" i="18"/>
  <c r="F18" i="18"/>
  <c r="B18" i="18"/>
  <c r="H17" i="18"/>
  <c r="D17" i="18"/>
  <c r="J16" i="18"/>
  <c r="F16" i="18"/>
  <c r="B16" i="18"/>
  <c r="H15" i="18"/>
  <c r="D15" i="18"/>
  <c r="J14" i="18"/>
  <c r="F14" i="18"/>
  <c r="B14" i="18"/>
  <c r="H13" i="18"/>
  <c r="D13" i="18"/>
  <c r="J12" i="18"/>
  <c r="F12" i="18"/>
  <c r="B12" i="18"/>
  <c r="H11" i="18"/>
  <c r="D11" i="18"/>
  <c r="J10" i="18"/>
  <c r="F10" i="18"/>
  <c r="B10" i="18"/>
  <c r="H9" i="18"/>
  <c r="D9" i="18"/>
  <c r="J8" i="18"/>
  <c r="F8" i="18"/>
  <c r="B8" i="18"/>
  <c r="H7" i="18"/>
  <c r="D7" i="18"/>
  <c r="J6" i="18"/>
  <c r="F6" i="18"/>
  <c r="B6" i="18"/>
  <c r="H5" i="18"/>
  <c r="D5" i="18"/>
  <c r="J4" i="18"/>
  <c r="F4" i="18"/>
  <c r="B4" i="18"/>
  <c r="J5" i="17"/>
  <c r="J33" i="18"/>
  <c r="D32" i="18"/>
  <c r="D30" i="18"/>
  <c r="F29" i="18"/>
  <c r="H28" i="18"/>
  <c r="I34" i="18"/>
  <c r="E34" i="18"/>
  <c r="K33" i="18"/>
  <c r="G33" i="18"/>
  <c r="C33" i="18"/>
  <c r="I32" i="18"/>
  <c r="E32" i="18"/>
  <c r="K31" i="18"/>
  <c r="G31" i="18"/>
  <c r="C31" i="18"/>
  <c r="I30" i="18"/>
  <c r="E30" i="18"/>
  <c r="K29" i="18"/>
  <c r="G29" i="18"/>
  <c r="C29" i="18"/>
  <c r="I28" i="18"/>
  <c r="E28" i="18"/>
  <c r="K27" i="18"/>
  <c r="G27" i="18"/>
  <c r="C27" i="18"/>
  <c r="I26" i="18"/>
  <c r="E26" i="18"/>
  <c r="K25" i="18"/>
  <c r="G25" i="18"/>
  <c r="C25" i="18"/>
  <c r="I24" i="18"/>
  <c r="E24" i="18"/>
  <c r="K23" i="18"/>
  <c r="G23" i="18"/>
  <c r="C23" i="18"/>
  <c r="I22" i="18"/>
  <c r="E22" i="18"/>
  <c r="K21" i="18"/>
  <c r="G21" i="18"/>
  <c r="C21" i="18"/>
  <c r="I20" i="18"/>
  <c r="E20" i="18"/>
  <c r="K19" i="18"/>
  <c r="G19" i="18"/>
  <c r="C19" i="18"/>
  <c r="I18" i="18"/>
  <c r="E18" i="18"/>
  <c r="K17" i="18"/>
  <c r="G17" i="18"/>
  <c r="C17" i="18"/>
  <c r="I16" i="18"/>
  <c r="E16" i="18"/>
  <c r="K15" i="18"/>
  <c r="G15" i="18"/>
  <c r="C15" i="18"/>
  <c r="I14" i="18"/>
  <c r="E14" i="18"/>
  <c r="K13" i="18"/>
  <c r="G13" i="18"/>
  <c r="C13" i="18"/>
  <c r="I12" i="18"/>
  <c r="E12" i="18"/>
  <c r="K11" i="18"/>
  <c r="G11" i="18"/>
  <c r="C11" i="18"/>
  <c r="I10" i="18"/>
  <c r="E10" i="18"/>
  <c r="K9" i="18"/>
  <c r="G9" i="18"/>
  <c r="C9" i="18"/>
  <c r="I8" i="18"/>
  <c r="E8" i="18"/>
  <c r="K7" i="18"/>
  <c r="G7" i="18"/>
  <c r="C7" i="18"/>
  <c r="I6" i="18"/>
  <c r="E6" i="18"/>
  <c r="K5" i="18"/>
  <c r="G5" i="18"/>
  <c r="C5" i="18"/>
  <c r="I4" i="18"/>
  <c r="E4" i="18"/>
  <c r="D4" i="17"/>
  <c r="H34" i="18"/>
  <c r="F33" i="18"/>
  <c r="H32" i="18"/>
  <c r="F31" i="18"/>
  <c r="B31" i="18"/>
  <c r="J29" i="18"/>
  <c r="D28" i="18"/>
  <c r="D4" i="18"/>
  <c r="J5" i="18"/>
  <c r="F7" i="18"/>
  <c r="B9" i="18"/>
  <c r="H10" i="18"/>
  <c r="D12" i="18"/>
  <c r="J13" i="18"/>
  <c r="F15" i="18"/>
  <c r="B17" i="18"/>
  <c r="H18" i="18"/>
  <c r="D20" i="18"/>
  <c r="J21" i="18"/>
  <c r="F23" i="18"/>
  <c r="B25" i="18"/>
  <c r="H26" i="18"/>
  <c r="H4" i="18"/>
  <c r="D6" i="18"/>
  <c r="J7" i="18"/>
  <c r="F9" i="18"/>
  <c r="B11" i="18"/>
  <c r="H12" i="18"/>
  <c r="D14" i="18"/>
  <c r="J15" i="18"/>
  <c r="F17" i="18"/>
  <c r="B19" i="18"/>
  <c r="H20" i="18"/>
  <c r="D22" i="18"/>
  <c r="J23" i="18"/>
  <c r="F25" i="18"/>
  <c r="B27" i="18"/>
  <c r="B5" i="18"/>
  <c r="H6" i="18"/>
  <c r="D8" i="18"/>
  <c r="J9" i="18"/>
  <c r="F11" i="18"/>
  <c r="B13" i="18"/>
  <c r="H14" i="18"/>
  <c r="D16" i="18"/>
  <c r="J17" i="18"/>
  <c r="F19" i="18"/>
  <c r="B21" i="18"/>
  <c r="H22" i="18"/>
  <c r="D24" i="18"/>
  <c r="J25" i="18"/>
  <c r="F27" i="18"/>
  <c r="J25" i="17"/>
  <c r="A8" i="18"/>
  <c r="F7" i="17"/>
  <c r="B9" i="17"/>
  <c r="H10" i="17"/>
  <c r="D12" i="17"/>
  <c r="J13" i="17"/>
  <c r="F15" i="17"/>
  <c r="B17" i="17"/>
  <c r="H18" i="17"/>
  <c r="D20" i="17"/>
  <c r="J21" i="17"/>
  <c r="F23" i="17"/>
  <c r="B25" i="17"/>
  <c r="H4" i="17"/>
  <c r="D6" i="17"/>
  <c r="J7" i="17"/>
  <c r="F9" i="17"/>
  <c r="B11" i="17"/>
  <c r="H12" i="17"/>
  <c r="D14" i="17"/>
  <c r="J15" i="17"/>
  <c r="F17" i="17"/>
  <c r="B19" i="17"/>
  <c r="H20" i="17"/>
  <c r="D22" i="17"/>
  <c r="J23" i="17"/>
  <c r="F25" i="17"/>
  <c r="B5" i="17"/>
  <c r="H6" i="17"/>
  <c r="D8" i="17"/>
  <c r="J9" i="17"/>
  <c r="F11" i="17"/>
  <c r="B13" i="17"/>
  <c r="H14" i="17"/>
  <c r="D16" i="17"/>
  <c r="J17" i="17"/>
  <c r="F19" i="17"/>
  <c r="B21" i="17"/>
  <c r="H22" i="17"/>
  <c r="D24" i="17"/>
  <c r="D34" i="17"/>
  <c r="B33" i="17"/>
  <c r="J31" i="17"/>
  <c r="H30" i="17"/>
  <c r="F29" i="17"/>
  <c r="D28" i="17"/>
  <c r="B27" i="17"/>
  <c r="J33" i="17"/>
  <c r="H32" i="17"/>
  <c r="B31" i="17"/>
  <c r="D30" i="17"/>
  <c r="H28" i="17"/>
  <c r="F27" i="17"/>
  <c r="H34" i="17"/>
  <c r="F33" i="17"/>
  <c r="D32" i="17"/>
  <c r="F31" i="17"/>
  <c r="J29" i="17"/>
  <c r="B29" i="17"/>
  <c r="J27" i="17"/>
  <c r="H26" i="17"/>
  <c r="I34" i="17"/>
  <c r="F5" i="17"/>
  <c r="B7" i="17"/>
  <c r="H8" i="17"/>
  <c r="D10" i="17"/>
  <c r="J11" i="17"/>
  <c r="F13" i="17"/>
  <c r="B15" i="17"/>
  <c r="H16" i="17"/>
  <c r="D18" i="17"/>
  <c r="J19" i="17"/>
  <c r="F21" i="17"/>
  <c r="B23" i="17"/>
  <c r="H24" i="17"/>
  <c r="D26" i="17"/>
  <c r="E4" i="17"/>
  <c r="I4" i="17"/>
  <c r="C5" i="17"/>
  <c r="G5" i="17"/>
  <c r="K5" i="17"/>
  <c r="E6" i="17"/>
  <c r="I6" i="17"/>
  <c r="C7" i="17"/>
  <c r="G7" i="17"/>
  <c r="K7" i="17"/>
  <c r="E8" i="17"/>
  <c r="I8" i="17"/>
  <c r="C9" i="17"/>
  <c r="G9" i="17"/>
  <c r="K9" i="17"/>
  <c r="E10" i="17"/>
  <c r="I10" i="17"/>
  <c r="C11" i="17"/>
  <c r="G11" i="17"/>
  <c r="K11" i="17"/>
  <c r="E12" i="17"/>
  <c r="I12" i="17"/>
  <c r="C13" i="17"/>
  <c r="G13" i="17"/>
  <c r="K13" i="17"/>
  <c r="E14" i="17"/>
  <c r="I14" i="17"/>
  <c r="C15" i="17"/>
  <c r="G15" i="17"/>
  <c r="K15" i="17"/>
  <c r="E16" i="17"/>
  <c r="I16" i="17"/>
  <c r="C17" i="17"/>
  <c r="G17" i="17"/>
  <c r="K17" i="17"/>
  <c r="E18" i="17"/>
  <c r="I18" i="17"/>
  <c r="C19" i="17"/>
  <c r="G19" i="17"/>
  <c r="K19" i="17"/>
  <c r="E20" i="17"/>
  <c r="I20" i="17"/>
  <c r="C21" i="17"/>
  <c r="G21" i="17"/>
  <c r="K21" i="17"/>
  <c r="E22" i="17"/>
  <c r="I22" i="17"/>
  <c r="C23" i="17"/>
  <c r="G23" i="17"/>
  <c r="K23" i="17"/>
  <c r="E24" i="17"/>
  <c r="I24" i="17"/>
  <c r="C25" i="17"/>
  <c r="G25" i="17"/>
  <c r="K25" i="17"/>
  <c r="E26" i="17"/>
  <c r="I26" i="17"/>
  <c r="C27" i="17"/>
  <c r="G27" i="17"/>
  <c r="K27" i="17"/>
  <c r="E28" i="17"/>
  <c r="I28" i="17"/>
  <c r="C29" i="17"/>
  <c r="G29" i="17"/>
  <c r="K29" i="17"/>
  <c r="E30" i="17"/>
  <c r="I30" i="17"/>
  <c r="C31" i="17"/>
  <c r="G31" i="17"/>
  <c r="K31" i="17"/>
  <c r="E32" i="17"/>
  <c r="I32" i="17"/>
  <c r="C33" i="17"/>
  <c r="G33" i="17"/>
  <c r="K33" i="17"/>
  <c r="E34" i="17"/>
  <c r="F25" i="16"/>
  <c r="B4" i="17"/>
  <c r="F4" i="17"/>
  <c r="J4" i="17"/>
  <c r="D5" i="17"/>
  <c r="H5" i="17"/>
  <c r="B6" i="17"/>
  <c r="F6" i="17"/>
  <c r="J6" i="17"/>
  <c r="D7" i="17"/>
  <c r="H7" i="17"/>
  <c r="B8" i="17"/>
  <c r="F8" i="17"/>
  <c r="J8" i="17"/>
  <c r="D9" i="17"/>
  <c r="H9" i="17"/>
  <c r="B10" i="17"/>
  <c r="F10" i="17"/>
  <c r="J10" i="17"/>
  <c r="D11" i="17"/>
  <c r="H11" i="17"/>
  <c r="B12" i="17"/>
  <c r="F12" i="17"/>
  <c r="J12" i="17"/>
  <c r="D13" i="17"/>
  <c r="H13" i="17"/>
  <c r="B14" i="17"/>
  <c r="F14" i="17"/>
  <c r="J14" i="17"/>
  <c r="D15" i="17"/>
  <c r="H15" i="17"/>
  <c r="B16" i="17"/>
  <c r="F16" i="17"/>
  <c r="J16" i="17"/>
  <c r="D17" i="17"/>
  <c r="H17" i="17"/>
  <c r="B18" i="17"/>
  <c r="F18" i="17"/>
  <c r="J18" i="17"/>
  <c r="D19" i="17"/>
  <c r="H19" i="17"/>
  <c r="B20" i="17"/>
  <c r="F20" i="17"/>
  <c r="J20" i="17"/>
  <c r="D21" i="17"/>
  <c r="H21" i="17"/>
  <c r="B22" i="17"/>
  <c r="F22" i="17"/>
  <c r="J22" i="17"/>
  <c r="D23" i="17"/>
  <c r="H23" i="17"/>
  <c r="B24" i="17"/>
  <c r="F24" i="17"/>
  <c r="J24" i="17"/>
  <c r="D25" i="17"/>
  <c r="H25" i="17"/>
  <c r="B26" i="17"/>
  <c r="F26" i="17"/>
  <c r="J26" i="17"/>
  <c r="D27" i="17"/>
  <c r="H27" i="17"/>
  <c r="B28" i="17"/>
  <c r="F28" i="17"/>
  <c r="J28" i="17"/>
  <c r="D29" i="17"/>
  <c r="H29" i="17"/>
  <c r="B30" i="17"/>
  <c r="F30" i="17"/>
  <c r="J30" i="17"/>
  <c r="D31" i="17"/>
  <c r="H31" i="17"/>
  <c r="B32" i="17"/>
  <c r="F32" i="17"/>
  <c r="J32" i="17"/>
  <c r="D33" i="17"/>
  <c r="H33" i="17"/>
  <c r="B34" i="17"/>
  <c r="F34" i="17"/>
  <c r="J34" i="17"/>
  <c r="C4" i="17"/>
  <c r="G4" i="17"/>
  <c r="K4" i="17"/>
  <c r="E5" i="17"/>
  <c r="I5" i="17"/>
  <c r="C6" i="17"/>
  <c r="G6" i="17"/>
  <c r="K6" i="17"/>
  <c r="E7" i="17"/>
  <c r="I7" i="17"/>
  <c r="C8" i="17"/>
  <c r="G8" i="17"/>
  <c r="K8" i="17"/>
  <c r="E9" i="17"/>
  <c r="I9" i="17"/>
  <c r="C10" i="17"/>
  <c r="G10" i="17"/>
  <c r="K10" i="17"/>
  <c r="E11" i="17"/>
  <c r="I11" i="17"/>
  <c r="C12" i="17"/>
  <c r="G12" i="17"/>
  <c r="K12" i="17"/>
  <c r="E13" i="17"/>
  <c r="I13" i="17"/>
  <c r="C14" i="17"/>
  <c r="G14" i="17"/>
  <c r="K14" i="17"/>
  <c r="E15" i="17"/>
  <c r="I15" i="17"/>
  <c r="C16" i="17"/>
  <c r="G16" i="17"/>
  <c r="K16" i="17"/>
  <c r="E17" i="17"/>
  <c r="I17" i="17"/>
  <c r="C18" i="17"/>
  <c r="G18" i="17"/>
  <c r="K18" i="17"/>
  <c r="E19" i="17"/>
  <c r="I19" i="17"/>
  <c r="C20" i="17"/>
  <c r="G20" i="17"/>
  <c r="K20" i="17"/>
  <c r="E21" i="17"/>
  <c r="I21" i="17"/>
  <c r="C22" i="17"/>
  <c r="G22" i="17"/>
  <c r="K22" i="17"/>
  <c r="E23" i="17"/>
  <c r="I23" i="17"/>
  <c r="C24" i="17"/>
  <c r="G24" i="17"/>
  <c r="K24" i="17"/>
  <c r="E25" i="17"/>
  <c r="I25" i="17"/>
  <c r="C26" i="17"/>
  <c r="G26" i="17"/>
  <c r="K26" i="17"/>
  <c r="E27" i="17"/>
  <c r="I27" i="17"/>
  <c r="C28" i="17"/>
  <c r="G28" i="17"/>
  <c r="K28" i="17"/>
  <c r="E29" i="17"/>
  <c r="I29" i="17"/>
  <c r="C30" i="17"/>
  <c r="G30" i="17"/>
  <c r="K30" i="17"/>
  <c r="E31" i="17"/>
  <c r="I31" i="17"/>
  <c r="C32" i="17"/>
  <c r="G32" i="17"/>
  <c r="K32" i="17"/>
  <c r="E33" i="17"/>
  <c r="I33" i="17"/>
  <c r="C34" i="17"/>
  <c r="G34" i="17"/>
  <c r="K34" i="17"/>
  <c r="A8" i="17"/>
  <c r="B7" i="16"/>
  <c r="H8" i="16"/>
  <c r="J11" i="16"/>
  <c r="B15" i="16"/>
  <c r="H16" i="16"/>
  <c r="J19" i="16"/>
  <c r="F21" i="16"/>
  <c r="B23" i="16"/>
  <c r="H24" i="16"/>
  <c r="D4" i="16"/>
  <c r="J5" i="16"/>
  <c r="F7" i="16"/>
  <c r="B9" i="16"/>
  <c r="H10" i="16"/>
  <c r="D12" i="16"/>
  <c r="J13" i="16"/>
  <c r="F15" i="16"/>
  <c r="B17" i="16"/>
  <c r="H18" i="16"/>
  <c r="D20" i="16"/>
  <c r="J21" i="16"/>
  <c r="F23" i="16"/>
  <c r="B25" i="16"/>
  <c r="H4" i="16"/>
  <c r="D6" i="16"/>
  <c r="J7" i="16"/>
  <c r="F9" i="16"/>
  <c r="B11" i="16"/>
  <c r="H12" i="16"/>
  <c r="D14" i="16"/>
  <c r="J15" i="16"/>
  <c r="F17" i="16"/>
  <c r="B19" i="16"/>
  <c r="H20" i="16"/>
  <c r="D22" i="16"/>
  <c r="J23" i="16"/>
  <c r="D34" i="15"/>
  <c r="K34" i="16"/>
  <c r="G34" i="16"/>
  <c r="C34" i="16"/>
  <c r="I33" i="16"/>
  <c r="E33" i="16"/>
  <c r="K32" i="16"/>
  <c r="G32" i="16"/>
  <c r="C32" i="16"/>
  <c r="I31" i="16"/>
  <c r="E31" i="16"/>
  <c r="K30" i="16"/>
  <c r="G30" i="16"/>
  <c r="C30" i="16"/>
  <c r="I29" i="16"/>
  <c r="E29" i="16"/>
  <c r="K28" i="16"/>
  <c r="G28" i="16"/>
  <c r="C28" i="16"/>
  <c r="I27" i="16"/>
  <c r="E27" i="16"/>
  <c r="K26" i="16"/>
  <c r="G26" i="16"/>
  <c r="C26" i="16"/>
  <c r="I25" i="16"/>
  <c r="E25" i="16"/>
  <c r="K24" i="16"/>
  <c r="G24" i="16"/>
  <c r="C24" i="16"/>
  <c r="I23" i="16"/>
  <c r="E23" i="16"/>
  <c r="K22" i="16"/>
  <c r="G22" i="16"/>
  <c r="C22" i="16"/>
  <c r="I21" i="16"/>
  <c r="E21" i="16"/>
  <c r="K20" i="16"/>
  <c r="G20" i="16"/>
  <c r="C20" i="16"/>
  <c r="I19" i="16"/>
  <c r="E19" i="16"/>
  <c r="K18" i="16"/>
  <c r="G18" i="16"/>
  <c r="C18" i="16"/>
  <c r="I17" i="16"/>
  <c r="E17" i="16"/>
  <c r="K16" i="16"/>
  <c r="G16" i="16"/>
  <c r="C16" i="16"/>
  <c r="I15" i="16"/>
  <c r="E15" i="16"/>
  <c r="K14" i="16"/>
  <c r="G14" i="16"/>
  <c r="C14" i="16"/>
  <c r="I13" i="16"/>
  <c r="E13" i="16"/>
  <c r="K12" i="16"/>
  <c r="G12" i="16"/>
  <c r="C12" i="16"/>
  <c r="I11" i="16"/>
  <c r="E11" i="16"/>
  <c r="K10" i="16"/>
  <c r="G10" i="16"/>
  <c r="C10" i="16"/>
  <c r="I9" i="16"/>
  <c r="E9" i="16"/>
  <c r="K8" i="16"/>
  <c r="G8" i="16"/>
  <c r="C8" i="16"/>
  <c r="I7" i="16"/>
  <c r="E7" i="16"/>
  <c r="K6" i="16"/>
  <c r="G6" i="16"/>
  <c r="C6" i="16"/>
  <c r="I5" i="16"/>
  <c r="E5" i="16"/>
  <c r="K4" i="16"/>
  <c r="G4" i="16"/>
  <c r="C4" i="16"/>
  <c r="D34" i="16"/>
  <c r="F33" i="16"/>
  <c r="D32" i="16"/>
  <c r="B31" i="16"/>
  <c r="J29" i="16"/>
  <c r="H28" i="16"/>
  <c r="F27" i="16"/>
  <c r="J34" i="16"/>
  <c r="F34" i="16"/>
  <c r="B34" i="16"/>
  <c r="H33" i="16"/>
  <c r="D33" i="16"/>
  <c r="J32" i="16"/>
  <c r="F32" i="16"/>
  <c r="B32" i="16"/>
  <c r="H31" i="16"/>
  <c r="D31" i="16"/>
  <c r="J30" i="16"/>
  <c r="F30" i="16"/>
  <c r="B30" i="16"/>
  <c r="H29" i="16"/>
  <c r="D29" i="16"/>
  <c r="J28" i="16"/>
  <c r="F28" i="16"/>
  <c r="B28" i="16"/>
  <c r="H27" i="16"/>
  <c r="D27" i="16"/>
  <c r="J26" i="16"/>
  <c r="F26" i="16"/>
  <c r="B26" i="16"/>
  <c r="H25" i="16"/>
  <c r="D25" i="16"/>
  <c r="J24" i="16"/>
  <c r="F24" i="16"/>
  <c r="B24" i="16"/>
  <c r="H23" i="16"/>
  <c r="D23" i="16"/>
  <c r="J22" i="16"/>
  <c r="F22" i="16"/>
  <c r="B22" i="16"/>
  <c r="H21" i="16"/>
  <c r="D21" i="16"/>
  <c r="J20" i="16"/>
  <c r="F20" i="16"/>
  <c r="B20" i="16"/>
  <c r="H19" i="16"/>
  <c r="D19" i="16"/>
  <c r="J18" i="16"/>
  <c r="F18" i="16"/>
  <c r="B18" i="16"/>
  <c r="H17" i="16"/>
  <c r="D17" i="16"/>
  <c r="J16" i="16"/>
  <c r="F16" i="16"/>
  <c r="B16" i="16"/>
  <c r="H15" i="16"/>
  <c r="D15" i="16"/>
  <c r="J14" i="16"/>
  <c r="F14" i="16"/>
  <c r="B14" i="16"/>
  <c r="H13" i="16"/>
  <c r="D13" i="16"/>
  <c r="J12" i="16"/>
  <c r="F12" i="16"/>
  <c r="B12" i="16"/>
  <c r="H11" i="16"/>
  <c r="D11" i="16"/>
  <c r="J10" i="16"/>
  <c r="F10" i="16"/>
  <c r="B10" i="16"/>
  <c r="H9" i="16"/>
  <c r="D9" i="16"/>
  <c r="J8" i="16"/>
  <c r="F8" i="16"/>
  <c r="B8" i="16"/>
  <c r="H7" i="16"/>
  <c r="D7" i="16"/>
  <c r="J6" i="16"/>
  <c r="F6" i="16"/>
  <c r="B6" i="16"/>
  <c r="H5" i="16"/>
  <c r="D5" i="16"/>
  <c r="J4" i="16"/>
  <c r="F4" i="16"/>
  <c r="B4" i="16"/>
  <c r="H34" i="16"/>
  <c r="B33" i="16"/>
  <c r="J31" i="16"/>
  <c r="H30" i="16"/>
  <c r="F29" i="16"/>
  <c r="D28" i="16"/>
  <c r="B27" i="16"/>
  <c r="I34" i="16"/>
  <c r="E34" i="16"/>
  <c r="K33" i="16"/>
  <c r="G33" i="16"/>
  <c r="C33" i="16"/>
  <c r="I32" i="16"/>
  <c r="E32" i="16"/>
  <c r="K31" i="16"/>
  <c r="G31" i="16"/>
  <c r="C31" i="16"/>
  <c r="I30" i="16"/>
  <c r="E30" i="16"/>
  <c r="K29" i="16"/>
  <c r="G29" i="16"/>
  <c r="C29" i="16"/>
  <c r="I28" i="16"/>
  <c r="E28" i="16"/>
  <c r="K27" i="16"/>
  <c r="G27" i="16"/>
  <c r="C27" i="16"/>
  <c r="I26" i="16"/>
  <c r="E26" i="16"/>
  <c r="K25" i="16"/>
  <c r="G25" i="16"/>
  <c r="C25" i="16"/>
  <c r="I24" i="16"/>
  <c r="E24" i="16"/>
  <c r="K23" i="16"/>
  <c r="G23" i="16"/>
  <c r="C23" i="16"/>
  <c r="I22" i="16"/>
  <c r="E22" i="16"/>
  <c r="K21" i="16"/>
  <c r="G21" i="16"/>
  <c r="C21" i="16"/>
  <c r="I20" i="16"/>
  <c r="E20" i="16"/>
  <c r="K19" i="16"/>
  <c r="G19" i="16"/>
  <c r="C19" i="16"/>
  <c r="I18" i="16"/>
  <c r="E18" i="16"/>
  <c r="K17" i="16"/>
  <c r="G17" i="16"/>
  <c r="C17" i="16"/>
  <c r="I16" i="16"/>
  <c r="E16" i="16"/>
  <c r="K15" i="16"/>
  <c r="G15" i="16"/>
  <c r="C15" i="16"/>
  <c r="I14" i="16"/>
  <c r="E14" i="16"/>
  <c r="K13" i="16"/>
  <c r="G13" i="16"/>
  <c r="C13" i="16"/>
  <c r="I12" i="16"/>
  <c r="E12" i="16"/>
  <c r="K11" i="16"/>
  <c r="G11" i="16"/>
  <c r="C11" i="16"/>
  <c r="I10" i="16"/>
  <c r="E10" i="16"/>
  <c r="K9" i="16"/>
  <c r="G9" i="16"/>
  <c r="C9" i="16"/>
  <c r="I8" i="16"/>
  <c r="E8" i="16"/>
  <c r="K7" i="16"/>
  <c r="G7" i="16"/>
  <c r="C7" i="16"/>
  <c r="I6" i="16"/>
  <c r="E6" i="16"/>
  <c r="K5" i="16"/>
  <c r="G5" i="16"/>
  <c r="C5" i="16"/>
  <c r="I4" i="16"/>
  <c r="E4" i="16"/>
  <c r="J33" i="16"/>
  <c r="H32" i="16"/>
  <c r="F31" i="16"/>
  <c r="D30" i="16"/>
  <c r="B29" i="16"/>
  <c r="J27" i="16"/>
  <c r="H26" i="16"/>
  <c r="B5" i="16"/>
  <c r="H6" i="16"/>
  <c r="D8" i="16"/>
  <c r="J9" i="16"/>
  <c r="F11" i="16"/>
  <c r="B13" i="16"/>
  <c r="H14" i="16"/>
  <c r="D16" i="16"/>
  <c r="J17" i="16"/>
  <c r="F19" i="16"/>
  <c r="B21" i="16"/>
  <c r="H22" i="16"/>
  <c r="D24" i="16"/>
  <c r="J25" i="16"/>
  <c r="F5" i="16"/>
  <c r="D10" i="16"/>
  <c r="F13" i="16"/>
  <c r="D18" i="16"/>
  <c r="D26" i="16"/>
  <c r="D34" i="14"/>
  <c r="A8" i="16"/>
  <c r="B7" i="15"/>
  <c r="H8" i="15"/>
  <c r="D10" i="15"/>
  <c r="J11" i="15"/>
  <c r="F13" i="15"/>
  <c r="B15" i="15"/>
  <c r="H16" i="15"/>
  <c r="D18" i="15"/>
  <c r="J19" i="15"/>
  <c r="F21" i="15"/>
  <c r="B23" i="15"/>
  <c r="H24" i="15"/>
  <c r="D26" i="15"/>
  <c r="J27" i="15"/>
  <c r="F29" i="15"/>
  <c r="J31" i="15"/>
  <c r="F33" i="14"/>
  <c r="I4" i="15"/>
  <c r="G5" i="15"/>
  <c r="E6" i="15"/>
  <c r="C7" i="15"/>
  <c r="K7" i="15"/>
  <c r="I8" i="15"/>
  <c r="G9" i="15"/>
  <c r="E10" i="15"/>
  <c r="C11" i="15"/>
  <c r="K11" i="15"/>
  <c r="I12" i="15"/>
  <c r="G13" i="15"/>
  <c r="E14" i="15"/>
  <c r="C15" i="15"/>
  <c r="K15" i="15"/>
  <c r="I16" i="15"/>
  <c r="G17" i="15"/>
  <c r="E18" i="15"/>
  <c r="C19" i="15"/>
  <c r="K19" i="15"/>
  <c r="I20" i="15"/>
  <c r="G21" i="15"/>
  <c r="E22" i="15"/>
  <c r="C23" i="15"/>
  <c r="K23" i="15"/>
  <c r="I24" i="15"/>
  <c r="G25" i="15"/>
  <c r="E26" i="15"/>
  <c r="C27" i="15"/>
  <c r="K27" i="15"/>
  <c r="I28" i="15"/>
  <c r="G29" i="15"/>
  <c r="E30" i="15"/>
  <c r="C31" i="15"/>
  <c r="D32" i="15"/>
  <c r="J33" i="15"/>
  <c r="H4" i="15"/>
  <c r="D6" i="15"/>
  <c r="J7" i="15"/>
  <c r="F9" i="15"/>
  <c r="B11" i="15"/>
  <c r="H12" i="15"/>
  <c r="D14" i="15"/>
  <c r="J15" i="15"/>
  <c r="F17" i="15"/>
  <c r="B19" i="15"/>
  <c r="H20" i="15"/>
  <c r="D22" i="15"/>
  <c r="J23" i="15"/>
  <c r="F25" i="15"/>
  <c r="B27" i="15"/>
  <c r="H28" i="15"/>
  <c r="D30" i="15"/>
  <c r="B31" i="15"/>
  <c r="F33" i="15"/>
  <c r="D4" i="15"/>
  <c r="B5" i="15"/>
  <c r="J5" i="15"/>
  <c r="H6" i="15"/>
  <c r="F7" i="15"/>
  <c r="D8" i="15"/>
  <c r="B9" i="15"/>
  <c r="J9" i="15"/>
  <c r="H10" i="15"/>
  <c r="F11" i="15"/>
  <c r="D12" i="15"/>
  <c r="B13" i="15"/>
  <c r="J13" i="15"/>
  <c r="H14" i="15"/>
  <c r="F15" i="15"/>
  <c r="D16" i="15"/>
  <c r="B17" i="15"/>
  <c r="J17" i="15"/>
  <c r="H18" i="15"/>
  <c r="F19" i="15"/>
  <c r="D20" i="15"/>
  <c r="B21" i="15"/>
  <c r="J21" i="15"/>
  <c r="H22" i="15"/>
  <c r="F23" i="15"/>
  <c r="D24" i="15"/>
  <c r="B25" i="15"/>
  <c r="J25" i="15"/>
  <c r="H26" i="15"/>
  <c r="F27" i="15"/>
  <c r="D28" i="15"/>
  <c r="B29" i="15"/>
  <c r="J29" i="15"/>
  <c r="H30" i="15"/>
  <c r="F31" i="15"/>
  <c r="H32" i="15"/>
  <c r="F5" i="15"/>
  <c r="K34" i="15"/>
  <c r="G34" i="15"/>
  <c r="C34" i="15"/>
  <c r="I33" i="15"/>
  <c r="E33" i="15"/>
  <c r="K32" i="15"/>
  <c r="G32" i="15"/>
  <c r="C32" i="15"/>
  <c r="I31" i="15"/>
  <c r="E31" i="15"/>
  <c r="K30" i="15"/>
  <c r="G30" i="15"/>
  <c r="C30" i="15"/>
  <c r="I29" i="15"/>
  <c r="E29" i="15"/>
  <c r="K28" i="15"/>
  <c r="G28" i="15"/>
  <c r="C28" i="15"/>
  <c r="I27" i="15"/>
  <c r="E27" i="15"/>
  <c r="K26" i="15"/>
  <c r="G26" i="15"/>
  <c r="C26" i="15"/>
  <c r="I25" i="15"/>
  <c r="E25" i="15"/>
  <c r="K24" i="15"/>
  <c r="G24" i="15"/>
  <c r="C24" i="15"/>
  <c r="I23" i="15"/>
  <c r="E23" i="15"/>
  <c r="K22" i="15"/>
  <c r="G22" i="15"/>
  <c r="C22" i="15"/>
  <c r="I21" i="15"/>
  <c r="E21" i="15"/>
  <c r="K20" i="15"/>
  <c r="G20" i="15"/>
  <c r="C20" i="15"/>
  <c r="I19" i="15"/>
  <c r="E19" i="15"/>
  <c r="K18" i="15"/>
  <c r="G18" i="15"/>
  <c r="C18" i="15"/>
  <c r="I17" i="15"/>
  <c r="E17" i="15"/>
  <c r="K16" i="15"/>
  <c r="G16" i="15"/>
  <c r="C16" i="15"/>
  <c r="I15" i="15"/>
  <c r="E15" i="15"/>
  <c r="K14" i="15"/>
  <c r="G14" i="15"/>
  <c r="C14" i="15"/>
  <c r="I13" i="15"/>
  <c r="E13" i="15"/>
  <c r="K12" i="15"/>
  <c r="G12" i="15"/>
  <c r="C12" i="15"/>
  <c r="I11" i="15"/>
  <c r="E11" i="15"/>
  <c r="K10" i="15"/>
  <c r="G10" i="15"/>
  <c r="C10" i="15"/>
  <c r="I9" i="15"/>
  <c r="E9" i="15"/>
  <c r="K8" i="15"/>
  <c r="G8" i="15"/>
  <c r="C8" i="15"/>
  <c r="I7" i="15"/>
  <c r="E7" i="15"/>
  <c r="K6" i="15"/>
  <c r="G6" i="15"/>
  <c r="C6" i="15"/>
  <c r="I5" i="15"/>
  <c r="E5" i="15"/>
  <c r="K4" i="15"/>
  <c r="G4" i="15"/>
  <c r="C4" i="15"/>
  <c r="J34" i="15"/>
  <c r="F34" i="15"/>
  <c r="B34" i="15"/>
  <c r="H33" i="15"/>
  <c r="D33" i="15"/>
  <c r="J32" i="15"/>
  <c r="F32" i="15"/>
  <c r="B32" i="15"/>
  <c r="H31" i="15"/>
  <c r="D31" i="15"/>
  <c r="J30" i="15"/>
  <c r="F30" i="15"/>
  <c r="B30" i="15"/>
  <c r="H29" i="15"/>
  <c r="D29" i="15"/>
  <c r="J28" i="15"/>
  <c r="F28" i="15"/>
  <c r="B28" i="15"/>
  <c r="H27" i="15"/>
  <c r="D27" i="15"/>
  <c r="J26" i="15"/>
  <c r="F26" i="15"/>
  <c r="B26" i="15"/>
  <c r="H25" i="15"/>
  <c r="D25" i="15"/>
  <c r="J24" i="15"/>
  <c r="F24" i="15"/>
  <c r="B24" i="15"/>
  <c r="H23" i="15"/>
  <c r="D23" i="15"/>
  <c r="J22" i="15"/>
  <c r="F22" i="15"/>
  <c r="B22" i="15"/>
  <c r="H21" i="15"/>
  <c r="D21" i="15"/>
  <c r="J20" i="15"/>
  <c r="F20" i="15"/>
  <c r="B20" i="15"/>
  <c r="H19" i="15"/>
  <c r="D19" i="15"/>
  <c r="J18" i="15"/>
  <c r="F18" i="15"/>
  <c r="B18" i="15"/>
  <c r="H17" i="15"/>
  <c r="D17" i="15"/>
  <c r="J16" i="15"/>
  <c r="F16" i="15"/>
  <c r="B16" i="15"/>
  <c r="H15" i="15"/>
  <c r="D15" i="15"/>
  <c r="J14" i="15"/>
  <c r="F14" i="15"/>
  <c r="B14" i="15"/>
  <c r="H13" i="15"/>
  <c r="D13" i="15"/>
  <c r="J12" i="15"/>
  <c r="F12" i="15"/>
  <c r="B12" i="15"/>
  <c r="H11" i="15"/>
  <c r="D11" i="15"/>
  <c r="J10" i="15"/>
  <c r="F10" i="15"/>
  <c r="B10" i="15"/>
  <c r="H9" i="15"/>
  <c r="D9" i="15"/>
  <c r="J8" i="15"/>
  <c r="F8" i="15"/>
  <c r="B8" i="15"/>
  <c r="H7" i="15"/>
  <c r="D7" i="15"/>
  <c r="J6" i="15"/>
  <c r="F6" i="15"/>
  <c r="B6" i="15"/>
  <c r="H5" i="15"/>
  <c r="D5" i="15"/>
  <c r="J4" i="15"/>
  <c r="F4" i="15"/>
  <c r="B4" i="15"/>
  <c r="E34" i="15"/>
  <c r="K33" i="15"/>
  <c r="G33" i="15"/>
  <c r="C33" i="15"/>
  <c r="I32" i="15"/>
  <c r="E32" i="15"/>
  <c r="K31" i="15"/>
  <c r="I34" i="15"/>
  <c r="E4" i="15"/>
  <c r="C5" i="15"/>
  <c r="K5" i="15"/>
  <c r="I6" i="15"/>
  <c r="G7" i="15"/>
  <c r="E8" i="15"/>
  <c r="C9" i="15"/>
  <c r="K9" i="15"/>
  <c r="I10" i="15"/>
  <c r="G11" i="15"/>
  <c r="E12" i="15"/>
  <c r="C13" i="15"/>
  <c r="K13" i="15"/>
  <c r="I14" i="15"/>
  <c r="G15" i="15"/>
  <c r="E16" i="15"/>
  <c r="C17" i="15"/>
  <c r="K17" i="15"/>
  <c r="I18" i="15"/>
  <c r="G19" i="15"/>
  <c r="E20" i="15"/>
  <c r="C21" i="15"/>
  <c r="K21" i="15"/>
  <c r="I22" i="15"/>
  <c r="G23" i="15"/>
  <c r="E24" i="15"/>
  <c r="C25" i="15"/>
  <c r="K25" i="15"/>
  <c r="I26" i="15"/>
  <c r="G27" i="15"/>
  <c r="E28" i="15"/>
  <c r="C29" i="15"/>
  <c r="K29" i="15"/>
  <c r="I30" i="15"/>
  <c r="G31" i="15"/>
  <c r="B33" i="15"/>
  <c r="H34" i="15"/>
  <c r="A8" i="15"/>
  <c r="H4" i="14"/>
  <c r="B7" i="14"/>
  <c r="F9" i="14"/>
  <c r="J11" i="14"/>
  <c r="D14" i="14"/>
  <c r="J15" i="14"/>
  <c r="D18" i="14"/>
  <c r="H20" i="14"/>
  <c r="B23" i="14"/>
  <c r="F25" i="14"/>
  <c r="J31" i="14"/>
  <c r="I4" i="14"/>
  <c r="G5" i="14"/>
  <c r="E6" i="14"/>
  <c r="C7" i="14"/>
  <c r="K7" i="14"/>
  <c r="I8" i="14"/>
  <c r="G9" i="14"/>
  <c r="E10" i="14"/>
  <c r="C11" i="14"/>
  <c r="K11" i="14"/>
  <c r="I12" i="14"/>
  <c r="G13" i="14"/>
  <c r="E14" i="14"/>
  <c r="C15" i="14"/>
  <c r="K15" i="14"/>
  <c r="I16" i="14"/>
  <c r="G17" i="14"/>
  <c r="E18" i="14"/>
  <c r="C19" i="14"/>
  <c r="K19" i="14"/>
  <c r="I20" i="14"/>
  <c r="G21" i="14"/>
  <c r="E22" i="14"/>
  <c r="C23" i="14"/>
  <c r="K23" i="14"/>
  <c r="I24" i="14"/>
  <c r="G25" i="14"/>
  <c r="E26" i="14"/>
  <c r="F27" i="14"/>
  <c r="B29" i="14"/>
  <c r="H30" i="14"/>
  <c r="D32" i="14"/>
  <c r="J33" i="14"/>
  <c r="F5" i="14"/>
  <c r="J7" i="14"/>
  <c r="D10" i="14"/>
  <c r="H12" i="14"/>
  <c r="B15" i="14"/>
  <c r="F17" i="14"/>
  <c r="J19" i="14"/>
  <c r="F21" i="14"/>
  <c r="J23" i="14"/>
  <c r="D26" i="14"/>
  <c r="D30" i="14"/>
  <c r="I34" i="14"/>
  <c r="D4" i="14"/>
  <c r="B5" i="14"/>
  <c r="J5" i="14"/>
  <c r="H6" i="14"/>
  <c r="F7" i="14"/>
  <c r="D8" i="14"/>
  <c r="B9" i="14"/>
  <c r="J9" i="14"/>
  <c r="H10" i="14"/>
  <c r="F11" i="14"/>
  <c r="D12" i="14"/>
  <c r="B13" i="14"/>
  <c r="J13" i="14"/>
  <c r="H14" i="14"/>
  <c r="F15" i="14"/>
  <c r="D16" i="14"/>
  <c r="B17" i="14"/>
  <c r="J17" i="14"/>
  <c r="H18" i="14"/>
  <c r="F19" i="14"/>
  <c r="D20" i="14"/>
  <c r="B21" i="14"/>
  <c r="J21" i="14"/>
  <c r="H22" i="14"/>
  <c r="F23" i="14"/>
  <c r="D24" i="14"/>
  <c r="B25" i="14"/>
  <c r="J25" i="14"/>
  <c r="H26" i="14"/>
  <c r="J27" i="14"/>
  <c r="F29" i="14"/>
  <c r="B31" i="14"/>
  <c r="H32" i="14"/>
  <c r="D6" i="14"/>
  <c r="H8" i="14"/>
  <c r="B11" i="14"/>
  <c r="F13" i="14"/>
  <c r="H16" i="14"/>
  <c r="B19" i="14"/>
  <c r="D22" i="14"/>
  <c r="H24" i="14"/>
  <c r="B27" i="14"/>
  <c r="H28" i="14"/>
  <c r="C33" i="14"/>
  <c r="C31" i="14"/>
  <c r="K29" i="14"/>
  <c r="C29" i="14"/>
  <c r="E28" i="14"/>
  <c r="G27" i="14"/>
  <c r="E34" i="14"/>
  <c r="K33" i="14"/>
  <c r="G33" i="14"/>
  <c r="I32" i="14"/>
  <c r="E32" i="14"/>
  <c r="K31" i="14"/>
  <c r="G31" i="14"/>
  <c r="I30" i="14"/>
  <c r="E30" i="14"/>
  <c r="G29" i="14"/>
  <c r="I28" i="14"/>
  <c r="K27" i="14"/>
  <c r="C27" i="14"/>
  <c r="E4" i="14"/>
  <c r="C5" i="14"/>
  <c r="K5" i="14"/>
  <c r="I6" i="14"/>
  <c r="G7" i="14"/>
  <c r="E8" i="14"/>
  <c r="C9" i="14"/>
  <c r="K9" i="14"/>
  <c r="I10" i="14"/>
  <c r="G11" i="14"/>
  <c r="E12" i="14"/>
  <c r="C13" i="14"/>
  <c r="K13" i="14"/>
  <c r="I14" i="14"/>
  <c r="G15" i="14"/>
  <c r="E16" i="14"/>
  <c r="C17" i="14"/>
  <c r="K17" i="14"/>
  <c r="I18" i="14"/>
  <c r="G19" i="14"/>
  <c r="E20" i="14"/>
  <c r="C21" i="14"/>
  <c r="K21" i="14"/>
  <c r="I22" i="14"/>
  <c r="G23" i="14"/>
  <c r="E24" i="14"/>
  <c r="C25" i="14"/>
  <c r="K25" i="14"/>
  <c r="I26" i="14"/>
  <c r="D28" i="14"/>
  <c r="J29" i="14"/>
  <c r="F31" i="14"/>
  <c r="B33" i="14"/>
  <c r="H34" i="14"/>
  <c r="F31" i="13"/>
  <c r="B4" i="14"/>
  <c r="F4" i="14"/>
  <c r="J4" i="14"/>
  <c r="D5" i="14"/>
  <c r="H5" i="14"/>
  <c r="B6" i="14"/>
  <c r="F6" i="14"/>
  <c r="J6" i="14"/>
  <c r="D7" i="14"/>
  <c r="H7" i="14"/>
  <c r="B8" i="14"/>
  <c r="F8" i="14"/>
  <c r="J8" i="14"/>
  <c r="D9" i="14"/>
  <c r="H9" i="14"/>
  <c r="B10" i="14"/>
  <c r="F10" i="14"/>
  <c r="J10" i="14"/>
  <c r="D11" i="14"/>
  <c r="H11" i="14"/>
  <c r="B12" i="14"/>
  <c r="F12" i="14"/>
  <c r="J12" i="14"/>
  <c r="D13" i="14"/>
  <c r="H13" i="14"/>
  <c r="B14" i="14"/>
  <c r="F14" i="14"/>
  <c r="J14" i="14"/>
  <c r="D15" i="14"/>
  <c r="H15" i="14"/>
  <c r="B16" i="14"/>
  <c r="F16" i="14"/>
  <c r="J16" i="14"/>
  <c r="D17" i="14"/>
  <c r="H17" i="14"/>
  <c r="B18" i="14"/>
  <c r="F18" i="14"/>
  <c r="J18" i="14"/>
  <c r="D19" i="14"/>
  <c r="H19" i="14"/>
  <c r="B20" i="14"/>
  <c r="F20" i="14"/>
  <c r="J20" i="14"/>
  <c r="D21" i="14"/>
  <c r="H21" i="14"/>
  <c r="B22" i="14"/>
  <c r="F22" i="14"/>
  <c r="J22" i="14"/>
  <c r="D23" i="14"/>
  <c r="H23" i="14"/>
  <c r="B24" i="14"/>
  <c r="F24" i="14"/>
  <c r="J24" i="14"/>
  <c r="D25" i="14"/>
  <c r="H25" i="14"/>
  <c r="B26" i="14"/>
  <c r="F26" i="14"/>
  <c r="J26" i="14"/>
  <c r="D27" i="14"/>
  <c r="H27" i="14"/>
  <c r="B28" i="14"/>
  <c r="F28" i="14"/>
  <c r="J28" i="14"/>
  <c r="D29" i="14"/>
  <c r="H29" i="14"/>
  <c r="B30" i="14"/>
  <c r="F30" i="14"/>
  <c r="J30" i="14"/>
  <c r="D31" i="14"/>
  <c r="H31" i="14"/>
  <c r="B32" i="14"/>
  <c r="F32" i="14"/>
  <c r="J32" i="14"/>
  <c r="D33" i="14"/>
  <c r="H33" i="14"/>
  <c r="B34" i="14"/>
  <c r="F34" i="14"/>
  <c r="J34" i="14"/>
  <c r="C4" i="14"/>
  <c r="G4" i="14"/>
  <c r="K4" i="14"/>
  <c r="E5" i="14"/>
  <c r="I5" i="14"/>
  <c r="C6" i="14"/>
  <c r="G6" i="14"/>
  <c r="K6" i="14"/>
  <c r="E7" i="14"/>
  <c r="I7" i="14"/>
  <c r="C8" i="14"/>
  <c r="G8" i="14"/>
  <c r="K8" i="14"/>
  <c r="E9" i="14"/>
  <c r="I9" i="14"/>
  <c r="C10" i="14"/>
  <c r="G10" i="14"/>
  <c r="K10" i="14"/>
  <c r="E11" i="14"/>
  <c r="I11" i="14"/>
  <c r="C12" i="14"/>
  <c r="G12" i="14"/>
  <c r="K12" i="14"/>
  <c r="E13" i="14"/>
  <c r="I13" i="14"/>
  <c r="C14" i="14"/>
  <c r="G14" i="14"/>
  <c r="K14" i="14"/>
  <c r="E15" i="14"/>
  <c r="I15" i="14"/>
  <c r="C16" i="14"/>
  <c r="G16" i="14"/>
  <c r="K16" i="14"/>
  <c r="E17" i="14"/>
  <c r="I17" i="14"/>
  <c r="C18" i="14"/>
  <c r="G18" i="14"/>
  <c r="K18" i="14"/>
  <c r="E19" i="14"/>
  <c r="I19" i="14"/>
  <c r="C20" i="14"/>
  <c r="G20" i="14"/>
  <c r="K20" i="14"/>
  <c r="E21" i="14"/>
  <c r="I21" i="14"/>
  <c r="C22" i="14"/>
  <c r="G22" i="14"/>
  <c r="K22" i="14"/>
  <c r="E23" i="14"/>
  <c r="I23" i="14"/>
  <c r="C24" i="14"/>
  <c r="G24" i="14"/>
  <c r="K24" i="14"/>
  <c r="E25" i="14"/>
  <c r="I25" i="14"/>
  <c r="C26" i="14"/>
  <c r="G26" i="14"/>
  <c r="K26" i="14"/>
  <c r="E27" i="14"/>
  <c r="I27" i="14"/>
  <c r="C28" i="14"/>
  <c r="G28" i="14"/>
  <c r="K28" i="14"/>
  <c r="E29" i="14"/>
  <c r="I29" i="14"/>
  <c r="C30" i="14"/>
  <c r="G30" i="14"/>
  <c r="K30" i="14"/>
  <c r="E31" i="14"/>
  <c r="I31" i="14"/>
  <c r="C32" i="14"/>
  <c r="G32" i="14"/>
  <c r="K32" i="14"/>
  <c r="E33" i="14"/>
  <c r="I33" i="14"/>
  <c r="C34" i="14"/>
  <c r="G34" i="14"/>
  <c r="K34" i="14"/>
  <c r="A8" i="14"/>
  <c r="G25" i="12"/>
  <c r="D4" i="13"/>
  <c r="J5" i="13"/>
  <c r="F7" i="13"/>
  <c r="B9" i="13"/>
  <c r="H10" i="13"/>
  <c r="D12" i="13"/>
  <c r="J13" i="13"/>
  <c r="F15" i="13"/>
  <c r="B17" i="13"/>
  <c r="H18" i="13"/>
  <c r="D20" i="13"/>
  <c r="J21" i="13"/>
  <c r="F23" i="13"/>
  <c r="B25" i="13"/>
  <c r="H26" i="13"/>
  <c r="D28" i="13"/>
  <c r="J29" i="13"/>
  <c r="K34" i="13"/>
  <c r="G34" i="13"/>
  <c r="C34" i="13"/>
  <c r="I33" i="13"/>
  <c r="E33" i="13"/>
  <c r="K32" i="13"/>
  <c r="G32" i="13"/>
  <c r="C32" i="13"/>
  <c r="I31" i="13"/>
  <c r="E31" i="13"/>
  <c r="K30" i="13"/>
  <c r="G30" i="13"/>
  <c r="C30" i="13"/>
  <c r="I29" i="13"/>
  <c r="E29" i="13"/>
  <c r="K28" i="13"/>
  <c r="G28" i="13"/>
  <c r="C28" i="13"/>
  <c r="I27" i="13"/>
  <c r="E27" i="13"/>
  <c r="K26" i="13"/>
  <c r="G26" i="13"/>
  <c r="C26" i="13"/>
  <c r="I25" i="13"/>
  <c r="E25" i="13"/>
  <c r="K24" i="13"/>
  <c r="G24" i="13"/>
  <c r="C24" i="13"/>
  <c r="I23" i="13"/>
  <c r="E23" i="13"/>
  <c r="K22" i="13"/>
  <c r="G22" i="13"/>
  <c r="C22" i="13"/>
  <c r="I21" i="13"/>
  <c r="E21" i="13"/>
  <c r="K20" i="13"/>
  <c r="G20" i="13"/>
  <c r="C20" i="13"/>
  <c r="I19" i="13"/>
  <c r="E19" i="13"/>
  <c r="K18" i="13"/>
  <c r="G18" i="13"/>
  <c r="C18" i="13"/>
  <c r="I17" i="13"/>
  <c r="E17" i="13"/>
  <c r="K16" i="13"/>
  <c r="G16" i="13"/>
  <c r="C16" i="13"/>
  <c r="I15" i="13"/>
  <c r="E15" i="13"/>
  <c r="K14" i="13"/>
  <c r="G14" i="13"/>
  <c r="C14" i="13"/>
  <c r="I13" i="13"/>
  <c r="E13" i="13"/>
  <c r="K12" i="13"/>
  <c r="G12" i="13"/>
  <c r="C12" i="13"/>
  <c r="I11" i="13"/>
  <c r="E11" i="13"/>
  <c r="K10" i="13"/>
  <c r="G10" i="13"/>
  <c r="C10" i="13"/>
  <c r="I9" i="13"/>
  <c r="E9" i="13"/>
  <c r="K8" i="13"/>
  <c r="G8" i="13"/>
  <c r="C8" i="13"/>
  <c r="I7" i="13"/>
  <c r="E7" i="13"/>
  <c r="K6" i="13"/>
  <c r="G6" i="13"/>
  <c r="C6" i="13"/>
  <c r="I5" i="13"/>
  <c r="E5" i="13"/>
  <c r="K4" i="13"/>
  <c r="G4" i="13"/>
  <c r="C4" i="13"/>
  <c r="K23" i="12"/>
  <c r="G17" i="12"/>
  <c r="C11" i="12"/>
  <c r="I4" i="12"/>
  <c r="J34" i="13"/>
  <c r="F34" i="13"/>
  <c r="B34" i="13"/>
  <c r="H33" i="13"/>
  <c r="D33" i="13"/>
  <c r="J32" i="13"/>
  <c r="F32" i="13"/>
  <c r="B32" i="13"/>
  <c r="H31" i="13"/>
  <c r="D31" i="13"/>
  <c r="J30" i="13"/>
  <c r="F30" i="13"/>
  <c r="B30" i="13"/>
  <c r="H29" i="13"/>
  <c r="D29" i="13"/>
  <c r="J28" i="13"/>
  <c r="F28" i="13"/>
  <c r="B28" i="13"/>
  <c r="H27" i="13"/>
  <c r="D27" i="13"/>
  <c r="J26" i="13"/>
  <c r="F26" i="13"/>
  <c r="B26" i="13"/>
  <c r="H25" i="13"/>
  <c r="D25" i="13"/>
  <c r="J24" i="13"/>
  <c r="F24" i="13"/>
  <c r="B24" i="13"/>
  <c r="H23" i="13"/>
  <c r="D23" i="13"/>
  <c r="J22" i="13"/>
  <c r="F22" i="13"/>
  <c r="B22" i="13"/>
  <c r="H21" i="13"/>
  <c r="D21" i="13"/>
  <c r="J20" i="13"/>
  <c r="F20" i="13"/>
  <c r="B20" i="13"/>
  <c r="H19" i="13"/>
  <c r="D19" i="13"/>
  <c r="J18" i="13"/>
  <c r="F18" i="13"/>
  <c r="B18" i="13"/>
  <c r="H17" i="13"/>
  <c r="D17" i="13"/>
  <c r="J16" i="13"/>
  <c r="F16" i="13"/>
  <c r="B16" i="13"/>
  <c r="H15" i="13"/>
  <c r="D15" i="13"/>
  <c r="J14" i="13"/>
  <c r="F14" i="13"/>
  <c r="B14" i="13"/>
  <c r="H13" i="13"/>
  <c r="D13" i="13"/>
  <c r="J12" i="13"/>
  <c r="F12" i="13"/>
  <c r="B12" i="13"/>
  <c r="H11" i="13"/>
  <c r="D11" i="13"/>
  <c r="J10" i="13"/>
  <c r="F10" i="13"/>
  <c r="B10" i="13"/>
  <c r="H9" i="13"/>
  <c r="D9" i="13"/>
  <c r="J8" i="13"/>
  <c r="F8" i="13"/>
  <c r="B8" i="13"/>
  <c r="H7" i="13"/>
  <c r="D7" i="13"/>
  <c r="J6" i="13"/>
  <c r="F6" i="13"/>
  <c r="B6" i="13"/>
  <c r="H5" i="13"/>
  <c r="D5" i="13"/>
  <c r="J4" i="13"/>
  <c r="F4" i="13"/>
  <c r="B4" i="13"/>
  <c r="I28" i="12"/>
  <c r="E22" i="12"/>
  <c r="K15" i="12"/>
  <c r="G9" i="12"/>
  <c r="H34" i="13"/>
  <c r="B33" i="13"/>
  <c r="I34" i="13"/>
  <c r="E34" i="13"/>
  <c r="K33" i="13"/>
  <c r="G33" i="13"/>
  <c r="C33" i="13"/>
  <c r="I32" i="13"/>
  <c r="E32" i="13"/>
  <c r="K31" i="13"/>
  <c r="G31" i="13"/>
  <c r="C31" i="13"/>
  <c r="I30" i="13"/>
  <c r="E30" i="13"/>
  <c r="K29" i="13"/>
  <c r="G29" i="13"/>
  <c r="C29" i="13"/>
  <c r="I28" i="13"/>
  <c r="E28" i="13"/>
  <c r="K27" i="13"/>
  <c r="G27" i="13"/>
  <c r="C27" i="13"/>
  <c r="I26" i="13"/>
  <c r="E26" i="13"/>
  <c r="K25" i="13"/>
  <c r="G25" i="13"/>
  <c r="C25" i="13"/>
  <c r="I24" i="13"/>
  <c r="E24" i="13"/>
  <c r="K23" i="13"/>
  <c r="G23" i="13"/>
  <c r="C23" i="13"/>
  <c r="I22" i="13"/>
  <c r="E22" i="13"/>
  <c r="K21" i="13"/>
  <c r="G21" i="13"/>
  <c r="C21" i="13"/>
  <c r="I20" i="13"/>
  <c r="E20" i="13"/>
  <c r="K19" i="13"/>
  <c r="G19" i="13"/>
  <c r="C19" i="13"/>
  <c r="I18" i="13"/>
  <c r="E18" i="13"/>
  <c r="K17" i="13"/>
  <c r="G17" i="13"/>
  <c r="C17" i="13"/>
  <c r="I16" i="13"/>
  <c r="E16" i="13"/>
  <c r="K15" i="13"/>
  <c r="G15" i="13"/>
  <c r="C15" i="13"/>
  <c r="I14" i="13"/>
  <c r="E14" i="13"/>
  <c r="K13" i="13"/>
  <c r="G13" i="13"/>
  <c r="C13" i="13"/>
  <c r="I12" i="13"/>
  <c r="E12" i="13"/>
  <c r="K11" i="13"/>
  <c r="G11" i="13"/>
  <c r="C11" i="13"/>
  <c r="I10" i="13"/>
  <c r="E10" i="13"/>
  <c r="K9" i="13"/>
  <c r="G9" i="13"/>
  <c r="C9" i="13"/>
  <c r="I8" i="13"/>
  <c r="E8" i="13"/>
  <c r="K7" i="13"/>
  <c r="G7" i="13"/>
  <c r="C7" i="13"/>
  <c r="I6" i="13"/>
  <c r="E6" i="13"/>
  <c r="K5" i="13"/>
  <c r="G5" i="13"/>
  <c r="C5" i="13"/>
  <c r="I4" i="13"/>
  <c r="E4" i="13"/>
  <c r="C27" i="12"/>
  <c r="I20" i="12"/>
  <c r="E14" i="12"/>
  <c r="K7" i="12"/>
  <c r="D34" i="13"/>
  <c r="J33" i="13"/>
  <c r="F33" i="13"/>
  <c r="H32" i="13"/>
  <c r="C19" i="12"/>
  <c r="F5" i="13"/>
  <c r="B7" i="13"/>
  <c r="H8" i="13"/>
  <c r="D10" i="13"/>
  <c r="J11" i="13"/>
  <c r="F13" i="13"/>
  <c r="B15" i="13"/>
  <c r="H16" i="13"/>
  <c r="D18" i="13"/>
  <c r="J19" i="13"/>
  <c r="F21" i="13"/>
  <c r="B23" i="13"/>
  <c r="H24" i="13"/>
  <c r="D26" i="13"/>
  <c r="J27" i="13"/>
  <c r="F29" i="13"/>
  <c r="B31" i="13"/>
  <c r="E6" i="12"/>
  <c r="H4" i="13"/>
  <c r="D6" i="13"/>
  <c r="J7" i="13"/>
  <c r="F9" i="13"/>
  <c r="B11" i="13"/>
  <c r="H12" i="13"/>
  <c r="D14" i="13"/>
  <c r="J15" i="13"/>
  <c r="F17" i="13"/>
  <c r="B19" i="13"/>
  <c r="H20" i="13"/>
  <c r="D22" i="13"/>
  <c r="J23" i="13"/>
  <c r="F25" i="13"/>
  <c r="B27" i="13"/>
  <c r="H28" i="13"/>
  <c r="D30" i="13"/>
  <c r="J31" i="13"/>
  <c r="D14" i="11"/>
  <c r="I12" i="12"/>
  <c r="B5" i="13"/>
  <c r="H6" i="13"/>
  <c r="D8" i="13"/>
  <c r="J9" i="13"/>
  <c r="F11" i="13"/>
  <c r="B13" i="13"/>
  <c r="H14" i="13"/>
  <c r="D16" i="13"/>
  <c r="J17" i="13"/>
  <c r="F19" i="13"/>
  <c r="B21" i="13"/>
  <c r="H22" i="13"/>
  <c r="D24" i="13"/>
  <c r="J25" i="13"/>
  <c r="F27" i="13"/>
  <c r="B29" i="13"/>
  <c r="H30" i="13"/>
  <c r="D32" i="13"/>
  <c r="C29" i="12"/>
  <c r="A8" i="13"/>
  <c r="C5" i="12"/>
  <c r="I6" i="12"/>
  <c r="E8" i="12"/>
  <c r="K9" i="12"/>
  <c r="G11" i="12"/>
  <c r="C13" i="12"/>
  <c r="I14" i="12"/>
  <c r="E16" i="12"/>
  <c r="K17" i="12"/>
  <c r="G19" i="12"/>
  <c r="C21" i="12"/>
  <c r="I22" i="12"/>
  <c r="E24" i="12"/>
  <c r="K25" i="12"/>
  <c r="G27" i="12"/>
  <c r="D26" i="11"/>
  <c r="K33" i="12"/>
  <c r="G33" i="12"/>
  <c r="E32" i="12"/>
  <c r="C31" i="12"/>
  <c r="E34" i="12"/>
  <c r="I32" i="12"/>
  <c r="G31" i="12"/>
  <c r="E30" i="12"/>
  <c r="I34" i="12"/>
  <c r="C33" i="12"/>
  <c r="K31" i="12"/>
  <c r="I30" i="12"/>
  <c r="F25" i="11"/>
  <c r="G5" i="12"/>
  <c r="C7" i="12"/>
  <c r="I8" i="12"/>
  <c r="E10" i="12"/>
  <c r="K11" i="12"/>
  <c r="G13" i="12"/>
  <c r="C15" i="12"/>
  <c r="I16" i="12"/>
  <c r="E18" i="12"/>
  <c r="K19" i="12"/>
  <c r="G21" i="12"/>
  <c r="C23" i="12"/>
  <c r="I24" i="12"/>
  <c r="E26" i="12"/>
  <c r="K27" i="12"/>
  <c r="G29" i="12"/>
  <c r="B4" i="12"/>
  <c r="J7" i="11"/>
  <c r="E4" i="12"/>
  <c r="K5" i="12"/>
  <c r="G7" i="12"/>
  <c r="C9" i="12"/>
  <c r="I10" i="12"/>
  <c r="E12" i="12"/>
  <c r="K13" i="12"/>
  <c r="G15" i="12"/>
  <c r="C17" i="12"/>
  <c r="I18" i="12"/>
  <c r="E20" i="12"/>
  <c r="K21" i="12"/>
  <c r="G23" i="12"/>
  <c r="C25" i="12"/>
  <c r="I26" i="12"/>
  <c r="E28" i="12"/>
  <c r="K29" i="12"/>
  <c r="F9" i="11"/>
  <c r="J15" i="11"/>
  <c r="F4" i="12"/>
  <c r="J4" i="12"/>
  <c r="D5" i="12"/>
  <c r="H5" i="12"/>
  <c r="B6" i="12"/>
  <c r="F6" i="12"/>
  <c r="J6" i="12"/>
  <c r="D7" i="12"/>
  <c r="H7" i="12"/>
  <c r="B8" i="12"/>
  <c r="F8" i="12"/>
  <c r="J8" i="12"/>
  <c r="D9" i="12"/>
  <c r="H9" i="12"/>
  <c r="B10" i="12"/>
  <c r="F10" i="12"/>
  <c r="J10" i="12"/>
  <c r="D11" i="12"/>
  <c r="H11" i="12"/>
  <c r="B12" i="12"/>
  <c r="F12" i="12"/>
  <c r="J12" i="12"/>
  <c r="D13" i="12"/>
  <c r="H13" i="12"/>
  <c r="B14" i="12"/>
  <c r="F14" i="12"/>
  <c r="J14" i="12"/>
  <c r="D15" i="12"/>
  <c r="H15" i="12"/>
  <c r="B16" i="12"/>
  <c r="F16" i="12"/>
  <c r="J16" i="12"/>
  <c r="D17" i="12"/>
  <c r="H17" i="12"/>
  <c r="B18" i="12"/>
  <c r="F18" i="12"/>
  <c r="J18" i="12"/>
  <c r="D19" i="12"/>
  <c r="H19" i="12"/>
  <c r="B20" i="12"/>
  <c r="F20" i="12"/>
  <c r="J20" i="12"/>
  <c r="D21" i="12"/>
  <c r="H21" i="12"/>
  <c r="B22" i="12"/>
  <c r="F22" i="12"/>
  <c r="J22" i="12"/>
  <c r="D23" i="12"/>
  <c r="H23" i="12"/>
  <c r="B24" i="12"/>
  <c r="F24" i="12"/>
  <c r="J24" i="12"/>
  <c r="D25" i="12"/>
  <c r="H25" i="12"/>
  <c r="B26" i="12"/>
  <c r="F26" i="12"/>
  <c r="J26" i="12"/>
  <c r="D27" i="12"/>
  <c r="H27" i="12"/>
  <c r="B28" i="12"/>
  <c r="F28" i="12"/>
  <c r="J28" i="12"/>
  <c r="D29" i="12"/>
  <c r="H29" i="12"/>
  <c r="B30" i="12"/>
  <c r="F30" i="12"/>
  <c r="J30" i="12"/>
  <c r="D31" i="12"/>
  <c r="H31" i="12"/>
  <c r="B32" i="12"/>
  <c r="F32" i="12"/>
  <c r="J32" i="12"/>
  <c r="D33" i="12"/>
  <c r="H33" i="12"/>
  <c r="B34" i="12"/>
  <c r="F34" i="12"/>
  <c r="J34" i="12"/>
  <c r="H4" i="11"/>
  <c r="B11" i="11"/>
  <c r="F17" i="11"/>
  <c r="C4" i="12"/>
  <c r="G4" i="12"/>
  <c r="K4" i="12"/>
  <c r="E5" i="12"/>
  <c r="I5" i="12"/>
  <c r="C6" i="12"/>
  <c r="G6" i="12"/>
  <c r="K6" i="12"/>
  <c r="E7" i="12"/>
  <c r="I7" i="12"/>
  <c r="C8" i="12"/>
  <c r="G8" i="12"/>
  <c r="K8" i="12"/>
  <c r="E9" i="12"/>
  <c r="I9" i="12"/>
  <c r="C10" i="12"/>
  <c r="G10" i="12"/>
  <c r="K10" i="12"/>
  <c r="E11" i="12"/>
  <c r="I11" i="12"/>
  <c r="C12" i="12"/>
  <c r="G12" i="12"/>
  <c r="K12" i="12"/>
  <c r="E13" i="12"/>
  <c r="I13" i="12"/>
  <c r="C14" i="12"/>
  <c r="G14" i="12"/>
  <c r="K14" i="12"/>
  <c r="E15" i="12"/>
  <c r="I15" i="12"/>
  <c r="C16" i="12"/>
  <c r="G16" i="12"/>
  <c r="K16" i="12"/>
  <c r="E17" i="12"/>
  <c r="I17" i="12"/>
  <c r="C18" i="12"/>
  <c r="G18" i="12"/>
  <c r="K18" i="12"/>
  <c r="E19" i="12"/>
  <c r="I19" i="12"/>
  <c r="C20" i="12"/>
  <c r="G20" i="12"/>
  <c r="K20" i="12"/>
  <c r="E21" i="12"/>
  <c r="I21" i="12"/>
  <c r="C22" i="12"/>
  <c r="G22" i="12"/>
  <c r="K22" i="12"/>
  <c r="E23" i="12"/>
  <c r="I23" i="12"/>
  <c r="C24" i="12"/>
  <c r="G24" i="12"/>
  <c r="K24" i="12"/>
  <c r="E25" i="12"/>
  <c r="I25" i="12"/>
  <c r="C26" i="12"/>
  <c r="G26" i="12"/>
  <c r="K26" i="12"/>
  <c r="E27" i="12"/>
  <c r="I27" i="12"/>
  <c r="C28" i="12"/>
  <c r="G28" i="12"/>
  <c r="K28" i="12"/>
  <c r="E29" i="12"/>
  <c r="I29" i="12"/>
  <c r="C30" i="12"/>
  <c r="G30" i="12"/>
  <c r="K30" i="12"/>
  <c r="E31" i="12"/>
  <c r="I31" i="12"/>
  <c r="C32" i="12"/>
  <c r="G32" i="12"/>
  <c r="K32" i="12"/>
  <c r="E33" i="12"/>
  <c r="I33" i="12"/>
  <c r="C34" i="12"/>
  <c r="G34" i="12"/>
  <c r="K34" i="12"/>
  <c r="D6" i="11"/>
  <c r="H12" i="11"/>
  <c r="B19" i="11"/>
  <c r="D4" i="12"/>
  <c r="H4" i="12"/>
  <c r="B5" i="12"/>
  <c r="F5" i="12"/>
  <c r="J5" i="12"/>
  <c r="D6" i="12"/>
  <c r="H6" i="12"/>
  <c r="B7" i="12"/>
  <c r="F7" i="12"/>
  <c r="J7" i="12"/>
  <c r="D8" i="12"/>
  <c r="H8" i="12"/>
  <c r="B9" i="12"/>
  <c r="F9" i="12"/>
  <c r="J9" i="12"/>
  <c r="D10" i="12"/>
  <c r="H10" i="12"/>
  <c r="B11" i="12"/>
  <c r="F11" i="12"/>
  <c r="J11" i="12"/>
  <c r="D12" i="12"/>
  <c r="H12" i="12"/>
  <c r="B13" i="12"/>
  <c r="F13" i="12"/>
  <c r="J13" i="12"/>
  <c r="D14" i="12"/>
  <c r="H14" i="12"/>
  <c r="B15" i="12"/>
  <c r="F15" i="12"/>
  <c r="J15" i="12"/>
  <c r="D16" i="12"/>
  <c r="H16" i="12"/>
  <c r="B17" i="12"/>
  <c r="F17" i="12"/>
  <c r="J17" i="12"/>
  <c r="D18" i="12"/>
  <c r="H18" i="12"/>
  <c r="B19" i="12"/>
  <c r="F19" i="12"/>
  <c r="J19" i="12"/>
  <c r="D20" i="12"/>
  <c r="H20" i="12"/>
  <c r="B21" i="12"/>
  <c r="F21" i="12"/>
  <c r="J21" i="12"/>
  <c r="D22" i="12"/>
  <c r="H22" i="12"/>
  <c r="B23" i="12"/>
  <c r="F23" i="12"/>
  <c r="J23" i="12"/>
  <c r="D24" i="12"/>
  <c r="H24" i="12"/>
  <c r="B25" i="12"/>
  <c r="F25" i="12"/>
  <c r="J25" i="12"/>
  <c r="D26" i="12"/>
  <c r="H26" i="12"/>
  <c r="B27" i="12"/>
  <c r="F27" i="12"/>
  <c r="J27" i="12"/>
  <c r="D28" i="12"/>
  <c r="H28" i="12"/>
  <c r="B29" i="12"/>
  <c r="F29" i="12"/>
  <c r="J29" i="12"/>
  <c r="D30" i="12"/>
  <c r="H30" i="12"/>
  <c r="B31" i="12"/>
  <c r="F31" i="12"/>
  <c r="J31" i="12"/>
  <c r="D32" i="12"/>
  <c r="H32" i="12"/>
  <c r="B33" i="12"/>
  <c r="F33" i="12"/>
  <c r="J33" i="12"/>
  <c r="D34" i="12"/>
  <c r="H34" i="12"/>
  <c r="A7" i="12"/>
  <c r="H6" i="11"/>
  <c r="J9" i="11"/>
  <c r="B13" i="11"/>
  <c r="D16" i="11"/>
  <c r="J17" i="11"/>
  <c r="B21" i="11"/>
  <c r="H22" i="11"/>
  <c r="J25" i="11"/>
  <c r="F5" i="11"/>
  <c r="B7" i="11"/>
  <c r="H8" i="11"/>
  <c r="D10" i="11"/>
  <c r="J11" i="11"/>
  <c r="F13" i="11"/>
  <c r="B15" i="11"/>
  <c r="H16" i="11"/>
  <c r="D18" i="11"/>
  <c r="J19" i="11"/>
  <c r="F21" i="11"/>
  <c r="B23" i="11"/>
  <c r="H24" i="11"/>
  <c r="H20" i="11"/>
  <c r="D22" i="11"/>
  <c r="J23" i="11"/>
  <c r="J33" i="11"/>
  <c r="H30" i="11"/>
  <c r="F29" i="11"/>
  <c r="D28" i="11"/>
  <c r="B27" i="11"/>
  <c r="D34" i="11"/>
  <c r="B33" i="11"/>
  <c r="D32" i="11"/>
  <c r="F31" i="11"/>
  <c r="D30" i="11"/>
  <c r="B29" i="11"/>
  <c r="F27" i="11"/>
  <c r="H34" i="11"/>
  <c r="F33" i="11"/>
  <c r="H32" i="11"/>
  <c r="J31" i="11"/>
  <c r="B31" i="11"/>
  <c r="J29" i="11"/>
  <c r="H28" i="11"/>
  <c r="J27" i="11"/>
  <c r="B5" i="11"/>
  <c r="D8" i="11"/>
  <c r="F11" i="11"/>
  <c r="H14" i="11"/>
  <c r="F19" i="11"/>
  <c r="D24" i="11"/>
  <c r="J34" i="11"/>
  <c r="D4" i="11"/>
  <c r="J5" i="11"/>
  <c r="F7" i="11"/>
  <c r="B9" i="11"/>
  <c r="H10" i="11"/>
  <c r="D12" i="11"/>
  <c r="J13" i="11"/>
  <c r="F15" i="11"/>
  <c r="B17" i="11"/>
  <c r="H18" i="11"/>
  <c r="D20" i="11"/>
  <c r="J21" i="11"/>
  <c r="F23" i="11"/>
  <c r="B25" i="11"/>
  <c r="H26" i="11"/>
  <c r="E4" i="11"/>
  <c r="I4" i="11"/>
  <c r="C5" i="11"/>
  <c r="G5" i="11"/>
  <c r="K5" i="11"/>
  <c r="E6" i="11"/>
  <c r="I6" i="11"/>
  <c r="C7" i="11"/>
  <c r="G7" i="11"/>
  <c r="K7" i="11"/>
  <c r="E8" i="11"/>
  <c r="I8" i="11"/>
  <c r="C9" i="11"/>
  <c r="G9" i="11"/>
  <c r="K9" i="11"/>
  <c r="E10" i="11"/>
  <c r="I10" i="11"/>
  <c r="C11" i="11"/>
  <c r="G11" i="11"/>
  <c r="K11" i="11"/>
  <c r="E12" i="11"/>
  <c r="I12" i="11"/>
  <c r="C13" i="11"/>
  <c r="G13" i="11"/>
  <c r="K13" i="11"/>
  <c r="E14" i="11"/>
  <c r="I14" i="11"/>
  <c r="C15" i="11"/>
  <c r="G15" i="11"/>
  <c r="K15" i="11"/>
  <c r="E16" i="11"/>
  <c r="I16" i="11"/>
  <c r="C17" i="11"/>
  <c r="G17" i="11"/>
  <c r="K17" i="11"/>
  <c r="E18" i="11"/>
  <c r="I18" i="11"/>
  <c r="C19" i="11"/>
  <c r="G19" i="11"/>
  <c r="K19" i="11"/>
  <c r="E20" i="11"/>
  <c r="I20" i="11"/>
  <c r="C21" i="11"/>
  <c r="G21" i="11"/>
  <c r="K21" i="11"/>
  <c r="E22" i="11"/>
  <c r="I22" i="11"/>
  <c r="C23" i="11"/>
  <c r="G23" i="11"/>
  <c r="K23" i="11"/>
  <c r="E24" i="11"/>
  <c r="I24" i="11"/>
  <c r="C25" i="11"/>
  <c r="G25" i="11"/>
  <c r="K25" i="11"/>
  <c r="E26" i="11"/>
  <c r="I26" i="11"/>
  <c r="C27" i="11"/>
  <c r="G27" i="11"/>
  <c r="K27" i="11"/>
  <c r="E28" i="11"/>
  <c r="I28" i="11"/>
  <c r="C29" i="11"/>
  <c r="G29" i="11"/>
  <c r="K29" i="11"/>
  <c r="E30" i="11"/>
  <c r="I30" i="11"/>
  <c r="C31" i="11"/>
  <c r="G31" i="11"/>
  <c r="K31" i="11"/>
  <c r="E32" i="11"/>
  <c r="I32" i="11"/>
  <c r="C33" i="11"/>
  <c r="G33" i="11"/>
  <c r="K33" i="11"/>
  <c r="E34" i="11"/>
  <c r="I34" i="11"/>
  <c r="B4" i="11"/>
  <c r="F4" i="11"/>
  <c r="J4" i="11"/>
  <c r="D5" i="11"/>
  <c r="H5" i="11"/>
  <c r="B6" i="11"/>
  <c r="F6" i="11"/>
  <c r="J6" i="11"/>
  <c r="D7" i="11"/>
  <c r="H7" i="11"/>
  <c r="B8" i="11"/>
  <c r="F8" i="11"/>
  <c r="J8" i="11"/>
  <c r="D9" i="11"/>
  <c r="H9" i="11"/>
  <c r="B10" i="11"/>
  <c r="F10" i="11"/>
  <c r="J10" i="11"/>
  <c r="D11" i="11"/>
  <c r="H11" i="11"/>
  <c r="B12" i="11"/>
  <c r="F12" i="11"/>
  <c r="J12" i="11"/>
  <c r="D13" i="11"/>
  <c r="H13" i="11"/>
  <c r="B14" i="11"/>
  <c r="F14" i="11"/>
  <c r="J14" i="11"/>
  <c r="D15" i="11"/>
  <c r="H15" i="11"/>
  <c r="B16" i="11"/>
  <c r="F16" i="11"/>
  <c r="J16" i="11"/>
  <c r="D17" i="11"/>
  <c r="H17" i="11"/>
  <c r="B18" i="11"/>
  <c r="F18" i="11"/>
  <c r="J18" i="11"/>
  <c r="D19" i="11"/>
  <c r="H19" i="11"/>
  <c r="B20" i="11"/>
  <c r="F20" i="11"/>
  <c r="J20" i="11"/>
  <c r="D21" i="11"/>
  <c r="H21" i="11"/>
  <c r="B22" i="11"/>
  <c r="F22" i="11"/>
  <c r="J22" i="11"/>
  <c r="D23" i="11"/>
  <c r="H23" i="11"/>
  <c r="B24" i="11"/>
  <c r="F24" i="11"/>
  <c r="J24" i="11"/>
  <c r="D25" i="11"/>
  <c r="H25" i="11"/>
  <c r="B26" i="11"/>
  <c r="F26" i="11"/>
  <c r="J26" i="11"/>
  <c r="D27" i="11"/>
  <c r="H27" i="11"/>
  <c r="B28" i="11"/>
  <c r="F28" i="11"/>
  <c r="J28" i="11"/>
  <c r="D29" i="11"/>
  <c r="H29" i="11"/>
  <c r="B30" i="11"/>
  <c r="F30" i="11"/>
  <c r="J30" i="11"/>
  <c r="D31" i="11"/>
  <c r="H31" i="11"/>
  <c r="B32" i="11"/>
  <c r="F32" i="11"/>
  <c r="J32" i="11"/>
  <c r="D33" i="11"/>
  <c r="H33" i="11"/>
  <c r="B34" i="11"/>
  <c r="F34" i="11"/>
  <c r="D32" i="10"/>
  <c r="C4" i="11"/>
  <c r="G4" i="11"/>
  <c r="K4" i="11"/>
  <c r="E5" i="11"/>
  <c r="I5" i="11"/>
  <c r="C6" i="11"/>
  <c r="G6" i="11"/>
  <c r="K6" i="11"/>
  <c r="E7" i="11"/>
  <c r="I7" i="11"/>
  <c r="C8" i="11"/>
  <c r="G8" i="11"/>
  <c r="K8" i="11"/>
  <c r="E9" i="11"/>
  <c r="I9" i="11"/>
  <c r="C10" i="11"/>
  <c r="G10" i="11"/>
  <c r="K10" i="11"/>
  <c r="E11" i="11"/>
  <c r="I11" i="11"/>
  <c r="C12" i="11"/>
  <c r="G12" i="11"/>
  <c r="K12" i="11"/>
  <c r="E13" i="11"/>
  <c r="I13" i="11"/>
  <c r="C14" i="11"/>
  <c r="G14" i="11"/>
  <c r="K14" i="11"/>
  <c r="E15" i="11"/>
  <c r="I15" i="11"/>
  <c r="C16" i="11"/>
  <c r="G16" i="11"/>
  <c r="K16" i="11"/>
  <c r="E17" i="11"/>
  <c r="I17" i="11"/>
  <c r="C18" i="11"/>
  <c r="G18" i="11"/>
  <c r="K18" i="11"/>
  <c r="E19" i="11"/>
  <c r="I19" i="11"/>
  <c r="C20" i="11"/>
  <c r="G20" i="11"/>
  <c r="K20" i="11"/>
  <c r="E21" i="11"/>
  <c r="I21" i="11"/>
  <c r="C22" i="11"/>
  <c r="G22" i="11"/>
  <c r="K22" i="11"/>
  <c r="E23" i="11"/>
  <c r="I23" i="11"/>
  <c r="C24" i="11"/>
  <c r="G24" i="11"/>
  <c r="K24" i="11"/>
  <c r="E25" i="11"/>
  <c r="I25" i="11"/>
  <c r="C26" i="11"/>
  <c r="G26" i="11"/>
  <c r="K26" i="11"/>
  <c r="E27" i="11"/>
  <c r="I27" i="11"/>
  <c r="C28" i="11"/>
  <c r="G28" i="11"/>
  <c r="K28" i="11"/>
  <c r="E29" i="11"/>
  <c r="I29" i="11"/>
  <c r="C30" i="11"/>
  <c r="G30" i="11"/>
  <c r="K30" i="11"/>
  <c r="E31" i="11"/>
  <c r="I31" i="11"/>
  <c r="C32" i="11"/>
  <c r="G32" i="11"/>
  <c r="K32" i="11"/>
  <c r="E33" i="11"/>
  <c r="I33" i="11"/>
  <c r="C34" i="11"/>
  <c r="G34" i="11"/>
  <c r="K34" i="11"/>
  <c r="A8" i="11"/>
  <c r="J7" i="9"/>
  <c r="H4" i="10"/>
  <c r="D6" i="10"/>
  <c r="J7" i="10"/>
  <c r="F9" i="10"/>
  <c r="B11" i="10"/>
  <c r="H12" i="10"/>
  <c r="D14" i="10"/>
  <c r="J15" i="10"/>
  <c r="F17" i="10"/>
  <c r="B19" i="10"/>
  <c r="H20" i="10"/>
  <c r="D22" i="10"/>
  <c r="J23" i="10"/>
  <c r="F25" i="10"/>
  <c r="B27" i="10"/>
  <c r="H28" i="10"/>
  <c r="D30" i="10"/>
  <c r="J31" i="10"/>
  <c r="D14" i="9"/>
  <c r="B5" i="10"/>
  <c r="H6" i="10"/>
  <c r="D8" i="10"/>
  <c r="J9" i="10"/>
  <c r="F11" i="10"/>
  <c r="B13" i="10"/>
  <c r="H14" i="10"/>
  <c r="D16" i="10"/>
  <c r="J17" i="10"/>
  <c r="F19" i="10"/>
  <c r="B21" i="10"/>
  <c r="H22" i="10"/>
  <c r="D24" i="10"/>
  <c r="J25" i="10"/>
  <c r="F27" i="10"/>
  <c r="B29" i="10"/>
  <c r="H30" i="10"/>
  <c r="F31" i="9"/>
  <c r="K34" i="10"/>
  <c r="G34" i="10"/>
  <c r="C34" i="10"/>
  <c r="I33" i="10"/>
  <c r="E33" i="10"/>
  <c r="K32" i="10"/>
  <c r="G32" i="10"/>
  <c r="C32" i="10"/>
  <c r="I31" i="10"/>
  <c r="E31" i="10"/>
  <c r="K30" i="10"/>
  <c r="G30" i="10"/>
  <c r="C30" i="10"/>
  <c r="I29" i="10"/>
  <c r="E29" i="10"/>
  <c r="K28" i="10"/>
  <c r="G28" i="10"/>
  <c r="C28" i="10"/>
  <c r="I27" i="10"/>
  <c r="E27" i="10"/>
  <c r="K26" i="10"/>
  <c r="G26" i="10"/>
  <c r="C26" i="10"/>
  <c r="I25" i="10"/>
  <c r="E25" i="10"/>
  <c r="K24" i="10"/>
  <c r="G24" i="10"/>
  <c r="C24" i="10"/>
  <c r="I23" i="10"/>
  <c r="E23" i="10"/>
  <c r="K22" i="10"/>
  <c r="G22" i="10"/>
  <c r="C22" i="10"/>
  <c r="I21" i="10"/>
  <c r="E21" i="10"/>
  <c r="K20" i="10"/>
  <c r="G20" i="10"/>
  <c r="C20" i="10"/>
  <c r="I19" i="10"/>
  <c r="E19" i="10"/>
  <c r="K18" i="10"/>
  <c r="G18" i="10"/>
  <c r="C18" i="10"/>
  <c r="I17" i="10"/>
  <c r="E17" i="10"/>
  <c r="K16" i="10"/>
  <c r="G16" i="10"/>
  <c r="C16" i="10"/>
  <c r="I15" i="10"/>
  <c r="E15" i="10"/>
  <c r="K14" i="10"/>
  <c r="G14" i="10"/>
  <c r="C14" i="10"/>
  <c r="I13" i="10"/>
  <c r="E13" i="10"/>
  <c r="K12" i="10"/>
  <c r="G12" i="10"/>
  <c r="C12" i="10"/>
  <c r="I11" i="10"/>
  <c r="E11" i="10"/>
  <c r="K10" i="10"/>
  <c r="G10" i="10"/>
  <c r="C10" i="10"/>
  <c r="I9" i="10"/>
  <c r="E9" i="10"/>
  <c r="K8" i="10"/>
  <c r="G8" i="10"/>
  <c r="C8" i="10"/>
  <c r="I7" i="10"/>
  <c r="E7" i="10"/>
  <c r="K6" i="10"/>
  <c r="G6" i="10"/>
  <c r="C6" i="10"/>
  <c r="I5" i="10"/>
  <c r="E5" i="10"/>
  <c r="K4" i="10"/>
  <c r="G4" i="10"/>
  <c r="C4" i="10"/>
  <c r="F25" i="9"/>
  <c r="B19" i="9"/>
  <c r="H12" i="9"/>
  <c r="D6" i="9"/>
  <c r="J34" i="10"/>
  <c r="F34" i="10"/>
  <c r="B34" i="10"/>
  <c r="H33" i="10"/>
  <c r="D33" i="10"/>
  <c r="J32" i="10"/>
  <c r="F32" i="10"/>
  <c r="B32" i="10"/>
  <c r="H31" i="10"/>
  <c r="D31" i="10"/>
  <c r="J30" i="10"/>
  <c r="F30" i="10"/>
  <c r="B30" i="10"/>
  <c r="H29" i="10"/>
  <c r="D29" i="10"/>
  <c r="J28" i="10"/>
  <c r="F28" i="10"/>
  <c r="B28" i="10"/>
  <c r="H27" i="10"/>
  <c r="D27" i="10"/>
  <c r="J26" i="10"/>
  <c r="F26" i="10"/>
  <c r="B26" i="10"/>
  <c r="H25" i="10"/>
  <c r="D25" i="10"/>
  <c r="J24" i="10"/>
  <c r="F24" i="10"/>
  <c r="B24" i="10"/>
  <c r="H23" i="10"/>
  <c r="D23" i="10"/>
  <c r="J22" i="10"/>
  <c r="F22" i="10"/>
  <c r="B22" i="10"/>
  <c r="H21" i="10"/>
  <c r="D21" i="10"/>
  <c r="J20" i="10"/>
  <c r="F20" i="10"/>
  <c r="B20" i="10"/>
  <c r="H19" i="10"/>
  <c r="D19" i="10"/>
  <c r="J18" i="10"/>
  <c r="F18" i="10"/>
  <c r="B18" i="10"/>
  <c r="H17" i="10"/>
  <c r="D17" i="10"/>
  <c r="J16" i="10"/>
  <c r="F16" i="10"/>
  <c r="B16" i="10"/>
  <c r="H15" i="10"/>
  <c r="D15" i="10"/>
  <c r="J14" i="10"/>
  <c r="F14" i="10"/>
  <c r="B14" i="10"/>
  <c r="H13" i="10"/>
  <c r="D13" i="10"/>
  <c r="J12" i="10"/>
  <c r="F12" i="10"/>
  <c r="B12" i="10"/>
  <c r="H11" i="10"/>
  <c r="D11" i="10"/>
  <c r="J10" i="10"/>
  <c r="F10" i="10"/>
  <c r="B10" i="10"/>
  <c r="H9" i="10"/>
  <c r="D9" i="10"/>
  <c r="J8" i="10"/>
  <c r="F8" i="10"/>
  <c r="B8" i="10"/>
  <c r="H7" i="10"/>
  <c r="D7" i="10"/>
  <c r="J6" i="10"/>
  <c r="F6" i="10"/>
  <c r="B6" i="10"/>
  <c r="H5" i="10"/>
  <c r="D5" i="10"/>
  <c r="J4" i="10"/>
  <c r="F4" i="10"/>
  <c r="B4" i="10"/>
  <c r="D30" i="9"/>
  <c r="J23" i="9"/>
  <c r="F17" i="9"/>
  <c r="B11" i="9"/>
  <c r="H4" i="9"/>
  <c r="D34" i="10"/>
  <c r="J33" i="10"/>
  <c r="I34" i="10"/>
  <c r="E34" i="10"/>
  <c r="K33" i="10"/>
  <c r="G33" i="10"/>
  <c r="C33" i="10"/>
  <c r="I32" i="10"/>
  <c r="E32" i="10"/>
  <c r="K31" i="10"/>
  <c r="G31" i="10"/>
  <c r="C31" i="10"/>
  <c r="I30" i="10"/>
  <c r="E30" i="10"/>
  <c r="K29" i="10"/>
  <c r="G29" i="10"/>
  <c r="C29" i="10"/>
  <c r="I28" i="10"/>
  <c r="E28" i="10"/>
  <c r="K27" i="10"/>
  <c r="G27" i="10"/>
  <c r="C27" i="10"/>
  <c r="I26" i="10"/>
  <c r="E26" i="10"/>
  <c r="K25" i="10"/>
  <c r="G25" i="10"/>
  <c r="C25" i="10"/>
  <c r="I24" i="10"/>
  <c r="E24" i="10"/>
  <c r="K23" i="10"/>
  <c r="G23" i="10"/>
  <c r="C23" i="10"/>
  <c r="I22" i="10"/>
  <c r="E22" i="10"/>
  <c r="K21" i="10"/>
  <c r="G21" i="10"/>
  <c r="C21" i="10"/>
  <c r="I20" i="10"/>
  <c r="E20" i="10"/>
  <c r="K19" i="10"/>
  <c r="G19" i="10"/>
  <c r="C19" i="10"/>
  <c r="I18" i="10"/>
  <c r="E18" i="10"/>
  <c r="K17" i="10"/>
  <c r="G17" i="10"/>
  <c r="C17" i="10"/>
  <c r="I16" i="10"/>
  <c r="E16" i="10"/>
  <c r="K15" i="10"/>
  <c r="G15" i="10"/>
  <c r="C15" i="10"/>
  <c r="I14" i="10"/>
  <c r="E14" i="10"/>
  <c r="K13" i="10"/>
  <c r="G13" i="10"/>
  <c r="C13" i="10"/>
  <c r="I12" i="10"/>
  <c r="E12" i="10"/>
  <c r="K11" i="10"/>
  <c r="G11" i="10"/>
  <c r="C11" i="10"/>
  <c r="I10" i="10"/>
  <c r="E10" i="10"/>
  <c r="K9" i="10"/>
  <c r="G9" i="10"/>
  <c r="C9" i="10"/>
  <c r="I8" i="10"/>
  <c r="E8" i="10"/>
  <c r="K7" i="10"/>
  <c r="G7" i="10"/>
  <c r="C7" i="10"/>
  <c r="I6" i="10"/>
  <c r="E6" i="10"/>
  <c r="K5" i="10"/>
  <c r="G5" i="10"/>
  <c r="C5" i="10"/>
  <c r="I4" i="10"/>
  <c r="E4" i="10"/>
  <c r="H28" i="9"/>
  <c r="D22" i="9"/>
  <c r="J15" i="9"/>
  <c r="F9" i="9"/>
  <c r="H34" i="10"/>
  <c r="F33" i="10"/>
  <c r="H20" i="9"/>
  <c r="F5" i="10"/>
  <c r="B7" i="10"/>
  <c r="H8" i="10"/>
  <c r="D10" i="10"/>
  <c r="J11" i="10"/>
  <c r="F13" i="10"/>
  <c r="B15" i="10"/>
  <c r="H16" i="10"/>
  <c r="D18" i="10"/>
  <c r="J19" i="10"/>
  <c r="F21" i="10"/>
  <c r="B23" i="10"/>
  <c r="H24" i="10"/>
  <c r="D26" i="10"/>
  <c r="J27" i="10"/>
  <c r="F29" i="10"/>
  <c r="B31" i="10"/>
  <c r="H32" i="10"/>
  <c r="B27" i="9"/>
  <c r="D4" i="10"/>
  <c r="J5" i="10"/>
  <c r="F7" i="10"/>
  <c r="B9" i="10"/>
  <c r="H10" i="10"/>
  <c r="D12" i="10"/>
  <c r="J13" i="10"/>
  <c r="F15" i="10"/>
  <c r="B17" i="10"/>
  <c r="H18" i="10"/>
  <c r="D20" i="10"/>
  <c r="J21" i="10"/>
  <c r="F23" i="10"/>
  <c r="B25" i="10"/>
  <c r="H26" i="10"/>
  <c r="D28" i="10"/>
  <c r="J29" i="10"/>
  <c r="F31" i="10"/>
  <c r="B33" i="10"/>
  <c r="A8" i="10"/>
  <c r="B5" i="9"/>
  <c r="H6" i="9"/>
  <c r="D8" i="9"/>
  <c r="J9" i="9"/>
  <c r="F11" i="9"/>
  <c r="B13" i="9"/>
  <c r="H14" i="9"/>
  <c r="D16" i="9"/>
  <c r="J17" i="9"/>
  <c r="F19" i="9"/>
  <c r="B21" i="9"/>
  <c r="H22" i="9"/>
  <c r="D24" i="9"/>
  <c r="J25" i="9"/>
  <c r="F27" i="9"/>
  <c r="B29" i="9"/>
  <c r="H30" i="9"/>
  <c r="F5" i="9"/>
  <c r="B7" i="9"/>
  <c r="H8" i="9"/>
  <c r="D10" i="9"/>
  <c r="J11" i="9"/>
  <c r="F13" i="9"/>
  <c r="B15" i="9"/>
  <c r="H16" i="9"/>
  <c r="D18" i="9"/>
  <c r="J19" i="9"/>
  <c r="F21" i="9"/>
  <c r="B23" i="9"/>
  <c r="H24" i="9"/>
  <c r="D26" i="9"/>
  <c r="J27" i="9"/>
  <c r="F29" i="9"/>
  <c r="K34" i="9"/>
  <c r="G34" i="9"/>
  <c r="C34" i="9"/>
  <c r="I33" i="9"/>
  <c r="E33" i="9"/>
  <c r="K32" i="9"/>
  <c r="G32" i="9"/>
  <c r="C32" i="9"/>
  <c r="I31" i="9"/>
  <c r="E31" i="9"/>
  <c r="K30" i="9"/>
  <c r="G30" i="9"/>
  <c r="C30" i="9"/>
  <c r="I29" i="9"/>
  <c r="E29" i="9"/>
  <c r="K28" i="9"/>
  <c r="G28" i="9"/>
  <c r="C28" i="9"/>
  <c r="I27" i="9"/>
  <c r="E27" i="9"/>
  <c r="K26" i="9"/>
  <c r="G26" i="9"/>
  <c r="C26" i="9"/>
  <c r="I25" i="9"/>
  <c r="E25" i="9"/>
  <c r="K24" i="9"/>
  <c r="G24" i="9"/>
  <c r="C24" i="9"/>
  <c r="I23" i="9"/>
  <c r="E23" i="9"/>
  <c r="K22" i="9"/>
  <c r="G22" i="9"/>
  <c r="C22" i="9"/>
  <c r="I21" i="9"/>
  <c r="E21" i="9"/>
  <c r="K20" i="9"/>
  <c r="G20" i="9"/>
  <c r="C20" i="9"/>
  <c r="I19" i="9"/>
  <c r="E19" i="9"/>
  <c r="K18" i="9"/>
  <c r="G18" i="9"/>
  <c r="C18" i="9"/>
  <c r="I17" i="9"/>
  <c r="E17" i="9"/>
  <c r="K16" i="9"/>
  <c r="G16" i="9"/>
  <c r="C16" i="9"/>
  <c r="I15" i="9"/>
  <c r="E15" i="9"/>
  <c r="K14" i="9"/>
  <c r="G14" i="9"/>
  <c r="C14" i="9"/>
  <c r="I13" i="9"/>
  <c r="E13" i="9"/>
  <c r="K12" i="9"/>
  <c r="G12" i="9"/>
  <c r="C12" i="9"/>
  <c r="I11" i="9"/>
  <c r="E11" i="9"/>
  <c r="K10" i="9"/>
  <c r="G10" i="9"/>
  <c r="C10" i="9"/>
  <c r="I9" i="9"/>
  <c r="E9" i="9"/>
  <c r="K8" i="9"/>
  <c r="G8" i="9"/>
  <c r="C8" i="9"/>
  <c r="I7" i="9"/>
  <c r="E7" i="9"/>
  <c r="K6" i="9"/>
  <c r="G6" i="9"/>
  <c r="C6" i="9"/>
  <c r="I5" i="9"/>
  <c r="E5" i="9"/>
  <c r="K4" i="9"/>
  <c r="G4" i="9"/>
  <c r="C4" i="9"/>
  <c r="J34" i="9"/>
  <c r="F34" i="9"/>
  <c r="B34" i="9"/>
  <c r="H33" i="9"/>
  <c r="D33" i="9"/>
  <c r="J32" i="9"/>
  <c r="F32" i="9"/>
  <c r="B32" i="9"/>
  <c r="H31" i="9"/>
  <c r="D31" i="9"/>
  <c r="J30" i="9"/>
  <c r="F30" i="9"/>
  <c r="B30" i="9"/>
  <c r="H29" i="9"/>
  <c r="D29" i="9"/>
  <c r="J28" i="9"/>
  <c r="F28" i="9"/>
  <c r="B28" i="9"/>
  <c r="H27" i="9"/>
  <c r="D27" i="9"/>
  <c r="J26" i="9"/>
  <c r="F26" i="9"/>
  <c r="B26" i="9"/>
  <c r="H25" i="9"/>
  <c r="D25" i="9"/>
  <c r="J24" i="9"/>
  <c r="F24" i="9"/>
  <c r="B24" i="9"/>
  <c r="H23" i="9"/>
  <c r="D23" i="9"/>
  <c r="J22" i="9"/>
  <c r="F22" i="9"/>
  <c r="B22" i="9"/>
  <c r="H21" i="9"/>
  <c r="D21" i="9"/>
  <c r="J20" i="9"/>
  <c r="F20" i="9"/>
  <c r="B20" i="9"/>
  <c r="H19" i="9"/>
  <c r="D19" i="9"/>
  <c r="J18" i="9"/>
  <c r="F18" i="9"/>
  <c r="B18" i="9"/>
  <c r="H17" i="9"/>
  <c r="D17" i="9"/>
  <c r="J16" i="9"/>
  <c r="F16" i="9"/>
  <c r="B16" i="9"/>
  <c r="H15" i="9"/>
  <c r="D15" i="9"/>
  <c r="J14" i="9"/>
  <c r="F14" i="9"/>
  <c r="B14" i="9"/>
  <c r="H13" i="9"/>
  <c r="D13" i="9"/>
  <c r="J12" i="9"/>
  <c r="F12" i="9"/>
  <c r="B12" i="9"/>
  <c r="H11" i="9"/>
  <c r="D11" i="9"/>
  <c r="J10" i="9"/>
  <c r="F10" i="9"/>
  <c r="B10" i="9"/>
  <c r="H9" i="9"/>
  <c r="D9" i="9"/>
  <c r="J8" i="9"/>
  <c r="F8" i="9"/>
  <c r="B8" i="9"/>
  <c r="H7" i="9"/>
  <c r="D7" i="9"/>
  <c r="J6" i="9"/>
  <c r="F6" i="9"/>
  <c r="B6" i="9"/>
  <c r="H5" i="9"/>
  <c r="D5" i="9"/>
  <c r="J4" i="9"/>
  <c r="F4" i="9"/>
  <c r="B4" i="9"/>
  <c r="I34" i="9"/>
  <c r="E34" i="9"/>
  <c r="K33" i="9"/>
  <c r="G33" i="9"/>
  <c r="C33" i="9"/>
  <c r="I32" i="9"/>
  <c r="E32" i="9"/>
  <c r="K31" i="9"/>
  <c r="G31" i="9"/>
  <c r="C31" i="9"/>
  <c r="I30" i="9"/>
  <c r="E30" i="9"/>
  <c r="K29" i="9"/>
  <c r="G29" i="9"/>
  <c r="C29" i="9"/>
  <c r="I28" i="9"/>
  <c r="E28" i="9"/>
  <c r="K27" i="9"/>
  <c r="G27" i="9"/>
  <c r="C27" i="9"/>
  <c r="I26" i="9"/>
  <c r="E26" i="9"/>
  <c r="K25" i="9"/>
  <c r="G25" i="9"/>
  <c r="C25" i="9"/>
  <c r="I24" i="9"/>
  <c r="E24" i="9"/>
  <c r="K23" i="9"/>
  <c r="G23" i="9"/>
  <c r="C23" i="9"/>
  <c r="I22" i="9"/>
  <c r="E22" i="9"/>
  <c r="K21" i="9"/>
  <c r="G21" i="9"/>
  <c r="C21" i="9"/>
  <c r="I20" i="9"/>
  <c r="E20" i="9"/>
  <c r="K19" i="9"/>
  <c r="G19" i="9"/>
  <c r="C19" i="9"/>
  <c r="I18" i="9"/>
  <c r="E18" i="9"/>
  <c r="K17" i="9"/>
  <c r="G17" i="9"/>
  <c r="C17" i="9"/>
  <c r="I16" i="9"/>
  <c r="E16" i="9"/>
  <c r="K15" i="9"/>
  <c r="G15" i="9"/>
  <c r="C15" i="9"/>
  <c r="I14" i="9"/>
  <c r="E14" i="9"/>
  <c r="K13" i="9"/>
  <c r="G13" i="9"/>
  <c r="C13" i="9"/>
  <c r="I12" i="9"/>
  <c r="E12" i="9"/>
  <c r="K11" i="9"/>
  <c r="G11" i="9"/>
  <c r="C11" i="9"/>
  <c r="I10" i="9"/>
  <c r="E10" i="9"/>
  <c r="K9" i="9"/>
  <c r="G9" i="9"/>
  <c r="C9" i="9"/>
  <c r="I8" i="9"/>
  <c r="E8" i="9"/>
  <c r="K7" i="9"/>
  <c r="G7" i="9"/>
  <c r="C7" i="9"/>
  <c r="I6" i="9"/>
  <c r="E6" i="9"/>
  <c r="K5" i="9"/>
  <c r="G5" i="9"/>
  <c r="C5" i="9"/>
  <c r="I4" i="9"/>
  <c r="E4" i="9"/>
  <c r="H34" i="9"/>
  <c r="D34" i="9"/>
  <c r="J33" i="9"/>
  <c r="F33" i="9"/>
  <c r="B33" i="9"/>
  <c r="H32" i="9"/>
  <c r="D32" i="9"/>
  <c r="B31" i="9"/>
  <c r="D4" i="9"/>
  <c r="J5" i="9"/>
  <c r="F7" i="9"/>
  <c r="B9" i="9"/>
  <c r="H10" i="9"/>
  <c r="D12" i="9"/>
  <c r="J13" i="9"/>
  <c r="F15" i="9"/>
  <c r="B17" i="9"/>
  <c r="H18" i="9"/>
  <c r="D20" i="9"/>
  <c r="J21" i="9"/>
  <c r="F23" i="9"/>
  <c r="B25" i="9"/>
  <c r="H26" i="9"/>
  <c r="D28" i="9"/>
  <c r="J29" i="9"/>
  <c r="J31" i="9"/>
  <c r="A8" i="9"/>
  <c r="H26" i="8"/>
  <c r="H6" i="8"/>
  <c r="B7" i="8"/>
  <c r="D10" i="8"/>
  <c r="J11" i="8"/>
  <c r="B15" i="8"/>
  <c r="D18" i="8"/>
  <c r="F21" i="8"/>
  <c r="B23" i="8"/>
  <c r="D26" i="8"/>
  <c r="D4" i="8"/>
  <c r="J5" i="8"/>
  <c r="F7" i="8"/>
  <c r="B9" i="8"/>
  <c r="H10" i="8"/>
  <c r="D12" i="8"/>
  <c r="J13" i="8"/>
  <c r="F15" i="8"/>
  <c r="B17" i="8"/>
  <c r="H18" i="8"/>
  <c r="D20" i="8"/>
  <c r="J21" i="8"/>
  <c r="F23" i="8"/>
  <c r="B25" i="8"/>
  <c r="J33" i="8"/>
  <c r="B31" i="8"/>
  <c r="J29" i="8"/>
  <c r="H28" i="8"/>
  <c r="D34" i="8"/>
  <c r="F33" i="8"/>
  <c r="H32" i="8"/>
  <c r="J31" i="8"/>
  <c r="H30" i="8"/>
  <c r="F29" i="8"/>
  <c r="D28" i="8"/>
  <c r="H34" i="8"/>
  <c r="B33" i="8"/>
  <c r="D32" i="8"/>
  <c r="F31" i="8"/>
  <c r="D30" i="8"/>
  <c r="B29" i="8"/>
  <c r="J27" i="8"/>
  <c r="B5" i="8"/>
  <c r="F5" i="8"/>
  <c r="H8" i="8"/>
  <c r="F13" i="8"/>
  <c r="H16" i="8"/>
  <c r="J19" i="8"/>
  <c r="H24" i="8"/>
  <c r="J34" i="8"/>
  <c r="H4" i="8"/>
  <c r="D6" i="8"/>
  <c r="J7" i="8"/>
  <c r="F9" i="8"/>
  <c r="B11" i="8"/>
  <c r="H12" i="8"/>
  <c r="D14" i="8"/>
  <c r="J15" i="8"/>
  <c r="F17" i="8"/>
  <c r="B19" i="8"/>
  <c r="H20" i="8"/>
  <c r="D22" i="8"/>
  <c r="J23" i="8"/>
  <c r="F25" i="8"/>
  <c r="B27" i="8"/>
  <c r="D8" i="8"/>
  <c r="J9" i="8"/>
  <c r="F11" i="8"/>
  <c r="B13" i="8"/>
  <c r="H14" i="8"/>
  <c r="D16" i="8"/>
  <c r="J17" i="8"/>
  <c r="F19" i="8"/>
  <c r="B21" i="8"/>
  <c r="H22" i="8"/>
  <c r="D24" i="8"/>
  <c r="J25" i="8"/>
  <c r="F27" i="8"/>
  <c r="E4" i="8"/>
  <c r="I4" i="8"/>
  <c r="C5" i="8"/>
  <c r="G5" i="8"/>
  <c r="K5" i="8"/>
  <c r="E6" i="8"/>
  <c r="I6" i="8"/>
  <c r="C7" i="8"/>
  <c r="G7" i="8"/>
  <c r="K7" i="8"/>
  <c r="E8" i="8"/>
  <c r="I8" i="8"/>
  <c r="C9" i="8"/>
  <c r="G9" i="8"/>
  <c r="K9" i="8"/>
  <c r="E10" i="8"/>
  <c r="I10" i="8"/>
  <c r="C11" i="8"/>
  <c r="G11" i="8"/>
  <c r="K11" i="8"/>
  <c r="E12" i="8"/>
  <c r="I12" i="8"/>
  <c r="C13" i="8"/>
  <c r="G13" i="8"/>
  <c r="K13" i="8"/>
  <c r="E14" i="8"/>
  <c r="I14" i="8"/>
  <c r="C15" i="8"/>
  <c r="G15" i="8"/>
  <c r="K15" i="8"/>
  <c r="E16" i="8"/>
  <c r="I16" i="8"/>
  <c r="C17" i="8"/>
  <c r="G17" i="8"/>
  <c r="K17" i="8"/>
  <c r="E18" i="8"/>
  <c r="I18" i="8"/>
  <c r="C19" i="8"/>
  <c r="G19" i="8"/>
  <c r="K19" i="8"/>
  <c r="E20" i="8"/>
  <c r="I20" i="8"/>
  <c r="C21" i="8"/>
  <c r="G21" i="8"/>
  <c r="K21" i="8"/>
  <c r="E22" i="8"/>
  <c r="I22" i="8"/>
  <c r="C23" i="8"/>
  <c r="G23" i="8"/>
  <c r="K23" i="8"/>
  <c r="E24" i="8"/>
  <c r="I24" i="8"/>
  <c r="C25" i="8"/>
  <c r="G25" i="8"/>
  <c r="K25" i="8"/>
  <c r="E26" i="8"/>
  <c r="I26" i="8"/>
  <c r="C27" i="8"/>
  <c r="G27" i="8"/>
  <c r="K27" i="8"/>
  <c r="E28" i="8"/>
  <c r="I28" i="8"/>
  <c r="C29" i="8"/>
  <c r="G29" i="8"/>
  <c r="K29" i="8"/>
  <c r="E30" i="8"/>
  <c r="I30" i="8"/>
  <c r="C31" i="8"/>
  <c r="G31" i="8"/>
  <c r="K31" i="8"/>
  <c r="E32" i="8"/>
  <c r="I32" i="8"/>
  <c r="C33" i="8"/>
  <c r="G33" i="8"/>
  <c r="K33" i="8"/>
  <c r="E34" i="8"/>
  <c r="I34" i="8"/>
  <c r="B4" i="8"/>
  <c r="F4" i="8"/>
  <c r="J4" i="8"/>
  <c r="D5" i="8"/>
  <c r="H5" i="8"/>
  <c r="B6" i="8"/>
  <c r="F6" i="8"/>
  <c r="J6" i="8"/>
  <c r="D7" i="8"/>
  <c r="H7" i="8"/>
  <c r="B8" i="8"/>
  <c r="F8" i="8"/>
  <c r="J8" i="8"/>
  <c r="D9" i="8"/>
  <c r="H9" i="8"/>
  <c r="B10" i="8"/>
  <c r="F10" i="8"/>
  <c r="J10" i="8"/>
  <c r="D11" i="8"/>
  <c r="H11" i="8"/>
  <c r="B12" i="8"/>
  <c r="F12" i="8"/>
  <c r="J12" i="8"/>
  <c r="D13" i="8"/>
  <c r="H13" i="8"/>
  <c r="B14" i="8"/>
  <c r="F14" i="8"/>
  <c r="J14" i="8"/>
  <c r="D15" i="8"/>
  <c r="H15" i="8"/>
  <c r="B16" i="8"/>
  <c r="F16" i="8"/>
  <c r="J16" i="8"/>
  <c r="D17" i="8"/>
  <c r="H17" i="8"/>
  <c r="B18" i="8"/>
  <c r="F18" i="8"/>
  <c r="J18" i="8"/>
  <c r="D19" i="8"/>
  <c r="H19" i="8"/>
  <c r="B20" i="8"/>
  <c r="F20" i="8"/>
  <c r="J20" i="8"/>
  <c r="D21" i="8"/>
  <c r="H21" i="8"/>
  <c r="B22" i="8"/>
  <c r="F22" i="8"/>
  <c r="J22" i="8"/>
  <c r="D23" i="8"/>
  <c r="H23" i="8"/>
  <c r="B24" i="8"/>
  <c r="F24" i="8"/>
  <c r="J24" i="8"/>
  <c r="D25" i="8"/>
  <c r="H25" i="8"/>
  <c r="B26" i="8"/>
  <c r="F26" i="8"/>
  <c r="J26" i="8"/>
  <c r="D27" i="8"/>
  <c r="H27" i="8"/>
  <c r="B28" i="8"/>
  <c r="F28" i="8"/>
  <c r="J28" i="8"/>
  <c r="D29" i="8"/>
  <c r="H29" i="8"/>
  <c r="B30" i="8"/>
  <c r="F30" i="8"/>
  <c r="J30" i="8"/>
  <c r="D31" i="8"/>
  <c r="H31" i="8"/>
  <c r="B32" i="8"/>
  <c r="F32" i="8"/>
  <c r="J32" i="8"/>
  <c r="D33" i="8"/>
  <c r="H33" i="8"/>
  <c r="B34" i="8"/>
  <c r="F34" i="8"/>
  <c r="J4" i="5"/>
  <c r="C4" i="8"/>
  <c r="G4" i="8"/>
  <c r="K4" i="8"/>
  <c r="E5" i="8"/>
  <c r="I5" i="8"/>
  <c r="C6" i="8"/>
  <c r="G6" i="8"/>
  <c r="K6" i="8"/>
  <c r="E7" i="8"/>
  <c r="I7" i="8"/>
  <c r="C8" i="8"/>
  <c r="G8" i="8"/>
  <c r="K8" i="8"/>
  <c r="E9" i="8"/>
  <c r="I9" i="8"/>
  <c r="C10" i="8"/>
  <c r="G10" i="8"/>
  <c r="K10" i="8"/>
  <c r="E11" i="8"/>
  <c r="I11" i="8"/>
  <c r="C12" i="8"/>
  <c r="G12" i="8"/>
  <c r="K12" i="8"/>
  <c r="E13" i="8"/>
  <c r="I13" i="8"/>
  <c r="C14" i="8"/>
  <c r="G14" i="8"/>
  <c r="K14" i="8"/>
  <c r="E15" i="8"/>
  <c r="I15" i="8"/>
  <c r="C16" i="8"/>
  <c r="G16" i="8"/>
  <c r="K16" i="8"/>
  <c r="E17" i="8"/>
  <c r="I17" i="8"/>
  <c r="C18" i="8"/>
  <c r="G18" i="8"/>
  <c r="K18" i="8"/>
  <c r="E19" i="8"/>
  <c r="I19" i="8"/>
  <c r="C20" i="8"/>
  <c r="G20" i="8"/>
  <c r="K20" i="8"/>
  <c r="E21" i="8"/>
  <c r="I21" i="8"/>
  <c r="C22" i="8"/>
  <c r="G22" i="8"/>
  <c r="K22" i="8"/>
  <c r="E23" i="8"/>
  <c r="I23" i="8"/>
  <c r="C24" i="8"/>
  <c r="G24" i="8"/>
  <c r="K24" i="8"/>
  <c r="E25" i="8"/>
  <c r="I25" i="8"/>
  <c r="C26" i="8"/>
  <c r="G26" i="8"/>
  <c r="K26" i="8"/>
  <c r="E27" i="8"/>
  <c r="I27" i="8"/>
  <c r="C28" i="8"/>
  <c r="G28" i="8"/>
  <c r="K28" i="8"/>
  <c r="E29" i="8"/>
  <c r="I29" i="8"/>
  <c r="C30" i="8"/>
  <c r="G30" i="8"/>
  <c r="K30" i="8"/>
  <c r="E31" i="8"/>
  <c r="I31" i="8"/>
  <c r="C32" i="8"/>
  <c r="G32" i="8"/>
  <c r="K32" i="8"/>
  <c r="E33" i="8"/>
  <c r="I33" i="8"/>
  <c r="C34" i="8"/>
  <c r="G34" i="8"/>
  <c r="K34" i="8"/>
  <c r="A8" i="8"/>
  <c r="H4" i="4"/>
  <c r="D5" i="4"/>
  <c r="B4" i="4"/>
  <c r="J4" i="4"/>
  <c r="D4" i="4"/>
  <c r="D4" i="5"/>
  <c r="G4" i="6"/>
  <c r="E25" i="5"/>
  <c r="F4" i="4"/>
  <c r="F5" i="4"/>
  <c r="H6" i="4"/>
  <c r="J7" i="4"/>
  <c r="B9" i="4"/>
  <c r="D10" i="4"/>
  <c r="B11" i="4"/>
  <c r="D12" i="4"/>
  <c r="F13" i="4"/>
  <c r="H14" i="4"/>
  <c r="J15" i="4"/>
  <c r="B17" i="4"/>
  <c r="D18" i="4"/>
  <c r="F19" i="4"/>
  <c r="H20" i="4"/>
  <c r="J21" i="4"/>
  <c r="B23" i="4"/>
  <c r="D24" i="4"/>
  <c r="F25" i="4"/>
  <c r="I26" i="4"/>
  <c r="J28" i="4"/>
  <c r="F30" i="4"/>
  <c r="H32" i="4"/>
  <c r="J5" i="5"/>
  <c r="K6" i="5"/>
  <c r="E9" i="5"/>
  <c r="I11" i="5"/>
  <c r="I15" i="5"/>
  <c r="K18" i="5"/>
  <c r="I23" i="5"/>
  <c r="K26" i="5"/>
  <c r="G28" i="5"/>
  <c r="C30" i="5"/>
  <c r="I31" i="5"/>
  <c r="K34" i="5"/>
  <c r="E6" i="6"/>
  <c r="G9" i="6"/>
  <c r="G15" i="6"/>
  <c r="K21" i="6"/>
  <c r="E28" i="6"/>
  <c r="F9" i="7"/>
  <c r="K34" i="7"/>
  <c r="G34" i="7"/>
  <c r="C34" i="7"/>
  <c r="I33" i="7"/>
  <c r="E33" i="7"/>
  <c r="K32" i="7"/>
  <c r="G32" i="7"/>
  <c r="C32" i="7"/>
  <c r="I31" i="7"/>
  <c r="E31" i="7"/>
  <c r="K30" i="7"/>
  <c r="G30" i="7"/>
  <c r="C30" i="7"/>
  <c r="I29" i="7"/>
  <c r="E29" i="7"/>
  <c r="K28" i="7"/>
  <c r="G28" i="7"/>
  <c r="C28" i="7"/>
  <c r="I27" i="7"/>
  <c r="E27" i="7"/>
  <c r="K26" i="7"/>
  <c r="G26" i="7"/>
  <c r="C26" i="7"/>
  <c r="I25" i="7"/>
  <c r="E25" i="7"/>
  <c r="K24" i="7"/>
  <c r="G24" i="7"/>
  <c r="C24" i="7"/>
  <c r="I23" i="7"/>
  <c r="E23" i="7"/>
  <c r="K22" i="7"/>
  <c r="G22" i="7"/>
  <c r="C22" i="7"/>
  <c r="I21" i="7"/>
  <c r="E21" i="7"/>
  <c r="K20" i="7"/>
  <c r="G20" i="7"/>
  <c r="C20" i="7"/>
  <c r="I19" i="7"/>
  <c r="E19" i="7"/>
  <c r="K18" i="7"/>
  <c r="G18" i="7"/>
  <c r="C18" i="7"/>
  <c r="I17" i="7"/>
  <c r="E17" i="7"/>
  <c r="K16" i="7"/>
  <c r="G16" i="7"/>
  <c r="C16" i="7"/>
  <c r="I15" i="7"/>
  <c r="E15" i="7"/>
  <c r="K14" i="7"/>
  <c r="G14" i="7"/>
  <c r="C14" i="7"/>
  <c r="I13" i="7"/>
  <c r="E13" i="7"/>
  <c r="K12" i="7"/>
  <c r="G12" i="7"/>
  <c r="C12" i="7"/>
  <c r="I11" i="7"/>
  <c r="E11" i="7"/>
  <c r="K10" i="7"/>
  <c r="G10" i="7"/>
  <c r="C10" i="7"/>
  <c r="I9" i="7"/>
  <c r="E9" i="7"/>
  <c r="K8" i="7"/>
  <c r="G8" i="7"/>
  <c r="C8" i="7"/>
  <c r="I7" i="7"/>
  <c r="E7" i="7"/>
  <c r="K6" i="7"/>
  <c r="G6" i="7"/>
  <c r="C6" i="7"/>
  <c r="I5" i="7"/>
  <c r="E5" i="7"/>
  <c r="K4" i="7"/>
  <c r="G4" i="7"/>
  <c r="C4" i="7"/>
  <c r="J34" i="6"/>
  <c r="F34" i="6"/>
  <c r="B34" i="6"/>
  <c r="H33" i="6"/>
  <c r="D33" i="6"/>
  <c r="J32" i="6"/>
  <c r="F32" i="6"/>
  <c r="J34" i="7"/>
  <c r="F34" i="7"/>
  <c r="B34" i="7"/>
  <c r="H33" i="7"/>
  <c r="D33" i="7"/>
  <c r="J32" i="7"/>
  <c r="F32" i="7"/>
  <c r="B32" i="7"/>
  <c r="H31" i="7"/>
  <c r="D31" i="7"/>
  <c r="J30" i="7"/>
  <c r="F30" i="7"/>
  <c r="B30" i="7"/>
  <c r="H29" i="7"/>
  <c r="D29" i="7"/>
  <c r="J28" i="7"/>
  <c r="F28" i="7"/>
  <c r="B28" i="7"/>
  <c r="H27" i="7"/>
  <c r="D27" i="7"/>
  <c r="J26" i="7"/>
  <c r="F26" i="7"/>
  <c r="B26" i="7"/>
  <c r="H25" i="7"/>
  <c r="D25" i="7"/>
  <c r="J24" i="7"/>
  <c r="F24" i="7"/>
  <c r="B24" i="7"/>
  <c r="H23" i="7"/>
  <c r="D23" i="7"/>
  <c r="J22" i="7"/>
  <c r="F22" i="7"/>
  <c r="B22" i="7"/>
  <c r="H21" i="7"/>
  <c r="D21" i="7"/>
  <c r="J20" i="7"/>
  <c r="F20" i="7"/>
  <c r="B20" i="7"/>
  <c r="H19" i="7"/>
  <c r="D19" i="7"/>
  <c r="J18" i="7"/>
  <c r="F18" i="7"/>
  <c r="B18" i="7"/>
  <c r="H17" i="7"/>
  <c r="D17" i="7"/>
  <c r="J16" i="7"/>
  <c r="F16" i="7"/>
  <c r="B16" i="7"/>
  <c r="H15" i="7"/>
  <c r="D15" i="7"/>
  <c r="J14" i="7"/>
  <c r="F14" i="7"/>
  <c r="B14" i="7"/>
  <c r="H13" i="7"/>
  <c r="D13" i="7"/>
  <c r="J12" i="7"/>
  <c r="F12" i="7"/>
  <c r="B12" i="7"/>
  <c r="H11" i="7"/>
  <c r="D11" i="7"/>
  <c r="J10" i="7"/>
  <c r="F10" i="7"/>
  <c r="B10" i="7"/>
  <c r="H9" i="7"/>
  <c r="D9" i="7"/>
  <c r="J8" i="7"/>
  <c r="F8" i="7"/>
  <c r="B8" i="7"/>
  <c r="H7" i="7"/>
  <c r="D7" i="7"/>
  <c r="J6" i="7"/>
  <c r="F6" i="7"/>
  <c r="B6" i="7"/>
  <c r="H5" i="7"/>
  <c r="D5" i="7"/>
  <c r="J4" i="7"/>
  <c r="F4" i="7"/>
  <c r="B4" i="7"/>
  <c r="I34" i="6"/>
  <c r="E34" i="6"/>
  <c r="K33" i="6"/>
  <c r="G33" i="6"/>
  <c r="C33" i="6"/>
  <c r="I32" i="6"/>
  <c r="E32" i="6"/>
  <c r="I34" i="7"/>
  <c r="E34" i="7"/>
  <c r="K33" i="7"/>
  <c r="G33" i="7"/>
  <c r="C33" i="7"/>
  <c r="I32" i="7"/>
  <c r="E32" i="7"/>
  <c r="K31" i="7"/>
  <c r="G31" i="7"/>
  <c r="C31" i="7"/>
  <c r="I30" i="7"/>
  <c r="E30" i="7"/>
  <c r="K29" i="7"/>
  <c r="G29" i="7"/>
  <c r="C29" i="7"/>
  <c r="I28" i="7"/>
  <c r="E28" i="7"/>
  <c r="K27" i="7"/>
  <c r="G27" i="7"/>
  <c r="C27" i="7"/>
  <c r="I26" i="7"/>
  <c r="E26" i="7"/>
  <c r="K25" i="7"/>
  <c r="G25" i="7"/>
  <c r="C25" i="7"/>
  <c r="I24" i="7"/>
  <c r="E24" i="7"/>
  <c r="K23" i="7"/>
  <c r="G23" i="7"/>
  <c r="C23" i="7"/>
  <c r="I22" i="7"/>
  <c r="E22" i="7"/>
  <c r="K21" i="7"/>
  <c r="G21" i="7"/>
  <c r="C21" i="7"/>
  <c r="I20" i="7"/>
  <c r="E20" i="7"/>
  <c r="K19" i="7"/>
  <c r="G19" i="7"/>
  <c r="C19" i="7"/>
  <c r="I18" i="7"/>
  <c r="E18" i="7"/>
  <c r="K17" i="7"/>
  <c r="G17" i="7"/>
  <c r="C17" i="7"/>
  <c r="I16" i="7"/>
  <c r="E16" i="7"/>
  <c r="K15" i="7"/>
  <c r="G15" i="7"/>
  <c r="C15" i="7"/>
  <c r="I14" i="7"/>
  <c r="E14" i="7"/>
  <c r="K13" i="7"/>
  <c r="G13" i="7"/>
  <c r="C13" i="7"/>
  <c r="I12" i="7"/>
  <c r="E12" i="7"/>
  <c r="K11" i="7"/>
  <c r="G11" i="7"/>
  <c r="C11" i="7"/>
  <c r="I10" i="7"/>
  <c r="E10" i="7"/>
  <c r="K9" i="7"/>
  <c r="G9" i="7"/>
  <c r="C9" i="7"/>
  <c r="I8" i="7"/>
  <c r="E8" i="7"/>
  <c r="K7" i="7"/>
  <c r="G7" i="7"/>
  <c r="C7" i="7"/>
  <c r="I6" i="7"/>
  <c r="E6" i="7"/>
  <c r="K5" i="7"/>
  <c r="G5" i="7"/>
  <c r="C5" i="7"/>
  <c r="I4" i="7"/>
  <c r="E4" i="7"/>
  <c r="H34" i="6"/>
  <c r="D34" i="6"/>
  <c r="J33" i="6"/>
  <c r="F33" i="6"/>
  <c r="B33" i="6"/>
  <c r="H32" i="6"/>
  <c r="D32" i="6"/>
  <c r="H34" i="7"/>
  <c r="B33" i="7"/>
  <c r="F31" i="7"/>
  <c r="J29" i="7"/>
  <c r="D28" i="7"/>
  <c r="H26" i="7"/>
  <c r="B25" i="7"/>
  <c r="F23" i="7"/>
  <c r="J21" i="7"/>
  <c r="D20" i="7"/>
  <c r="H18" i="7"/>
  <c r="B17" i="7"/>
  <c r="F15" i="7"/>
  <c r="J13" i="7"/>
  <c r="D12" i="7"/>
  <c r="H10" i="7"/>
  <c r="B9" i="7"/>
  <c r="F7" i="7"/>
  <c r="J5" i="7"/>
  <c r="D4" i="7"/>
  <c r="C34" i="6"/>
  <c r="G32" i="6"/>
  <c r="J31" i="6"/>
  <c r="F31" i="6"/>
  <c r="B31" i="6"/>
  <c r="H30" i="6"/>
  <c r="D30" i="6"/>
  <c r="J29" i="6"/>
  <c r="F29" i="6"/>
  <c r="B29" i="6"/>
  <c r="H28" i="6"/>
  <c r="D28" i="6"/>
  <c r="J27" i="6"/>
  <c r="F27" i="6"/>
  <c r="B27" i="6"/>
  <c r="H26" i="6"/>
  <c r="D26" i="6"/>
  <c r="J25" i="6"/>
  <c r="F25" i="6"/>
  <c r="B25" i="6"/>
  <c r="H24" i="6"/>
  <c r="D24" i="6"/>
  <c r="J23" i="6"/>
  <c r="F23" i="6"/>
  <c r="B23" i="6"/>
  <c r="H22" i="6"/>
  <c r="D22" i="6"/>
  <c r="J21" i="6"/>
  <c r="F21" i="6"/>
  <c r="B21" i="6"/>
  <c r="H20" i="6"/>
  <c r="D20" i="6"/>
  <c r="J19" i="6"/>
  <c r="F19" i="6"/>
  <c r="B19" i="6"/>
  <c r="H18" i="6"/>
  <c r="D18" i="6"/>
  <c r="J17" i="6"/>
  <c r="F17" i="6"/>
  <c r="B17" i="6"/>
  <c r="H16" i="6"/>
  <c r="D16" i="6"/>
  <c r="J15" i="6"/>
  <c r="F15" i="6"/>
  <c r="B15" i="6"/>
  <c r="H14" i="6"/>
  <c r="D14" i="6"/>
  <c r="J13" i="6"/>
  <c r="F13" i="6"/>
  <c r="B13" i="6"/>
  <c r="H12" i="6"/>
  <c r="D12" i="6"/>
  <c r="J11" i="6"/>
  <c r="F11" i="6"/>
  <c r="B11" i="6"/>
  <c r="H10" i="6"/>
  <c r="D10" i="6"/>
  <c r="J9" i="6"/>
  <c r="F9" i="6"/>
  <c r="B9" i="6"/>
  <c r="H8" i="6"/>
  <c r="D8" i="6"/>
  <c r="J7" i="6"/>
  <c r="F7" i="6"/>
  <c r="B7" i="6"/>
  <c r="H6" i="6"/>
  <c r="D6" i="6"/>
  <c r="J5" i="6"/>
  <c r="D34" i="7"/>
  <c r="H32" i="7"/>
  <c r="B31" i="7"/>
  <c r="F29" i="7"/>
  <c r="J27" i="7"/>
  <c r="D26" i="7"/>
  <c r="H24" i="7"/>
  <c r="B23" i="7"/>
  <c r="F21" i="7"/>
  <c r="J19" i="7"/>
  <c r="D18" i="7"/>
  <c r="H16" i="7"/>
  <c r="B15" i="7"/>
  <c r="F13" i="7"/>
  <c r="J11" i="7"/>
  <c r="D10" i="7"/>
  <c r="H8" i="7"/>
  <c r="B7" i="7"/>
  <c r="F5" i="7"/>
  <c r="I33" i="6"/>
  <c r="C32" i="6"/>
  <c r="I31" i="6"/>
  <c r="E31" i="6"/>
  <c r="K30" i="6"/>
  <c r="G30" i="6"/>
  <c r="C30" i="6"/>
  <c r="I29" i="6"/>
  <c r="E29" i="6"/>
  <c r="K28" i="6"/>
  <c r="G28" i="6"/>
  <c r="C28" i="6"/>
  <c r="I27" i="6"/>
  <c r="E27" i="6"/>
  <c r="K26" i="6"/>
  <c r="G26" i="6"/>
  <c r="C26" i="6"/>
  <c r="I25" i="6"/>
  <c r="E25" i="6"/>
  <c r="K24" i="6"/>
  <c r="G24" i="6"/>
  <c r="C24" i="6"/>
  <c r="I23" i="6"/>
  <c r="E23" i="6"/>
  <c r="K22" i="6"/>
  <c r="G22" i="6"/>
  <c r="C22" i="6"/>
  <c r="I21" i="6"/>
  <c r="E21" i="6"/>
  <c r="K20" i="6"/>
  <c r="G20" i="6"/>
  <c r="C20" i="6"/>
  <c r="I19" i="6"/>
  <c r="E19" i="6"/>
  <c r="K18" i="6"/>
  <c r="G18" i="6"/>
  <c r="C18" i="6"/>
  <c r="I17" i="6"/>
  <c r="E17" i="6"/>
  <c r="K16" i="6"/>
  <c r="G16" i="6"/>
  <c r="C16" i="6"/>
  <c r="I15" i="6"/>
  <c r="E15" i="6"/>
  <c r="K14" i="6"/>
  <c r="G14" i="6"/>
  <c r="C14" i="6"/>
  <c r="I13" i="6"/>
  <c r="E13" i="6"/>
  <c r="K12" i="6"/>
  <c r="G12" i="6"/>
  <c r="C12" i="6"/>
  <c r="I11" i="6"/>
  <c r="E11" i="6"/>
  <c r="K10" i="6"/>
  <c r="G10" i="6"/>
  <c r="C10" i="6"/>
  <c r="I9" i="6"/>
  <c r="E9" i="6"/>
  <c r="K8" i="6"/>
  <c r="G8" i="6"/>
  <c r="C8" i="6"/>
  <c r="I7" i="6"/>
  <c r="E7" i="6"/>
  <c r="K6" i="6"/>
  <c r="G6" i="6"/>
  <c r="J33" i="7"/>
  <c r="D32" i="7"/>
  <c r="H30" i="7"/>
  <c r="B29" i="7"/>
  <c r="F27" i="7"/>
  <c r="J25" i="7"/>
  <c r="D24" i="7"/>
  <c r="H22" i="7"/>
  <c r="B21" i="7"/>
  <c r="F19" i="7"/>
  <c r="J17" i="7"/>
  <c r="D16" i="7"/>
  <c r="H14" i="7"/>
  <c r="B13" i="7"/>
  <c r="F11" i="7"/>
  <c r="J9" i="7"/>
  <c r="D8" i="7"/>
  <c r="H6" i="7"/>
  <c r="B5" i="7"/>
  <c r="K34" i="6"/>
  <c r="E33" i="6"/>
  <c r="B32" i="6"/>
  <c r="H31" i="6"/>
  <c r="D31" i="6"/>
  <c r="J30" i="6"/>
  <c r="F30" i="6"/>
  <c r="B30" i="6"/>
  <c r="H29" i="6"/>
  <c r="D29" i="6"/>
  <c r="J28" i="6"/>
  <c r="F28" i="6"/>
  <c r="B28" i="6"/>
  <c r="H27" i="6"/>
  <c r="D27" i="6"/>
  <c r="J26" i="6"/>
  <c r="F26" i="6"/>
  <c r="B26" i="6"/>
  <c r="H25" i="6"/>
  <c r="D25" i="6"/>
  <c r="J24" i="6"/>
  <c r="F24" i="6"/>
  <c r="B24" i="6"/>
  <c r="H23" i="6"/>
  <c r="D23" i="6"/>
  <c r="J22" i="6"/>
  <c r="F22" i="6"/>
  <c r="B22" i="6"/>
  <c r="H21" i="6"/>
  <c r="D21" i="6"/>
  <c r="J20" i="6"/>
  <c r="F20" i="6"/>
  <c r="B20" i="6"/>
  <c r="H19" i="6"/>
  <c r="D19" i="6"/>
  <c r="J18" i="6"/>
  <c r="F18" i="6"/>
  <c r="B18" i="6"/>
  <c r="H17" i="6"/>
  <c r="D17" i="6"/>
  <c r="J16" i="6"/>
  <c r="F16" i="6"/>
  <c r="B16" i="6"/>
  <c r="H15" i="6"/>
  <c r="D15" i="6"/>
  <c r="J14" i="6"/>
  <c r="F14" i="6"/>
  <c r="B14" i="6"/>
  <c r="H13" i="6"/>
  <c r="D13" i="6"/>
  <c r="J12" i="6"/>
  <c r="F12" i="6"/>
  <c r="B12" i="6"/>
  <c r="H11" i="6"/>
  <c r="D11" i="6"/>
  <c r="J10" i="6"/>
  <c r="F10" i="6"/>
  <c r="B10" i="6"/>
  <c r="F33" i="7"/>
  <c r="B27" i="7"/>
  <c r="H20" i="7"/>
  <c r="D14" i="7"/>
  <c r="J7" i="7"/>
  <c r="G34" i="6"/>
  <c r="C31" i="6"/>
  <c r="G29" i="6"/>
  <c r="K27" i="6"/>
  <c r="E26" i="6"/>
  <c r="I24" i="6"/>
  <c r="C23" i="6"/>
  <c r="G21" i="6"/>
  <c r="K19" i="6"/>
  <c r="E18" i="6"/>
  <c r="I16" i="6"/>
  <c r="C15" i="6"/>
  <c r="G13" i="6"/>
  <c r="K11" i="6"/>
  <c r="E10" i="6"/>
  <c r="D9" i="6"/>
  <c r="F8" i="6"/>
  <c r="H7" i="6"/>
  <c r="J6" i="6"/>
  <c r="C6" i="6"/>
  <c r="H5" i="6"/>
  <c r="D5" i="6"/>
  <c r="J4" i="6"/>
  <c r="F4" i="6"/>
  <c r="B4" i="6"/>
  <c r="J34" i="5"/>
  <c r="F34" i="5"/>
  <c r="B34" i="5"/>
  <c r="H33" i="5"/>
  <c r="D33" i="5"/>
  <c r="J32" i="5"/>
  <c r="F32" i="5"/>
  <c r="B32" i="5"/>
  <c r="H31" i="5"/>
  <c r="D31" i="5"/>
  <c r="J30" i="5"/>
  <c r="F30" i="5"/>
  <c r="B30" i="5"/>
  <c r="H29" i="5"/>
  <c r="D29" i="5"/>
  <c r="J28" i="5"/>
  <c r="F28" i="5"/>
  <c r="B28" i="5"/>
  <c r="H27" i="5"/>
  <c r="D27" i="5"/>
  <c r="J26" i="5"/>
  <c r="F26" i="5"/>
  <c r="B26" i="5"/>
  <c r="H25" i="5"/>
  <c r="D25" i="5"/>
  <c r="J24" i="5"/>
  <c r="F24" i="5"/>
  <c r="B24" i="5"/>
  <c r="H23" i="5"/>
  <c r="D23" i="5"/>
  <c r="J22" i="5"/>
  <c r="F22" i="5"/>
  <c r="B22" i="5"/>
  <c r="H21" i="5"/>
  <c r="D21" i="5"/>
  <c r="J20" i="5"/>
  <c r="F20" i="5"/>
  <c r="B20" i="5"/>
  <c r="H19" i="5"/>
  <c r="D19" i="5"/>
  <c r="J18" i="5"/>
  <c r="F18" i="5"/>
  <c r="B18" i="5"/>
  <c r="H17" i="5"/>
  <c r="D17" i="5"/>
  <c r="J16" i="5"/>
  <c r="F16" i="5"/>
  <c r="B16" i="5"/>
  <c r="H15" i="5"/>
  <c r="D15" i="5"/>
  <c r="J14" i="5"/>
  <c r="F14" i="5"/>
  <c r="B14" i="5"/>
  <c r="H13" i="5"/>
  <c r="D13" i="5"/>
  <c r="J12" i="5"/>
  <c r="F12" i="5"/>
  <c r="B12" i="5"/>
  <c r="H11" i="5"/>
  <c r="D11" i="5"/>
  <c r="J10" i="5"/>
  <c r="F10" i="5"/>
  <c r="B10" i="5"/>
  <c r="H9" i="5"/>
  <c r="D9" i="5"/>
  <c r="J8" i="5"/>
  <c r="F8" i="5"/>
  <c r="B8" i="5"/>
  <c r="H7" i="5"/>
  <c r="D7" i="5"/>
  <c r="J31" i="7"/>
  <c r="F25" i="7"/>
  <c r="B19" i="7"/>
  <c r="H12" i="7"/>
  <c r="D6" i="7"/>
  <c r="K32" i="6"/>
  <c r="I30" i="6"/>
  <c r="C29" i="6"/>
  <c r="G27" i="6"/>
  <c r="K25" i="6"/>
  <c r="E24" i="6"/>
  <c r="I22" i="6"/>
  <c r="C21" i="6"/>
  <c r="G19" i="6"/>
  <c r="K17" i="6"/>
  <c r="E16" i="6"/>
  <c r="I14" i="6"/>
  <c r="C13" i="6"/>
  <c r="G11" i="6"/>
  <c r="K9" i="6"/>
  <c r="C9" i="6"/>
  <c r="E8" i="6"/>
  <c r="G7" i="6"/>
  <c r="I6" i="6"/>
  <c r="B6" i="6"/>
  <c r="G5" i="6"/>
  <c r="C5" i="6"/>
  <c r="I4" i="6"/>
  <c r="E4" i="6"/>
  <c r="I34" i="5"/>
  <c r="E34" i="5"/>
  <c r="K33" i="5"/>
  <c r="G33" i="5"/>
  <c r="C33" i="5"/>
  <c r="I32" i="5"/>
  <c r="E32" i="5"/>
  <c r="K31" i="5"/>
  <c r="G31" i="5"/>
  <c r="C31" i="5"/>
  <c r="I30" i="5"/>
  <c r="E30" i="5"/>
  <c r="K29" i="5"/>
  <c r="G29" i="5"/>
  <c r="C29" i="5"/>
  <c r="I28" i="5"/>
  <c r="E28" i="5"/>
  <c r="K27" i="5"/>
  <c r="G27" i="5"/>
  <c r="C27" i="5"/>
  <c r="I26" i="5"/>
  <c r="E26" i="5"/>
  <c r="K25" i="5"/>
  <c r="G25" i="5"/>
  <c r="C25" i="5"/>
  <c r="I24" i="5"/>
  <c r="E24" i="5"/>
  <c r="K23" i="5"/>
  <c r="G23" i="5"/>
  <c r="C23" i="5"/>
  <c r="I22" i="5"/>
  <c r="E22" i="5"/>
  <c r="K21" i="5"/>
  <c r="G21" i="5"/>
  <c r="C21" i="5"/>
  <c r="I20" i="5"/>
  <c r="E20" i="5"/>
  <c r="K19" i="5"/>
  <c r="G19" i="5"/>
  <c r="C19" i="5"/>
  <c r="I18" i="5"/>
  <c r="E18" i="5"/>
  <c r="K17" i="5"/>
  <c r="G17" i="5"/>
  <c r="C17" i="5"/>
  <c r="I16" i="5"/>
  <c r="E16" i="5"/>
  <c r="K15" i="5"/>
  <c r="G15" i="5"/>
  <c r="C15" i="5"/>
  <c r="I14" i="5"/>
  <c r="E14" i="5"/>
  <c r="K13" i="5"/>
  <c r="G13" i="5"/>
  <c r="C13" i="5"/>
  <c r="I12" i="5"/>
  <c r="E12" i="5"/>
  <c r="K11" i="5"/>
  <c r="G11" i="5"/>
  <c r="C11" i="5"/>
  <c r="I10" i="5"/>
  <c r="E10" i="5"/>
  <c r="K9" i="5"/>
  <c r="G9" i="5"/>
  <c r="C9" i="5"/>
  <c r="I8" i="5"/>
  <c r="E8" i="5"/>
  <c r="K7" i="5"/>
  <c r="G7" i="5"/>
  <c r="C7" i="5"/>
  <c r="I6" i="5"/>
  <c r="E6" i="5"/>
  <c r="K5" i="5"/>
  <c r="G5" i="5"/>
  <c r="C5" i="5"/>
  <c r="I4" i="5"/>
  <c r="E4" i="5"/>
  <c r="K34" i="4"/>
  <c r="G34" i="4"/>
  <c r="C34" i="4"/>
  <c r="I33" i="4"/>
  <c r="E33" i="4"/>
  <c r="K32" i="4"/>
  <c r="G32" i="4"/>
  <c r="C32" i="4"/>
  <c r="I31" i="4"/>
  <c r="E31" i="4"/>
  <c r="K30" i="4"/>
  <c r="G30" i="4"/>
  <c r="C30" i="4"/>
  <c r="I29" i="4"/>
  <c r="E29" i="4"/>
  <c r="K28" i="4"/>
  <c r="G28" i="4"/>
  <c r="C28" i="4"/>
  <c r="I27" i="4"/>
  <c r="E27" i="4"/>
  <c r="K26" i="4"/>
  <c r="G26" i="4"/>
  <c r="D30" i="7"/>
  <c r="J23" i="7"/>
  <c r="F17" i="7"/>
  <c r="B11" i="7"/>
  <c r="H4" i="7"/>
  <c r="K31" i="6"/>
  <c r="E30" i="6"/>
  <c r="I28" i="6"/>
  <c r="C27" i="6"/>
  <c r="G25" i="6"/>
  <c r="K23" i="6"/>
  <c r="E22" i="6"/>
  <c r="I20" i="6"/>
  <c r="C19" i="6"/>
  <c r="G17" i="6"/>
  <c r="K15" i="6"/>
  <c r="E14" i="6"/>
  <c r="I12" i="6"/>
  <c r="C11" i="6"/>
  <c r="H9" i="6"/>
  <c r="J8" i="6"/>
  <c r="B8" i="6"/>
  <c r="D7" i="6"/>
  <c r="F6" i="6"/>
  <c r="K5" i="6"/>
  <c r="F5" i="6"/>
  <c r="B5" i="6"/>
  <c r="H4" i="6"/>
  <c r="D4" i="6"/>
  <c r="H34" i="5"/>
  <c r="D34" i="5"/>
  <c r="J33" i="5"/>
  <c r="F33" i="5"/>
  <c r="B33" i="5"/>
  <c r="H32" i="5"/>
  <c r="D32" i="5"/>
  <c r="J31" i="5"/>
  <c r="F31" i="5"/>
  <c r="B31" i="5"/>
  <c r="H30" i="5"/>
  <c r="D30" i="5"/>
  <c r="J29" i="5"/>
  <c r="F29" i="5"/>
  <c r="B29" i="5"/>
  <c r="H28" i="5"/>
  <c r="D28" i="5"/>
  <c r="J27" i="5"/>
  <c r="F27" i="5"/>
  <c r="B27" i="5"/>
  <c r="H26" i="5"/>
  <c r="D26" i="5"/>
  <c r="J25" i="5"/>
  <c r="F25" i="5"/>
  <c r="B25" i="5"/>
  <c r="H24" i="5"/>
  <c r="D24" i="5"/>
  <c r="J23" i="5"/>
  <c r="F23" i="5"/>
  <c r="B23" i="5"/>
  <c r="H22" i="5"/>
  <c r="D22" i="5"/>
  <c r="J21" i="5"/>
  <c r="F21" i="5"/>
  <c r="B21" i="5"/>
  <c r="H20" i="5"/>
  <c r="D20" i="5"/>
  <c r="J19" i="5"/>
  <c r="F19" i="5"/>
  <c r="B19" i="5"/>
  <c r="H18" i="5"/>
  <c r="D18" i="5"/>
  <c r="J17" i="5"/>
  <c r="F17" i="5"/>
  <c r="B17" i="5"/>
  <c r="H16" i="5"/>
  <c r="D16" i="5"/>
  <c r="J15" i="5"/>
  <c r="F15" i="5"/>
  <c r="B15" i="5"/>
  <c r="H14" i="5"/>
  <c r="D14" i="5"/>
  <c r="J13" i="5"/>
  <c r="F13" i="5"/>
  <c r="B13" i="5"/>
  <c r="H12" i="5"/>
  <c r="E4" i="4"/>
  <c r="I4" i="4"/>
  <c r="C5" i="4"/>
  <c r="G5" i="4"/>
  <c r="K5" i="4"/>
  <c r="E6" i="4"/>
  <c r="I6" i="4"/>
  <c r="C7" i="4"/>
  <c r="G7" i="4"/>
  <c r="K7" i="4"/>
  <c r="E8" i="4"/>
  <c r="I8" i="4"/>
  <c r="C9" i="4"/>
  <c r="G9" i="4"/>
  <c r="K9" i="4"/>
  <c r="E10" i="4"/>
  <c r="I10" i="4"/>
  <c r="C11" i="4"/>
  <c r="G11" i="4"/>
  <c r="K11" i="4"/>
  <c r="E12" i="4"/>
  <c r="I12" i="4"/>
  <c r="C13" i="4"/>
  <c r="G13" i="4"/>
  <c r="K13" i="4"/>
  <c r="E14" i="4"/>
  <c r="I14" i="4"/>
  <c r="C15" i="4"/>
  <c r="G15" i="4"/>
  <c r="K15" i="4"/>
  <c r="E16" i="4"/>
  <c r="I16" i="4"/>
  <c r="C17" i="4"/>
  <c r="G17" i="4"/>
  <c r="K17" i="4"/>
  <c r="E18" i="4"/>
  <c r="I18" i="4"/>
  <c r="C19" i="4"/>
  <c r="G19" i="4"/>
  <c r="K19" i="4"/>
  <c r="E20" i="4"/>
  <c r="I20" i="4"/>
  <c r="C21" i="4"/>
  <c r="G21" i="4"/>
  <c r="K21" i="4"/>
  <c r="E22" i="4"/>
  <c r="I22" i="4"/>
  <c r="C23" i="4"/>
  <c r="G23" i="4"/>
  <c r="K23" i="4"/>
  <c r="E24" i="4"/>
  <c r="I24" i="4"/>
  <c r="C25" i="4"/>
  <c r="G25" i="4"/>
  <c r="K25" i="4"/>
  <c r="E26" i="4"/>
  <c r="J26" i="4"/>
  <c r="F27" i="4"/>
  <c r="K27" i="4"/>
  <c r="F28" i="4"/>
  <c r="B29" i="4"/>
  <c r="G29" i="4"/>
  <c r="B30" i="4"/>
  <c r="H30" i="4"/>
  <c r="C31" i="4"/>
  <c r="H31" i="4"/>
  <c r="D32" i="4"/>
  <c r="I32" i="4"/>
  <c r="D33" i="4"/>
  <c r="J33" i="4"/>
  <c r="E34" i="4"/>
  <c r="J34" i="4"/>
  <c r="F4" i="5"/>
  <c r="K4" i="5"/>
  <c r="F5" i="5"/>
  <c r="B6" i="5"/>
  <c r="G6" i="5"/>
  <c r="B7" i="5"/>
  <c r="J7" i="5"/>
  <c r="H8" i="5"/>
  <c r="F9" i="5"/>
  <c r="D10" i="5"/>
  <c r="B11" i="5"/>
  <c r="J11" i="5"/>
  <c r="K12" i="5"/>
  <c r="G14" i="5"/>
  <c r="C16" i="5"/>
  <c r="I17" i="5"/>
  <c r="E19" i="5"/>
  <c r="K20" i="5"/>
  <c r="G22" i="5"/>
  <c r="C24" i="5"/>
  <c r="I25" i="5"/>
  <c r="E27" i="5"/>
  <c r="K28" i="5"/>
  <c r="G30" i="5"/>
  <c r="C32" i="5"/>
  <c r="I33" i="5"/>
  <c r="K4" i="6"/>
  <c r="C7" i="6"/>
  <c r="I10" i="6"/>
  <c r="C17" i="6"/>
  <c r="G23" i="6"/>
  <c r="K29" i="6"/>
  <c r="J15" i="7"/>
  <c r="B5" i="4"/>
  <c r="D6" i="4"/>
  <c r="F7" i="4"/>
  <c r="H8" i="4"/>
  <c r="J9" i="4"/>
  <c r="F11" i="4"/>
  <c r="H12" i="4"/>
  <c r="J13" i="4"/>
  <c r="B15" i="4"/>
  <c r="D16" i="4"/>
  <c r="F17" i="4"/>
  <c r="H18" i="4"/>
  <c r="J19" i="4"/>
  <c r="B21" i="4"/>
  <c r="D22" i="4"/>
  <c r="F23" i="4"/>
  <c r="H24" i="4"/>
  <c r="J25" i="4"/>
  <c r="J27" i="4"/>
  <c r="F29" i="4"/>
  <c r="B31" i="4"/>
  <c r="B32" i="4"/>
  <c r="H33" i="4"/>
  <c r="I34" i="4"/>
  <c r="E5" i="5"/>
  <c r="I7" i="5"/>
  <c r="C10" i="5"/>
  <c r="G12" i="5"/>
  <c r="E17" i="5"/>
  <c r="C22" i="5"/>
  <c r="E33" i="5"/>
  <c r="H5" i="4"/>
  <c r="B6" i="4"/>
  <c r="F6" i="4"/>
  <c r="J6" i="4"/>
  <c r="D7" i="4"/>
  <c r="H7" i="4"/>
  <c r="B8" i="4"/>
  <c r="F8" i="4"/>
  <c r="J8" i="4"/>
  <c r="D9" i="4"/>
  <c r="H9" i="4"/>
  <c r="B10" i="4"/>
  <c r="F10" i="4"/>
  <c r="J10" i="4"/>
  <c r="D11" i="4"/>
  <c r="H11" i="4"/>
  <c r="B12" i="4"/>
  <c r="F12" i="4"/>
  <c r="J12" i="4"/>
  <c r="D13" i="4"/>
  <c r="H13" i="4"/>
  <c r="B14" i="4"/>
  <c r="F14" i="4"/>
  <c r="J14" i="4"/>
  <c r="D15" i="4"/>
  <c r="H15" i="4"/>
  <c r="B16" i="4"/>
  <c r="F16" i="4"/>
  <c r="J16" i="4"/>
  <c r="D17" i="4"/>
  <c r="H17" i="4"/>
  <c r="B18" i="4"/>
  <c r="F18" i="4"/>
  <c r="J18" i="4"/>
  <c r="D19" i="4"/>
  <c r="H19" i="4"/>
  <c r="B20" i="4"/>
  <c r="F20" i="4"/>
  <c r="J20" i="4"/>
  <c r="D21" i="4"/>
  <c r="H21" i="4"/>
  <c r="B22" i="4"/>
  <c r="F22" i="4"/>
  <c r="J22" i="4"/>
  <c r="D23" i="4"/>
  <c r="H23" i="4"/>
  <c r="B24" i="4"/>
  <c r="F24" i="4"/>
  <c r="J24" i="4"/>
  <c r="D25" i="4"/>
  <c r="H25" i="4"/>
  <c r="B26" i="4"/>
  <c r="F26" i="4"/>
  <c r="B27" i="4"/>
  <c r="G27" i="4"/>
  <c r="B28" i="4"/>
  <c r="H28" i="4"/>
  <c r="C29" i="4"/>
  <c r="H29" i="4"/>
  <c r="D30" i="4"/>
  <c r="I30" i="4"/>
  <c r="D31" i="4"/>
  <c r="J31" i="4"/>
  <c r="E32" i="4"/>
  <c r="J32" i="4"/>
  <c r="F33" i="4"/>
  <c r="K33" i="4"/>
  <c r="F34" i="4"/>
  <c r="B4" i="5"/>
  <c r="G4" i="5"/>
  <c r="B5" i="5"/>
  <c r="H5" i="5"/>
  <c r="C6" i="5"/>
  <c r="H6" i="5"/>
  <c r="E7" i="5"/>
  <c r="C8" i="5"/>
  <c r="K8" i="5"/>
  <c r="I9" i="5"/>
  <c r="G10" i="5"/>
  <c r="E11" i="5"/>
  <c r="C12" i="5"/>
  <c r="E13" i="5"/>
  <c r="K14" i="5"/>
  <c r="G16" i="5"/>
  <c r="C18" i="5"/>
  <c r="I19" i="5"/>
  <c r="E21" i="5"/>
  <c r="K22" i="5"/>
  <c r="G24" i="5"/>
  <c r="C26" i="5"/>
  <c r="I27" i="5"/>
  <c r="E29" i="5"/>
  <c r="K30" i="5"/>
  <c r="G32" i="5"/>
  <c r="C34" i="5"/>
  <c r="E5" i="6"/>
  <c r="K7" i="6"/>
  <c r="E12" i="6"/>
  <c r="I18" i="6"/>
  <c r="C25" i="6"/>
  <c r="G31" i="6"/>
  <c r="D22" i="7"/>
  <c r="J5" i="4"/>
  <c r="B7" i="4"/>
  <c r="D8" i="4"/>
  <c r="F9" i="4"/>
  <c r="H10" i="4"/>
  <c r="J11" i="4"/>
  <c r="B13" i="4"/>
  <c r="D14" i="4"/>
  <c r="F15" i="4"/>
  <c r="H16" i="4"/>
  <c r="J17" i="4"/>
  <c r="B19" i="4"/>
  <c r="D20" i="4"/>
  <c r="F21" i="4"/>
  <c r="H22" i="4"/>
  <c r="J23" i="4"/>
  <c r="B25" i="4"/>
  <c r="D26" i="4"/>
  <c r="D27" i="4"/>
  <c r="E28" i="4"/>
  <c r="K29" i="4"/>
  <c r="G31" i="4"/>
  <c r="C33" i="4"/>
  <c r="D34" i="4"/>
  <c r="F6" i="5"/>
  <c r="G8" i="5"/>
  <c r="K10" i="5"/>
  <c r="C14" i="5"/>
  <c r="G20" i="5"/>
  <c r="C4" i="4"/>
  <c r="G4" i="4"/>
  <c r="K4" i="4"/>
  <c r="E5" i="4"/>
  <c r="I5" i="4"/>
  <c r="C6" i="4"/>
  <c r="G6" i="4"/>
  <c r="K6" i="4"/>
  <c r="E7" i="4"/>
  <c r="I7" i="4"/>
  <c r="C8" i="4"/>
  <c r="G8" i="4"/>
  <c r="K8" i="4"/>
  <c r="E9" i="4"/>
  <c r="I9" i="4"/>
  <c r="C10" i="4"/>
  <c r="G10" i="4"/>
  <c r="K10" i="4"/>
  <c r="E11" i="4"/>
  <c r="I11" i="4"/>
  <c r="C12" i="4"/>
  <c r="G12" i="4"/>
  <c r="K12" i="4"/>
  <c r="E13" i="4"/>
  <c r="I13" i="4"/>
  <c r="C14" i="4"/>
  <c r="G14" i="4"/>
  <c r="K14" i="4"/>
  <c r="E15" i="4"/>
  <c r="I15" i="4"/>
  <c r="C16" i="4"/>
  <c r="G16" i="4"/>
  <c r="K16" i="4"/>
  <c r="E17" i="4"/>
  <c r="I17" i="4"/>
  <c r="C18" i="4"/>
  <c r="G18" i="4"/>
  <c r="K18" i="4"/>
  <c r="E19" i="4"/>
  <c r="I19" i="4"/>
  <c r="C20" i="4"/>
  <c r="G20" i="4"/>
  <c r="K20" i="4"/>
  <c r="E21" i="4"/>
  <c r="I21" i="4"/>
  <c r="C22" i="4"/>
  <c r="G22" i="4"/>
  <c r="K22" i="4"/>
  <c r="E23" i="4"/>
  <c r="I23" i="4"/>
  <c r="C24" i="4"/>
  <c r="G24" i="4"/>
  <c r="K24" i="4"/>
  <c r="E25" i="4"/>
  <c r="I25" i="4"/>
  <c r="C26" i="4"/>
  <c r="H26" i="4"/>
  <c r="C27" i="4"/>
  <c r="H27" i="4"/>
  <c r="D28" i="4"/>
  <c r="I28" i="4"/>
  <c r="D29" i="4"/>
  <c r="J29" i="4"/>
  <c r="E30" i="4"/>
  <c r="J30" i="4"/>
  <c r="F31" i="4"/>
  <c r="K31" i="4"/>
  <c r="F32" i="4"/>
  <c r="B33" i="4"/>
  <c r="G33" i="4"/>
  <c r="B34" i="4"/>
  <c r="H34" i="4"/>
  <c r="C4" i="5"/>
  <c r="H4" i="5"/>
  <c r="D5" i="5"/>
  <c r="I5" i="5"/>
  <c r="D6" i="5"/>
  <c r="J6" i="5"/>
  <c r="F7" i="5"/>
  <c r="D8" i="5"/>
  <c r="B9" i="5"/>
  <c r="J9" i="5"/>
  <c r="H10" i="5"/>
  <c r="F11" i="5"/>
  <c r="D12" i="5"/>
  <c r="I13" i="5"/>
  <c r="E15" i="5"/>
  <c r="K16" i="5"/>
  <c r="G18" i="5"/>
  <c r="C20" i="5"/>
  <c r="I21" i="5"/>
  <c r="E23" i="5"/>
  <c r="K24" i="5"/>
  <c r="G26" i="5"/>
  <c r="C28" i="5"/>
  <c r="I29" i="5"/>
  <c r="E31" i="5"/>
  <c r="K32" i="5"/>
  <c r="G34" i="5"/>
  <c r="C4" i="6"/>
  <c r="I5" i="6"/>
  <c r="I8" i="6"/>
  <c r="K13" i="6"/>
  <c r="E20" i="6"/>
  <c r="I26" i="6"/>
  <c r="H28" i="7"/>
  <c r="A7" i="7"/>
  <c r="A8" i="7"/>
  <c r="A8" i="6"/>
  <c r="A7" i="5"/>
  <c r="A9" i="28" l="1"/>
  <c r="A9" i="27"/>
  <c r="A9" i="26"/>
  <c r="A9" i="25"/>
  <c r="A9" i="24"/>
  <c r="A9" i="23"/>
  <c r="A9" i="22"/>
  <c r="A9" i="21"/>
  <c r="A8" i="20"/>
  <c r="A9" i="19"/>
  <c r="A9" i="18"/>
  <c r="A9" i="17"/>
  <c r="A9" i="16"/>
  <c r="A9" i="15"/>
  <c r="A9" i="14"/>
  <c r="A9" i="13"/>
  <c r="A8" i="12"/>
  <c r="A9" i="11"/>
  <c r="A9" i="10"/>
  <c r="A9" i="9"/>
  <c r="A9" i="8"/>
  <c r="A9" i="7"/>
  <c r="A9" i="6"/>
  <c r="A8" i="5"/>
  <c r="A10" i="28" l="1"/>
  <c r="A10" i="27"/>
  <c r="A10" i="26"/>
  <c r="A10" i="25"/>
  <c r="A10" i="24"/>
  <c r="A10" i="23"/>
  <c r="A10" i="22"/>
  <c r="A10" i="21"/>
  <c r="A9" i="20"/>
  <c r="A10" i="19"/>
  <c r="A10" i="18"/>
  <c r="A10" i="17"/>
  <c r="A10" i="16"/>
  <c r="A10" i="15"/>
  <c r="A10" i="14"/>
  <c r="A10" i="13"/>
  <c r="A9" i="12"/>
  <c r="A10" i="11"/>
  <c r="A10" i="10"/>
  <c r="A10" i="9"/>
  <c r="A10" i="8"/>
  <c r="A10" i="7"/>
  <c r="A10" i="6"/>
  <c r="A9" i="5"/>
  <c r="A11" i="28" l="1"/>
  <c r="A11" i="27"/>
  <c r="A11" i="26"/>
  <c r="A11" i="25"/>
  <c r="A11" i="24"/>
  <c r="A11" i="23"/>
  <c r="A11" i="22"/>
  <c r="A11" i="21"/>
  <c r="A10" i="20"/>
  <c r="A11" i="19"/>
  <c r="A11" i="18"/>
  <c r="A11" i="17"/>
  <c r="A11" i="16"/>
  <c r="A11" i="15"/>
  <c r="A11" i="14"/>
  <c r="A11" i="13"/>
  <c r="A10" i="12"/>
  <c r="A11" i="11"/>
  <c r="A11" i="10"/>
  <c r="A11" i="9"/>
  <c r="A11" i="8"/>
  <c r="A11" i="7"/>
  <c r="A11" i="6"/>
  <c r="A10" i="5"/>
  <c r="A12" i="28" l="1"/>
  <c r="A12" i="27"/>
  <c r="A12" i="26"/>
  <c r="A12" i="25"/>
  <c r="A12" i="24"/>
  <c r="A12" i="23"/>
  <c r="A12" i="22"/>
  <c r="A12" i="21"/>
  <c r="A11" i="20"/>
  <c r="A12" i="19"/>
  <c r="A12" i="18"/>
  <c r="A12" i="17"/>
  <c r="A12" i="16"/>
  <c r="A12" i="15"/>
  <c r="A12" i="14"/>
  <c r="A12" i="13"/>
  <c r="A11" i="12"/>
  <c r="A12" i="11"/>
  <c r="A12" i="10"/>
  <c r="A12" i="9"/>
  <c r="A12" i="8"/>
  <c r="A12" i="7"/>
  <c r="A12" i="6"/>
  <c r="A11" i="5"/>
  <c r="A13" i="28" l="1"/>
  <c r="A13" i="27"/>
  <c r="A13" i="26"/>
  <c r="A13" i="25"/>
  <c r="A13" i="24"/>
  <c r="A13" i="23"/>
  <c r="A13" i="22"/>
  <c r="A13" i="21"/>
  <c r="A12" i="20"/>
  <c r="A13" i="19"/>
  <c r="A13" i="18"/>
  <c r="A13" i="17"/>
  <c r="A13" i="16"/>
  <c r="A13" i="15"/>
  <c r="A13" i="14"/>
  <c r="A13" i="13"/>
  <c r="A12" i="12"/>
  <c r="A13" i="11"/>
  <c r="A13" i="10"/>
  <c r="A13" i="9"/>
  <c r="A13" i="8"/>
  <c r="A13" i="7"/>
  <c r="A13" i="6"/>
  <c r="A12" i="5"/>
  <c r="A14" i="28" l="1"/>
  <c r="A14" i="27"/>
  <c r="A14" i="26"/>
  <c r="A14" i="25"/>
  <c r="A14" i="24"/>
  <c r="A14" i="23"/>
  <c r="A14" i="22"/>
  <c r="A14" i="21"/>
  <c r="A13" i="20"/>
  <c r="A14" i="19"/>
  <c r="A14" i="18"/>
  <c r="A14" i="17"/>
  <c r="A14" i="16"/>
  <c r="A14" i="15"/>
  <c r="A14" i="14"/>
  <c r="A14" i="13"/>
  <c r="A13" i="12"/>
  <c r="A14" i="11"/>
  <c r="A14" i="10"/>
  <c r="A14" i="9"/>
  <c r="A14" i="8"/>
  <c r="A14" i="7"/>
  <c r="A14" i="6"/>
  <c r="A13" i="5"/>
  <c r="A15" i="28" l="1"/>
  <c r="A15" i="27"/>
  <c r="A15" i="26"/>
  <c r="A15" i="25"/>
  <c r="A15" i="24"/>
  <c r="A15" i="23"/>
  <c r="A15" i="22"/>
  <c r="A15" i="21"/>
  <c r="A14" i="20"/>
  <c r="A15" i="19"/>
  <c r="A15" i="18"/>
  <c r="A15" i="17"/>
  <c r="A15" i="16"/>
  <c r="A15" i="15"/>
  <c r="A15" i="14"/>
  <c r="A15" i="13"/>
  <c r="A14" i="12"/>
  <c r="A15" i="11"/>
  <c r="A15" i="10"/>
  <c r="A15" i="9"/>
  <c r="A15" i="8"/>
  <c r="A15" i="7"/>
  <c r="A15" i="6"/>
  <c r="A14" i="5"/>
  <c r="A16" i="28" l="1"/>
  <c r="A16" i="27"/>
  <c r="A16" i="26"/>
  <c r="A16" i="25"/>
  <c r="A16" i="24"/>
  <c r="A16" i="23"/>
  <c r="A16" i="22"/>
  <c r="A16" i="21"/>
  <c r="A15" i="20"/>
  <c r="A16" i="19"/>
  <c r="A16" i="18"/>
  <c r="A16" i="17"/>
  <c r="A16" i="16"/>
  <c r="A16" i="15"/>
  <c r="A16" i="14"/>
  <c r="A16" i="13"/>
  <c r="A15" i="12"/>
  <c r="A16" i="11"/>
  <c r="A16" i="10"/>
  <c r="A16" i="9"/>
  <c r="A16" i="8"/>
  <c r="A16" i="7"/>
  <c r="A16" i="6"/>
  <c r="A15" i="5"/>
  <c r="A17" i="28" l="1"/>
  <c r="A17" i="27"/>
  <c r="A17" i="26"/>
  <c r="A17" i="25"/>
  <c r="A17" i="24"/>
  <c r="A17" i="23"/>
  <c r="A17" i="22"/>
  <c r="A17" i="21"/>
  <c r="A16" i="20"/>
  <c r="A17" i="19"/>
  <c r="A17" i="18"/>
  <c r="A17" i="17"/>
  <c r="A17" i="16"/>
  <c r="A17" i="15"/>
  <c r="A17" i="14"/>
  <c r="A17" i="13"/>
  <c r="A16" i="12"/>
  <c r="A17" i="11"/>
  <c r="A17" i="10"/>
  <c r="A17" i="9"/>
  <c r="A17" i="8"/>
  <c r="A17" i="7"/>
  <c r="A17" i="6"/>
  <c r="A16" i="5"/>
  <c r="A18" i="28" l="1"/>
  <c r="A18" i="27"/>
  <c r="A18" i="26"/>
  <c r="A18" i="25"/>
  <c r="A18" i="24"/>
  <c r="A18" i="23"/>
  <c r="A18" i="22"/>
  <c r="A18" i="21"/>
  <c r="A17" i="20"/>
  <c r="A18" i="19"/>
  <c r="A18" i="18"/>
  <c r="A18" i="17"/>
  <c r="A18" i="16"/>
  <c r="A18" i="15"/>
  <c r="A18" i="14"/>
  <c r="A18" i="13"/>
  <c r="A17" i="12"/>
  <c r="A18" i="11"/>
  <c r="A18" i="10"/>
  <c r="A18" i="9"/>
  <c r="A18" i="8"/>
  <c r="A18" i="7"/>
  <c r="A18" i="6"/>
  <c r="A17" i="5"/>
  <c r="A19" i="28" l="1"/>
  <c r="A19" i="27"/>
  <c r="A19" i="26"/>
  <c r="A19" i="25"/>
  <c r="A19" i="24"/>
  <c r="A19" i="23"/>
  <c r="A19" i="22"/>
  <c r="A19" i="21"/>
  <c r="A18" i="20"/>
  <c r="A19" i="19"/>
  <c r="A19" i="18"/>
  <c r="A19" i="17"/>
  <c r="A19" i="16"/>
  <c r="A19" i="15"/>
  <c r="A19" i="14"/>
  <c r="A19" i="13"/>
  <c r="A18" i="12"/>
  <c r="A19" i="11"/>
  <c r="A19" i="10"/>
  <c r="A19" i="9"/>
  <c r="A19" i="8"/>
  <c r="A19" i="7"/>
  <c r="A19" i="6"/>
  <c r="A18" i="5"/>
  <c r="A20" i="28" l="1"/>
  <c r="A20" i="27"/>
  <c r="A20" i="26"/>
  <c r="A20" i="25"/>
  <c r="A20" i="24"/>
  <c r="A20" i="23"/>
  <c r="A20" i="22"/>
  <c r="A20" i="21"/>
  <c r="A19" i="20"/>
  <c r="A20" i="19"/>
  <c r="A20" i="18"/>
  <c r="A20" i="17"/>
  <c r="A20" i="16"/>
  <c r="A20" i="15"/>
  <c r="A20" i="14"/>
  <c r="A20" i="13"/>
  <c r="A19" i="12"/>
  <c r="A20" i="11"/>
  <c r="A20" i="10"/>
  <c r="A20" i="9"/>
  <c r="A20" i="8"/>
  <c r="A20" i="7"/>
  <c r="A20" i="6"/>
  <c r="A19" i="5"/>
  <c r="A21" i="28" l="1"/>
  <c r="A21" i="27"/>
  <c r="A21" i="26"/>
  <c r="A21" i="25"/>
  <c r="A21" i="24"/>
  <c r="A21" i="23"/>
  <c r="A21" i="22"/>
  <c r="A21" i="21"/>
  <c r="A20" i="20"/>
  <c r="A21" i="19"/>
  <c r="A21" i="18"/>
  <c r="A21" i="17"/>
  <c r="A21" i="16"/>
  <c r="A21" i="15"/>
  <c r="A21" i="14"/>
  <c r="A21" i="13"/>
  <c r="A20" i="12"/>
  <c r="A21" i="11"/>
  <c r="A21" i="10"/>
  <c r="A21" i="9"/>
  <c r="A21" i="8"/>
  <c r="A21" i="7"/>
  <c r="A21" i="6"/>
  <c r="A20" i="5"/>
  <c r="A22" i="28" l="1"/>
  <c r="A22" i="27"/>
  <c r="A22" i="26"/>
  <c r="A22" i="25"/>
  <c r="A22" i="24"/>
  <c r="A22" i="23"/>
  <c r="A22" i="22"/>
  <c r="A22" i="21"/>
  <c r="A21" i="20"/>
  <c r="A22" i="19"/>
  <c r="A22" i="18"/>
  <c r="A22" i="17"/>
  <c r="A22" i="16"/>
  <c r="A22" i="15"/>
  <c r="A22" i="14"/>
  <c r="A22" i="13"/>
  <c r="A21" i="12"/>
  <c r="A22" i="11"/>
  <c r="A22" i="10"/>
  <c r="A22" i="9"/>
  <c r="A22" i="8"/>
  <c r="A22" i="7"/>
  <c r="A22" i="6"/>
  <c r="A21" i="5"/>
  <c r="A23" i="28" l="1"/>
  <c r="A23" i="27"/>
  <c r="A23" i="26"/>
  <c r="A23" i="25"/>
  <c r="A23" i="24"/>
  <c r="A23" i="23"/>
  <c r="A23" i="22"/>
  <c r="A23" i="21"/>
  <c r="A22" i="20"/>
  <c r="A23" i="19"/>
  <c r="A23" i="18"/>
  <c r="A23" i="17"/>
  <c r="A23" i="16"/>
  <c r="A23" i="15"/>
  <c r="A23" i="14"/>
  <c r="A23" i="13"/>
  <c r="A22" i="12"/>
  <c r="A23" i="11"/>
  <c r="A23" i="10"/>
  <c r="A23" i="9"/>
  <c r="A23" i="8"/>
  <c r="A23" i="7"/>
  <c r="A23" i="6"/>
  <c r="A22" i="5"/>
  <c r="A24" i="28" l="1"/>
  <c r="A24" i="27"/>
  <c r="A24" i="26"/>
  <c r="A24" i="25"/>
  <c r="A24" i="24"/>
  <c r="A24" i="23"/>
  <c r="A24" i="22"/>
  <c r="A24" i="21"/>
  <c r="A23" i="20"/>
  <c r="A24" i="19"/>
  <c r="A24" i="18"/>
  <c r="A24" i="17"/>
  <c r="A24" i="16"/>
  <c r="A24" i="15"/>
  <c r="A24" i="14"/>
  <c r="A24" i="13"/>
  <c r="A23" i="12"/>
  <c r="A24" i="11"/>
  <c r="A24" i="10"/>
  <c r="A24" i="9"/>
  <c r="A24" i="8"/>
  <c r="A24" i="7"/>
  <c r="A24" i="6"/>
  <c r="A23" i="5"/>
  <c r="A25" i="28" l="1"/>
  <c r="A25" i="27"/>
  <c r="A25" i="26"/>
  <c r="A25" i="25"/>
  <c r="A25" i="24"/>
  <c r="A25" i="23"/>
  <c r="A25" i="22"/>
  <c r="A25" i="21"/>
  <c r="A24" i="20"/>
  <c r="A25" i="19"/>
  <c r="A25" i="18"/>
  <c r="A25" i="17"/>
  <c r="A25" i="16"/>
  <c r="A25" i="15"/>
  <c r="A25" i="14"/>
  <c r="A25" i="13"/>
  <c r="A24" i="12"/>
  <c r="A25" i="11"/>
  <c r="A25" i="10"/>
  <c r="A25" i="9"/>
  <c r="A25" i="8"/>
  <c r="A25" i="7"/>
  <c r="A25" i="6"/>
  <c r="A24" i="5"/>
  <c r="A26" i="28" l="1"/>
  <c r="A26" i="27"/>
  <c r="A26" i="26"/>
  <c r="A26" i="25"/>
  <c r="A26" i="24"/>
  <c r="A26" i="23"/>
  <c r="A26" i="22"/>
  <c r="A26" i="21"/>
  <c r="A25" i="20"/>
  <c r="A26" i="19"/>
  <c r="A26" i="18"/>
  <c r="A26" i="17"/>
  <c r="A26" i="16"/>
  <c r="A26" i="15"/>
  <c r="A26" i="14"/>
  <c r="A26" i="13"/>
  <c r="A25" i="12"/>
  <c r="A26" i="11"/>
  <c r="A26" i="10"/>
  <c r="A26" i="9"/>
  <c r="A26" i="8"/>
  <c r="A26" i="7"/>
  <c r="A26" i="6"/>
  <c r="A25" i="5"/>
  <c r="A27" i="28" l="1"/>
  <c r="A27" i="27"/>
  <c r="A27" i="26"/>
  <c r="A27" i="25"/>
  <c r="A27" i="24"/>
  <c r="A27" i="23"/>
  <c r="A27" i="22"/>
  <c r="A27" i="21"/>
  <c r="A26" i="20"/>
  <c r="A27" i="19"/>
  <c r="A27" i="18"/>
  <c r="A27" i="17"/>
  <c r="A27" i="16"/>
  <c r="A27" i="15"/>
  <c r="A27" i="14"/>
  <c r="A27" i="13"/>
  <c r="A26" i="12"/>
  <c r="A27" i="11"/>
  <c r="A27" i="10"/>
  <c r="A27" i="9"/>
  <c r="A27" i="8"/>
  <c r="A27" i="7"/>
  <c r="A27" i="6"/>
  <c r="A26" i="5"/>
  <c r="A28" i="28" l="1"/>
  <c r="A28" i="27"/>
  <c r="A28" i="26"/>
  <c r="A28" i="25"/>
  <c r="A28" i="24"/>
  <c r="A28" i="23"/>
  <c r="A28" i="22"/>
  <c r="A28" i="21"/>
  <c r="A27" i="20"/>
  <c r="A28" i="19"/>
  <c r="A28" i="18"/>
  <c r="A28" i="17"/>
  <c r="A28" i="16"/>
  <c r="A28" i="15"/>
  <c r="A28" i="14"/>
  <c r="A28" i="13"/>
  <c r="A27" i="12"/>
  <c r="A28" i="11"/>
  <c r="A28" i="10"/>
  <c r="A28" i="9"/>
  <c r="A28" i="8"/>
  <c r="A28" i="7"/>
  <c r="A28" i="6"/>
  <c r="A27" i="5"/>
  <c r="A29" i="28" l="1"/>
  <c r="A29" i="27"/>
  <c r="A29" i="26"/>
  <c r="A29" i="25"/>
  <c r="A29" i="24"/>
  <c r="A29" i="23"/>
  <c r="A29" i="22"/>
  <c r="A29" i="21"/>
  <c r="A28" i="20"/>
  <c r="A29" i="19"/>
  <c r="A29" i="18"/>
  <c r="A29" i="17"/>
  <c r="A29" i="16"/>
  <c r="A29" i="15"/>
  <c r="A29" i="14"/>
  <c r="A29" i="13"/>
  <c r="A28" i="12"/>
  <c r="A29" i="11"/>
  <c r="A29" i="10"/>
  <c r="A29" i="9"/>
  <c r="A29" i="8"/>
  <c r="A29" i="7"/>
  <c r="A29" i="6"/>
  <c r="A28" i="5"/>
  <c r="A30" i="28" l="1"/>
  <c r="A30" i="27"/>
  <c r="A30" i="26"/>
  <c r="A30" i="25"/>
  <c r="A30" i="24"/>
  <c r="A30" i="23"/>
  <c r="A30" i="22"/>
  <c r="A30" i="21"/>
  <c r="A29" i="20"/>
  <c r="A30" i="19"/>
  <c r="A30" i="18"/>
  <c r="A30" i="17"/>
  <c r="A30" i="16"/>
  <c r="A30" i="15"/>
  <c r="A30" i="14"/>
  <c r="A30" i="13"/>
  <c r="A29" i="12"/>
  <c r="A30" i="11"/>
  <c r="A30" i="10"/>
  <c r="A30" i="9"/>
  <c r="A30" i="8"/>
  <c r="A30" i="7"/>
  <c r="A30" i="6"/>
  <c r="A29" i="5"/>
  <c r="A31" i="28" l="1"/>
  <c r="A31" i="27"/>
  <c r="A31" i="26"/>
  <c r="A31" i="25"/>
  <c r="A31" i="24"/>
  <c r="A31" i="23"/>
  <c r="A31" i="22"/>
  <c r="A31" i="21"/>
  <c r="A30" i="20"/>
  <c r="A31" i="19"/>
  <c r="A31" i="18"/>
  <c r="A31" i="17"/>
  <c r="A31" i="16"/>
  <c r="A31" i="15"/>
  <c r="A31" i="14"/>
  <c r="A31" i="13"/>
  <c r="A30" i="12"/>
  <c r="A31" i="11"/>
  <c r="A31" i="10"/>
  <c r="A31" i="9"/>
  <c r="A31" i="8"/>
  <c r="A31" i="7"/>
  <c r="A31" i="6"/>
  <c r="A30" i="5"/>
  <c r="A32" i="28" l="1"/>
  <c r="A32" i="27"/>
  <c r="A32" i="26"/>
  <c r="A32" i="25"/>
  <c r="A32" i="24"/>
  <c r="A32" i="23"/>
  <c r="A32" i="22"/>
  <c r="A32" i="21"/>
  <c r="A31" i="20"/>
  <c r="A32" i="19"/>
  <c r="A32" i="18"/>
  <c r="A32" i="17"/>
  <c r="A32" i="16"/>
  <c r="A32" i="15"/>
  <c r="A32" i="14"/>
  <c r="A32" i="13"/>
  <c r="A31" i="12"/>
  <c r="A32" i="11"/>
  <c r="A32" i="10"/>
  <c r="A32" i="9"/>
  <c r="A32" i="8"/>
  <c r="A32" i="7"/>
  <c r="A32" i="6"/>
  <c r="A31" i="5"/>
  <c r="A33" i="28" l="1"/>
  <c r="A33" i="27"/>
  <c r="A33" i="26"/>
  <c r="A33" i="25"/>
  <c r="A33" i="24"/>
  <c r="A33" i="23"/>
  <c r="A33" i="22"/>
  <c r="A33" i="21"/>
  <c r="A32" i="20"/>
  <c r="A33" i="19"/>
  <c r="A33" i="18"/>
  <c r="A33" i="17"/>
  <c r="A33" i="16"/>
  <c r="A33" i="15"/>
  <c r="A33" i="14"/>
  <c r="A33" i="13"/>
  <c r="A32" i="12"/>
  <c r="A33" i="11"/>
  <c r="A33" i="10"/>
  <c r="A33" i="9"/>
  <c r="A33" i="8"/>
  <c r="A33" i="7"/>
  <c r="A33" i="6"/>
  <c r="A32" i="5"/>
  <c r="A34" i="28" l="1"/>
  <c r="A34" i="27"/>
  <c r="A34" i="26"/>
  <c r="A34" i="25"/>
  <c r="A34" i="24"/>
  <c r="A34" i="23"/>
  <c r="A34" i="22"/>
  <c r="A34" i="21"/>
  <c r="A33" i="20"/>
  <c r="A34" i="19"/>
  <c r="A34" i="18"/>
  <c r="A34" i="17"/>
  <c r="A34" i="16"/>
  <c r="A34" i="15"/>
  <c r="A34" i="14"/>
  <c r="A34" i="13"/>
  <c r="A33" i="12"/>
  <c r="A34" i="11"/>
  <c r="A34" i="10"/>
  <c r="A34" i="9"/>
  <c r="A34" i="8"/>
  <c r="A34" i="7"/>
  <c r="A34" i="6"/>
  <c r="A33" i="5"/>
  <c r="A34" i="20" l="1"/>
  <c r="A34" i="12"/>
  <c r="A34" i="5"/>
</calcChain>
</file>

<file path=xl/sharedStrings.xml><?xml version="1.0" encoding="utf-8"?>
<sst xmlns="http://schemas.openxmlformats.org/spreadsheetml/2006/main" count="896" uniqueCount="95">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</sst>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9" fillId="0" borderId="2" xfId="0" applyFont="1" applyBorder="1"/>
    <xf numFmtId="14" fontId="9" fillId="0" borderId="2" xfId="0" applyNumberFormat="1" applyFont="1" applyBorder="1" applyAlignment="1">
      <alignment horizontal="center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E1" sqref="E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</cols>
  <sheetData>
    <row r="1" spans="1:3" ht="36" x14ac:dyDescent="0.25">
      <c r="A1" s="6" t="s">
        <v>2</v>
      </c>
      <c r="B1" s="6" t="s">
        <v>3</v>
      </c>
      <c r="C1" s="6" t="s">
        <v>5</v>
      </c>
    </row>
    <row r="2" spans="1:3" x14ac:dyDescent="0.25">
      <c r="A2" s="26" t="s">
        <v>11</v>
      </c>
      <c r="B2" s="26" t="s">
        <v>12</v>
      </c>
      <c r="C2" s="26" t="s">
        <v>13</v>
      </c>
    </row>
    <row r="3" spans="1:3" x14ac:dyDescent="0.25">
      <c r="A3" s="26" t="s">
        <v>14</v>
      </c>
      <c r="B3" s="26" t="s">
        <v>15</v>
      </c>
      <c r="C3" s="26" t="s">
        <v>16</v>
      </c>
    </row>
    <row r="4" spans="1:3" x14ac:dyDescent="0.25">
      <c r="A4" s="26" t="s">
        <v>17</v>
      </c>
      <c r="B4" s="26" t="s">
        <v>18</v>
      </c>
      <c r="C4" s="27" t="s">
        <v>19</v>
      </c>
    </row>
    <row r="5" spans="1:3" x14ac:dyDescent="0.25">
      <c r="A5" s="26" t="s">
        <v>20</v>
      </c>
      <c r="B5" s="26" t="s">
        <v>21</v>
      </c>
      <c r="C5" s="26" t="s">
        <v>22</v>
      </c>
    </row>
    <row r="6" spans="1:3" x14ac:dyDescent="0.25">
      <c r="A6" s="26" t="s">
        <v>23</v>
      </c>
      <c r="B6" s="26" t="s">
        <v>24</v>
      </c>
      <c r="C6" s="26" t="s">
        <v>25</v>
      </c>
    </row>
    <row r="7" spans="1:3" x14ac:dyDescent="0.25">
      <c r="A7" s="26" t="s">
        <v>26</v>
      </c>
      <c r="B7" s="26" t="s">
        <v>27</v>
      </c>
      <c r="C7" s="26" t="s">
        <v>28</v>
      </c>
    </row>
    <row r="8" spans="1:3" x14ac:dyDescent="0.25">
      <c r="A8" s="26" t="s">
        <v>29</v>
      </c>
      <c r="B8" s="26" t="s">
        <v>30</v>
      </c>
      <c r="C8" s="26" t="s">
        <v>31</v>
      </c>
    </row>
    <row r="9" spans="1:3" x14ac:dyDescent="0.25">
      <c r="A9" s="26" t="s">
        <v>32</v>
      </c>
      <c r="B9" s="26" t="s">
        <v>33</v>
      </c>
      <c r="C9" s="26" t="s">
        <v>34</v>
      </c>
    </row>
    <row r="10" spans="1:3" x14ac:dyDescent="0.25">
      <c r="A10" s="26" t="s">
        <v>35</v>
      </c>
      <c r="B10" s="26" t="s">
        <v>36</v>
      </c>
      <c r="C10" s="26" t="s">
        <v>37</v>
      </c>
    </row>
    <row r="11" spans="1:3" x14ac:dyDescent="0.25">
      <c r="A11" s="26" t="s">
        <v>38</v>
      </c>
      <c r="B11" s="26" t="s">
        <v>39</v>
      </c>
      <c r="C11" s="26" t="s">
        <v>40</v>
      </c>
    </row>
    <row r="12" spans="1:3" x14ac:dyDescent="0.25">
      <c r="A12" s="26" t="s">
        <v>41</v>
      </c>
      <c r="B12" s="26" t="s">
        <v>42</v>
      </c>
      <c r="C12" s="26" t="s">
        <v>43</v>
      </c>
    </row>
    <row r="13" spans="1:3" x14ac:dyDescent="0.25">
      <c r="A13" s="26" t="s">
        <v>44</v>
      </c>
      <c r="B13" s="26" t="s">
        <v>45</v>
      </c>
      <c r="C13" s="26" t="s">
        <v>46</v>
      </c>
    </row>
    <row r="14" spans="1:3" x14ac:dyDescent="0.25">
      <c r="A14" s="26" t="s">
        <v>47</v>
      </c>
      <c r="B14" s="26" t="s">
        <v>48</v>
      </c>
      <c r="C14" s="26" t="s">
        <v>49</v>
      </c>
    </row>
    <row r="15" spans="1:3" x14ac:dyDescent="0.25">
      <c r="A15" s="26" t="s">
        <v>50</v>
      </c>
      <c r="B15" s="26" t="s">
        <v>51</v>
      </c>
      <c r="C15" s="26" t="s">
        <v>52</v>
      </c>
    </row>
    <row r="16" spans="1:3" x14ac:dyDescent="0.25">
      <c r="A16" s="26" t="s">
        <v>53</v>
      </c>
      <c r="B16" s="26" t="s">
        <v>54</v>
      </c>
      <c r="C16" s="26" t="s">
        <v>55</v>
      </c>
    </row>
    <row r="17" spans="1:3" x14ac:dyDescent="0.25">
      <c r="A17" s="26" t="s">
        <v>56</v>
      </c>
      <c r="B17" s="26" t="s">
        <v>57</v>
      </c>
      <c r="C17" s="26" t="s">
        <v>58</v>
      </c>
    </row>
    <row r="18" spans="1:3" x14ac:dyDescent="0.25">
      <c r="A18" s="26" t="s">
        <v>59</v>
      </c>
      <c r="B18" s="26" t="s">
        <v>60</v>
      </c>
      <c r="C18" s="26" t="s">
        <v>93</v>
      </c>
    </row>
    <row r="19" spans="1:3" x14ac:dyDescent="0.25">
      <c r="A19" s="26" t="s">
        <v>61</v>
      </c>
      <c r="B19" s="26" t="s">
        <v>62</v>
      </c>
      <c r="C19" s="26" t="s">
        <v>92</v>
      </c>
    </row>
    <row r="20" spans="1:3" x14ac:dyDescent="0.25">
      <c r="A20" s="26" t="s">
        <v>63</v>
      </c>
      <c r="B20" s="26" t="s">
        <v>64</v>
      </c>
      <c r="C20" s="26" t="s">
        <v>65</v>
      </c>
    </row>
    <row r="21" spans="1:3" x14ac:dyDescent="0.25">
      <c r="A21" s="26" t="s">
        <v>66</v>
      </c>
      <c r="B21" s="26" t="s">
        <v>67</v>
      </c>
      <c r="C21" s="26" t="s">
        <v>68</v>
      </c>
    </row>
    <row r="22" spans="1:3" x14ac:dyDescent="0.25">
      <c r="A22" s="26" t="s">
        <v>69</v>
      </c>
      <c r="B22" s="26" t="s">
        <v>70</v>
      </c>
      <c r="C22" s="26" t="s">
        <v>71</v>
      </c>
    </row>
    <row r="23" spans="1:3" x14ac:dyDescent="0.25">
      <c r="A23" s="26" t="s">
        <v>72</v>
      </c>
      <c r="B23" s="26" t="s">
        <v>73</v>
      </c>
      <c r="C23" s="26" t="s">
        <v>74</v>
      </c>
    </row>
    <row r="24" spans="1:3" x14ac:dyDescent="0.25">
      <c r="A24" s="26" t="s">
        <v>75</v>
      </c>
      <c r="B24" s="26" t="s">
        <v>76</v>
      </c>
      <c r="C24" s="26" t="s">
        <v>77</v>
      </c>
    </row>
    <row r="25" spans="1:3" x14ac:dyDescent="0.25">
      <c r="A25" s="26" t="s">
        <v>78</v>
      </c>
      <c r="B25" s="26" t="s">
        <v>79</v>
      </c>
      <c r="C25" s="26" t="s">
        <v>80</v>
      </c>
    </row>
    <row r="26" spans="1:3" x14ac:dyDescent="0.25">
      <c r="A26" s="26" t="s">
        <v>81</v>
      </c>
      <c r="B26" s="26" t="s">
        <v>82</v>
      </c>
      <c r="C26" s="26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2"/>
  <sheetViews>
    <sheetView workbookViewId="0"/>
  </sheetViews>
  <sheetFormatPr defaultRowHeight="15" x14ac:dyDescent="0.25"/>
  <cols>
    <col min="1" max="1" width="13.7109375" bestFit="1" customWidth="1"/>
    <col min="2" max="2" width="7" bestFit="1" customWidth="1"/>
    <col min="3" max="3" width="8.28515625" bestFit="1" customWidth="1"/>
    <col min="4" max="4" width="9" bestFit="1" customWidth="1"/>
    <col min="5" max="5" width="37" bestFit="1" customWidth="1"/>
    <col min="6" max="6" width="8.28515625" style="15" bestFit="1" customWidth="1"/>
    <col min="7" max="7" width="9" style="15" customWidth="1"/>
    <col min="8" max="8" width="9.140625" style="15"/>
    <col min="9" max="9" width="8.5703125" style="15" bestFit="1" customWidth="1"/>
    <col min="10" max="10" width="8.7109375" style="15" bestFit="1" customWidth="1"/>
    <col min="11" max="11" width="8.28515625" style="15" bestFit="1" customWidth="1"/>
    <col min="12" max="12" width="9" style="15" bestFit="1" customWidth="1"/>
    <col min="13" max="13" width="9.140625" style="15"/>
    <col min="14" max="14" width="8.5703125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28" t="s">
        <v>0</v>
      </c>
      <c r="G1" s="28"/>
      <c r="H1" s="28"/>
      <c r="I1" s="28"/>
      <c r="J1" s="28"/>
      <c r="K1" s="29" t="s">
        <v>1</v>
      </c>
      <c r="L1" s="30"/>
      <c r="M1" s="30"/>
      <c r="N1" s="30"/>
      <c r="O1" s="31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6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LDBOND43160</v>
      </c>
      <c r="B3" s="3" t="s">
        <v>11</v>
      </c>
      <c r="C3" s="3" t="s">
        <v>12</v>
      </c>
      <c r="D3" s="4">
        <v>43160</v>
      </c>
      <c r="E3" s="3" t="s">
        <v>13</v>
      </c>
      <c r="F3" s="14">
        <v>1.0700193021398039</v>
      </c>
      <c r="G3" s="14">
        <v>0</v>
      </c>
      <c r="H3" s="14">
        <v>0</v>
      </c>
      <c r="I3" s="14">
        <v>9.5403215576036218E-2</v>
      </c>
      <c r="J3" s="14">
        <v>1.1654225177158402</v>
      </c>
      <c r="K3" s="14">
        <v>0.56688027783922201</v>
      </c>
      <c r="L3" s="14">
        <v>0</v>
      </c>
      <c r="M3" s="14">
        <v>0</v>
      </c>
      <c r="N3" s="14">
        <v>9.4838962916464889E-2</v>
      </c>
      <c r="O3" s="14">
        <v>0.66171924075568689</v>
      </c>
    </row>
    <row r="4" spans="1:15" x14ac:dyDescent="0.25">
      <c r="A4" t="str">
        <f t="shared" ref="A4:A67" si="0">C4&amp;D4</f>
        <v>LDCPO243160</v>
      </c>
      <c r="B4" s="3" t="s">
        <v>14</v>
      </c>
      <c r="C4" s="3" t="s">
        <v>15</v>
      </c>
      <c r="D4" s="4">
        <v>43160</v>
      </c>
      <c r="E4" s="3" t="s">
        <v>16</v>
      </c>
      <c r="F4" s="14">
        <v>2.2500806474699728</v>
      </c>
      <c r="G4" s="14">
        <v>0</v>
      </c>
      <c r="H4" s="14">
        <v>0</v>
      </c>
      <c r="I4" s="14">
        <v>0.28801668270849962</v>
      </c>
      <c r="J4" s="14">
        <v>2.5380973301784726</v>
      </c>
      <c r="K4" s="14">
        <v>1.7500264582877474</v>
      </c>
      <c r="L4" s="14">
        <v>0</v>
      </c>
      <c r="M4" s="14">
        <v>0</v>
      </c>
      <c r="N4" s="14">
        <v>0.28808475524673943</v>
      </c>
      <c r="O4" s="14">
        <v>2.0381112135344868</v>
      </c>
    </row>
    <row r="5" spans="1:15" x14ac:dyDescent="0.25">
      <c r="A5" t="str">
        <f t="shared" si="0"/>
        <v>LDDAF143160</v>
      </c>
      <c r="B5" s="3" t="s">
        <v>17</v>
      </c>
      <c r="C5" s="3" t="s">
        <v>18</v>
      </c>
      <c r="D5" s="4">
        <v>43160</v>
      </c>
      <c r="E5" s="5" t="s">
        <v>19</v>
      </c>
      <c r="F5" s="14">
        <v>2.2500847927409637</v>
      </c>
      <c r="G5" s="14">
        <v>0</v>
      </c>
      <c r="H5" s="14">
        <v>0</v>
      </c>
      <c r="I5" s="14">
        <v>0.17461051656323257</v>
      </c>
      <c r="J5" s="14">
        <v>2.4246953093041963</v>
      </c>
      <c r="K5" s="14">
        <v>1.0800102984700275</v>
      </c>
      <c r="L5" s="14">
        <v>0</v>
      </c>
      <c r="M5" s="14">
        <v>0</v>
      </c>
      <c r="N5" s="14">
        <v>0.17460619594070445</v>
      </c>
      <c r="O5" s="14">
        <v>1.2546164944107319</v>
      </c>
    </row>
    <row r="6" spans="1:15" x14ac:dyDescent="0.25">
      <c r="A6" t="str">
        <f t="shared" si="0"/>
        <v>LDDAF243160</v>
      </c>
      <c r="B6" s="3" t="s">
        <v>20</v>
      </c>
      <c r="C6" s="3" t="s">
        <v>21</v>
      </c>
      <c r="D6" s="4">
        <v>43160</v>
      </c>
      <c r="E6" s="3" t="s">
        <v>22</v>
      </c>
      <c r="F6" s="14">
        <v>2.2500912620136266</v>
      </c>
      <c r="G6" s="14">
        <v>0</v>
      </c>
      <c r="H6" s="14">
        <v>0</v>
      </c>
      <c r="I6" s="14">
        <v>0.19801396035054597</v>
      </c>
      <c r="J6" s="14">
        <v>2.4481052223641724</v>
      </c>
      <c r="K6" s="14">
        <v>1.2200085924396571</v>
      </c>
      <c r="L6" s="14">
        <v>0</v>
      </c>
      <c r="M6" s="14">
        <v>0</v>
      </c>
      <c r="N6" s="14">
        <v>0.19800859610820104</v>
      </c>
      <c r="O6" s="14">
        <v>1.4180171885478581</v>
      </c>
    </row>
    <row r="7" spans="1:15" x14ac:dyDescent="0.25">
      <c r="A7" t="str">
        <f t="shared" si="0"/>
        <v>LDDAF343160</v>
      </c>
      <c r="B7" s="3" t="s">
        <v>23</v>
      </c>
      <c r="C7" s="3" t="s">
        <v>24</v>
      </c>
      <c r="D7" s="4">
        <v>43160</v>
      </c>
      <c r="E7" s="3" t="s">
        <v>25</v>
      </c>
      <c r="F7" s="14">
        <v>2.2500895872917552</v>
      </c>
      <c r="G7" s="14">
        <v>0</v>
      </c>
      <c r="H7" s="14">
        <v>0</v>
      </c>
      <c r="I7" s="14">
        <v>0.19621224052384098</v>
      </c>
      <c r="J7" s="14">
        <v>2.4463018278155961</v>
      </c>
      <c r="K7" s="14">
        <v>1.2300149187793659</v>
      </c>
      <c r="L7" s="14">
        <v>0</v>
      </c>
      <c r="M7" s="14">
        <v>0</v>
      </c>
      <c r="N7" s="14">
        <v>0.19620602220609393</v>
      </c>
      <c r="O7" s="14">
        <v>1.4262209409854598</v>
      </c>
    </row>
    <row r="8" spans="1:15" x14ac:dyDescent="0.25">
      <c r="A8" t="str">
        <f t="shared" si="0"/>
        <v>LDGETF43160</v>
      </c>
      <c r="B8" s="3" t="s">
        <v>26</v>
      </c>
      <c r="C8" s="3" t="s">
        <v>27</v>
      </c>
      <c r="D8" s="4">
        <v>43160</v>
      </c>
      <c r="E8" s="3" t="s">
        <v>28</v>
      </c>
      <c r="F8" s="14">
        <v>0.25000133366954286</v>
      </c>
      <c r="G8" s="14">
        <v>0</v>
      </c>
      <c r="H8" s="14">
        <v>0</v>
      </c>
      <c r="I8" s="14">
        <v>2.7000545242483128E-2</v>
      </c>
      <c r="J8" s="14">
        <v>0.27700187891202599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</row>
    <row r="9" spans="1:15" x14ac:dyDescent="0.25">
      <c r="A9" t="str">
        <f t="shared" si="0"/>
        <v>LDGSEC43160</v>
      </c>
      <c r="B9" s="3" t="s">
        <v>29</v>
      </c>
      <c r="C9" s="3" t="s">
        <v>30</v>
      </c>
      <c r="D9" s="4">
        <v>43160</v>
      </c>
      <c r="E9" s="3" t="s">
        <v>31</v>
      </c>
      <c r="F9" s="14">
        <v>2.2500987153428658</v>
      </c>
      <c r="G9" s="14">
        <v>0</v>
      </c>
      <c r="H9" s="14">
        <v>0.2</v>
      </c>
      <c r="I9" s="14">
        <v>0.27541831241126669</v>
      </c>
      <c r="J9" s="14">
        <v>2.7255170277541327</v>
      </c>
      <c r="K9" s="14">
        <v>1.3471293112569798</v>
      </c>
      <c r="L9" s="14">
        <v>0</v>
      </c>
      <c r="M9" s="14">
        <v>0.2</v>
      </c>
      <c r="N9" s="14">
        <v>0.27129246591575873</v>
      </c>
      <c r="O9" s="14">
        <v>1.8184217771727385</v>
      </c>
    </row>
    <row r="10" spans="1:15" x14ac:dyDescent="0.25">
      <c r="A10" t="str">
        <f t="shared" si="0"/>
        <v>LDINPF43160</v>
      </c>
      <c r="B10" s="3" t="s">
        <v>32</v>
      </c>
      <c r="C10" s="3" t="s">
        <v>33</v>
      </c>
      <c r="D10" s="4">
        <v>43160</v>
      </c>
      <c r="E10" s="3" t="s">
        <v>34</v>
      </c>
      <c r="F10" s="14">
        <v>1.1300205024077226</v>
      </c>
      <c r="G10" s="14">
        <v>0</v>
      </c>
      <c r="H10" s="14">
        <v>0</v>
      </c>
      <c r="I10" s="14">
        <v>6.8402241001235847E-2</v>
      </c>
      <c r="J10" s="14">
        <v>1.1984227434089585</v>
      </c>
      <c r="K10" s="14">
        <v>0.47770948573484706</v>
      </c>
      <c r="L10" s="14">
        <v>0</v>
      </c>
      <c r="M10" s="14">
        <v>0</v>
      </c>
      <c r="N10" s="14">
        <v>6.7988100066610088E-2</v>
      </c>
      <c r="O10" s="14">
        <v>0.54569758580145711</v>
      </c>
    </row>
    <row r="11" spans="1:15" x14ac:dyDescent="0.25">
      <c r="A11" t="str">
        <f t="shared" si="0"/>
        <v>LDMIPF43160</v>
      </c>
      <c r="B11" s="3" t="s">
        <v>35</v>
      </c>
      <c r="C11" s="3" t="s">
        <v>36</v>
      </c>
      <c r="D11" s="4">
        <v>43160</v>
      </c>
      <c r="E11" s="3" t="s">
        <v>37</v>
      </c>
      <c r="F11" s="14">
        <v>2.2349323706865438</v>
      </c>
      <c r="G11" s="14">
        <v>0</v>
      </c>
      <c r="H11" s="14">
        <v>0.2</v>
      </c>
      <c r="I11" s="14">
        <v>0.32669583799685342</v>
      </c>
      <c r="J11" s="14">
        <v>2.7616282086833976</v>
      </c>
      <c r="K11" s="14">
        <v>1.5358208710074552</v>
      </c>
      <c r="L11" s="14">
        <v>0</v>
      </c>
      <c r="M11" s="14">
        <v>0.2</v>
      </c>
      <c r="N11" s="14">
        <v>0.30166176427401947</v>
      </c>
      <c r="O11" s="14">
        <v>2.0374826352814748</v>
      </c>
    </row>
    <row r="12" spans="1:15" x14ac:dyDescent="0.25">
      <c r="A12" t="str">
        <f t="shared" si="0"/>
        <v>LDSAPF43160</v>
      </c>
      <c r="B12" s="3" t="s">
        <v>38</v>
      </c>
      <c r="C12" s="3" t="s">
        <v>39</v>
      </c>
      <c r="D12" s="4">
        <v>43160</v>
      </c>
      <c r="E12" s="3" t="s">
        <v>40</v>
      </c>
      <c r="F12" s="14">
        <v>0.80001900313065499</v>
      </c>
      <c r="G12" s="14">
        <v>0</v>
      </c>
      <c r="H12" s="14">
        <v>0</v>
      </c>
      <c r="I12" s="14">
        <v>3.960136340396693E-2</v>
      </c>
      <c r="J12" s="14">
        <v>0.83962036653462191</v>
      </c>
      <c r="K12" s="14">
        <v>0.25908329287923054</v>
      </c>
      <c r="L12" s="14">
        <v>0</v>
      </c>
      <c r="M12" s="14">
        <v>0</v>
      </c>
      <c r="N12" s="14">
        <v>3.7635041442635103E-2</v>
      </c>
      <c r="O12" s="14">
        <v>0.29671833432186567</v>
      </c>
    </row>
    <row r="13" spans="1:15" x14ac:dyDescent="0.25">
      <c r="A13" t="str">
        <f t="shared" si="0"/>
        <v>LEBALF43160</v>
      </c>
      <c r="B13" s="3" t="s">
        <v>41</v>
      </c>
      <c r="C13" s="3" t="s">
        <v>42</v>
      </c>
      <c r="D13" s="4">
        <v>43160</v>
      </c>
      <c r="E13" s="3" t="s">
        <v>43</v>
      </c>
      <c r="F13" s="14">
        <v>2.3248293820709205</v>
      </c>
      <c r="G13" s="14">
        <v>0.30002173184157505</v>
      </c>
      <c r="H13" s="14">
        <v>0.2</v>
      </c>
      <c r="I13" s="14">
        <v>5.8458687616023929E-2</v>
      </c>
      <c r="J13" s="14">
        <v>2.8833098015285197</v>
      </c>
      <c r="K13" s="14">
        <v>0.32284773972003217</v>
      </c>
      <c r="L13" s="14">
        <v>0</v>
      </c>
      <c r="M13" s="14">
        <v>0.2</v>
      </c>
      <c r="N13" s="14">
        <v>5.8111847975671357E-2</v>
      </c>
      <c r="O13" s="14">
        <v>0.58095958769570355</v>
      </c>
    </row>
    <row r="14" spans="1:15" x14ac:dyDescent="0.25">
      <c r="A14" t="str">
        <f t="shared" si="0"/>
        <v>LEBFSF43160</v>
      </c>
      <c r="B14" s="3" t="s">
        <v>44</v>
      </c>
      <c r="C14" s="3" t="s">
        <v>45</v>
      </c>
      <c r="D14" s="4">
        <v>43160</v>
      </c>
      <c r="E14" s="3" t="s">
        <v>46</v>
      </c>
      <c r="F14" s="14">
        <v>2.5001424600590103</v>
      </c>
      <c r="G14" s="14">
        <v>0.30002473532526475</v>
      </c>
      <c r="H14" s="14">
        <v>0.2</v>
      </c>
      <c r="I14" s="14">
        <v>0.21961910626954254</v>
      </c>
      <c r="J14" s="14">
        <v>3.219786301653818</v>
      </c>
      <c r="K14" s="14">
        <v>1.0359570797907747</v>
      </c>
      <c r="L14" s="14">
        <v>0</v>
      </c>
      <c r="M14" s="14">
        <v>0.2</v>
      </c>
      <c r="N14" s="14">
        <v>0.20807358245635937</v>
      </c>
      <c r="O14" s="14">
        <v>1.4440306622471339</v>
      </c>
    </row>
    <row r="15" spans="1:15" x14ac:dyDescent="0.25">
      <c r="A15" t="str">
        <f t="shared" si="0"/>
        <v>LECHID43160</v>
      </c>
      <c r="B15" s="3" t="s">
        <v>47</v>
      </c>
      <c r="C15" s="3" t="s">
        <v>48</v>
      </c>
      <c r="D15" s="4">
        <v>43160</v>
      </c>
      <c r="E15" s="3" t="s">
        <v>49</v>
      </c>
      <c r="F15" s="14">
        <v>2.4762663851989988</v>
      </c>
      <c r="G15" s="14">
        <v>0</v>
      </c>
      <c r="H15" s="14">
        <v>0</v>
      </c>
      <c r="I15" s="14">
        <v>0.26932667473426131</v>
      </c>
      <c r="J15" s="14">
        <v>2.7455930599332601</v>
      </c>
      <c r="K15" s="14">
        <v>1.4780556000904359</v>
      </c>
      <c r="L15" s="14">
        <v>0</v>
      </c>
      <c r="M15" s="14">
        <v>0</v>
      </c>
      <c r="N15" s="14">
        <v>0.25166702655453066</v>
      </c>
      <c r="O15" s="14">
        <v>1.7297226266449666</v>
      </c>
    </row>
    <row r="16" spans="1:15" x14ac:dyDescent="0.25">
      <c r="A16" t="str">
        <f t="shared" si="0"/>
        <v>LEEQTF43160</v>
      </c>
      <c r="B16" s="3" t="s">
        <v>50</v>
      </c>
      <c r="C16" s="3" t="s">
        <v>51</v>
      </c>
      <c r="D16" s="4">
        <v>43160</v>
      </c>
      <c r="E16" s="3" t="s">
        <v>52</v>
      </c>
      <c r="F16" s="14">
        <v>2.3210955334849777</v>
      </c>
      <c r="G16" s="14">
        <v>0</v>
      </c>
      <c r="H16" s="14">
        <v>0.2</v>
      </c>
      <c r="I16" s="14">
        <v>0.28819881175774537</v>
      </c>
      <c r="J16" s="14">
        <v>2.8092943452427233</v>
      </c>
      <c r="K16" s="14">
        <v>1.4593074460361475</v>
      </c>
      <c r="L16" s="14">
        <v>0</v>
      </c>
      <c r="M16" s="14">
        <v>0.2</v>
      </c>
      <c r="N16" s="14">
        <v>0.28608573005045712</v>
      </c>
      <c r="O16" s="14">
        <v>1.9453931760866046</v>
      </c>
    </row>
    <row r="17" spans="1:15" x14ac:dyDescent="0.25">
      <c r="A17" t="str">
        <f t="shared" si="0"/>
        <v>LEGROW43160</v>
      </c>
      <c r="B17" s="3" t="s">
        <v>53</v>
      </c>
      <c r="C17" s="3" t="s">
        <v>54</v>
      </c>
      <c r="D17" s="4">
        <v>43160</v>
      </c>
      <c r="E17" s="3" t="s">
        <v>55</v>
      </c>
      <c r="F17" s="14">
        <v>2.3550790394276291</v>
      </c>
      <c r="G17" s="14">
        <v>0.30002369058750578</v>
      </c>
      <c r="H17" s="14">
        <v>0.2</v>
      </c>
      <c r="I17" s="14">
        <v>0.2763138113913709</v>
      </c>
      <c r="J17" s="14">
        <v>3.131416541406506</v>
      </c>
      <c r="K17" s="14">
        <v>1.3993938370110786</v>
      </c>
      <c r="L17" s="14">
        <v>0</v>
      </c>
      <c r="M17" s="14">
        <v>0.2</v>
      </c>
      <c r="N17" s="14">
        <v>0.27350059654327064</v>
      </c>
      <c r="O17" s="14">
        <v>1.8728944335543491</v>
      </c>
    </row>
    <row r="18" spans="1:15" x14ac:dyDescent="0.25">
      <c r="A18" t="str">
        <f t="shared" si="0"/>
        <v>LEINFA43160</v>
      </c>
      <c r="B18" s="3" t="s">
        <v>56</v>
      </c>
      <c r="C18" s="3" t="s">
        <v>57</v>
      </c>
      <c r="D18" s="4">
        <v>43160</v>
      </c>
      <c r="E18" s="3" t="s">
        <v>58</v>
      </c>
      <c r="F18" s="14">
        <v>2.5001235463881035</v>
      </c>
      <c r="G18" s="14">
        <v>0</v>
      </c>
      <c r="H18" s="14">
        <v>0.2</v>
      </c>
      <c r="I18" s="14">
        <v>0.25382076216799054</v>
      </c>
      <c r="J18" s="14">
        <v>2.9539443085560944</v>
      </c>
      <c r="K18" s="14">
        <v>1.2130439153165962</v>
      </c>
      <c r="L18" s="14">
        <v>0</v>
      </c>
      <c r="M18" s="14">
        <v>0.2</v>
      </c>
      <c r="N18" s="14">
        <v>0.24175375371762067</v>
      </c>
      <c r="O18" s="14">
        <v>1.6547976690342168</v>
      </c>
    </row>
    <row r="19" spans="1:15" x14ac:dyDescent="0.25">
      <c r="A19" t="str">
        <f t="shared" si="0"/>
        <v>LEINNF43160</v>
      </c>
      <c r="B19" s="3" t="s">
        <v>59</v>
      </c>
      <c r="C19" s="3" t="s">
        <v>60</v>
      </c>
      <c r="D19" s="24">
        <v>43160</v>
      </c>
      <c r="E19" s="3" t="s">
        <v>93</v>
      </c>
      <c r="F19" s="14">
        <v>1.2000302142645929</v>
      </c>
      <c r="G19" s="14">
        <v>0</v>
      </c>
      <c r="H19" s="14">
        <v>0</v>
      </c>
      <c r="I19" s="14">
        <v>4.5003191535002172E-2</v>
      </c>
      <c r="J19" s="14">
        <v>1.2450334057995951</v>
      </c>
      <c r="K19" s="14">
        <v>0.64093988350046827</v>
      </c>
      <c r="L19" s="14">
        <v>0</v>
      </c>
      <c r="M19" s="14">
        <v>0</v>
      </c>
      <c r="N19" s="14">
        <v>4.3371555519098368E-2</v>
      </c>
      <c r="O19" s="14">
        <v>0.68431143901956659</v>
      </c>
    </row>
    <row r="20" spans="1:15" x14ac:dyDescent="0.25">
      <c r="A20" t="str">
        <f t="shared" si="0"/>
        <v>LEINSX43160</v>
      </c>
      <c r="B20" s="3" t="s">
        <v>61</v>
      </c>
      <c r="C20" s="23" t="s">
        <v>62</v>
      </c>
      <c r="D20" s="24">
        <v>43160</v>
      </c>
      <c r="E20" s="23" t="s">
        <v>92</v>
      </c>
      <c r="F20" s="14">
        <v>1.7000569899080928</v>
      </c>
      <c r="G20" s="14">
        <v>0</v>
      </c>
      <c r="H20" s="14">
        <v>0</v>
      </c>
      <c r="I20" s="14">
        <v>0.12600277923816311</v>
      </c>
      <c r="J20" s="14">
        <v>1.8260597691462559</v>
      </c>
      <c r="K20" s="14">
        <v>1.1378634984281495</v>
      </c>
      <c r="L20" s="14">
        <v>0</v>
      </c>
      <c r="M20" s="14">
        <v>0</v>
      </c>
      <c r="N20" s="14">
        <v>0.1148112969044526</v>
      </c>
      <c r="O20" s="14">
        <v>1.2526747953326021</v>
      </c>
    </row>
    <row r="21" spans="1:15" x14ac:dyDescent="0.25">
      <c r="A21" t="str">
        <f t="shared" si="0"/>
        <v>LEMIDF43160</v>
      </c>
      <c r="B21" s="3" t="s">
        <v>63</v>
      </c>
      <c r="C21" s="3" t="s">
        <v>64</v>
      </c>
      <c r="D21" s="4">
        <v>43160</v>
      </c>
      <c r="E21" s="3" t="s">
        <v>65</v>
      </c>
      <c r="F21" s="14">
        <v>2.3392462240346932</v>
      </c>
      <c r="G21" s="14">
        <v>0.3000219005277201</v>
      </c>
      <c r="H21" s="14">
        <v>0.2</v>
      </c>
      <c r="I21" s="14">
        <v>6.1053549627440869E-2</v>
      </c>
      <c r="J21" s="14">
        <v>2.9003216741898541</v>
      </c>
      <c r="K21" s="14">
        <v>0.32967382155226804</v>
      </c>
      <c r="L21" s="14">
        <v>0</v>
      </c>
      <c r="M21" s="14">
        <v>0.2</v>
      </c>
      <c r="N21" s="14">
        <v>5.9341457787268632E-2</v>
      </c>
      <c r="O21" s="14">
        <v>0.58901527933953668</v>
      </c>
    </row>
    <row r="22" spans="1:15" x14ac:dyDescent="0.25">
      <c r="A22" t="str">
        <f t="shared" si="0"/>
        <v>LET10043160</v>
      </c>
      <c r="B22" s="3" t="s">
        <v>66</v>
      </c>
      <c r="C22" s="3" t="s">
        <v>67</v>
      </c>
      <c r="D22" s="4">
        <v>43160</v>
      </c>
      <c r="E22" s="3" t="s">
        <v>68</v>
      </c>
      <c r="F22" s="14">
        <v>0.24987773783768777</v>
      </c>
      <c r="G22" s="14">
        <v>0</v>
      </c>
      <c r="H22" s="14">
        <v>0</v>
      </c>
      <c r="I22" s="14">
        <v>8.9777042906382543E-3</v>
      </c>
      <c r="J22" s="14">
        <v>0.25885544212832601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</row>
    <row r="23" spans="1:15" x14ac:dyDescent="0.25">
      <c r="A23" t="str">
        <f t="shared" si="0"/>
        <v>LETAXP43160</v>
      </c>
      <c r="B23" s="3" t="s">
        <v>69</v>
      </c>
      <c r="C23" s="3" t="s">
        <v>70</v>
      </c>
      <c r="D23" s="4">
        <v>43160</v>
      </c>
      <c r="E23" s="3" t="s">
        <v>71</v>
      </c>
      <c r="F23" s="14">
        <v>2.4087990658077763</v>
      </c>
      <c r="G23" s="14">
        <v>0.30002234303937908</v>
      </c>
      <c r="H23" s="14">
        <v>0</v>
      </c>
      <c r="I23" s="14">
        <v>0.25718195743907712</v>
      </c>
      <c r="J23" s="14">
        <v>2.9660033662862322</v>
      </c>
      <c r="K23" s="14">
        <v>1.4327481166600087</v>
      </c>
      <c r="L23" s="14">
        <v>0</v>
      </c>
      <c r="M23" s="14">
        <v>0</v>
      </c>
      <c r="N23" s="14">
        <v>0.24350961491221812</v>
      </c>
      <c r="O23" s="14">
        <v>1.6762577315722269</v>
      </c>
    </row>
    <row r="24" spans="1:15" x14ac:dyDescent="0.25">
      <c r="A24" t="str">
        <f t="shared" si="0"/>
        <v>LETF5043160</v>
      </c>
      <c r="B24" s="3" t="s">
        <v>72</v>
      </c>
      <c r="C24" s="3" t="s">
        <v>73</v>
      </c>
      <c r="D24" s="4">
        <v>43160</v>
      </c>
      <c r="E24" s="3" t="s">
        <v>74</v>
      </c>
      <c r="F24" s="14">
        <v>9.9985129469182255E-2</v>
      </c>
      <c r="G24" s="14">
        <v>0</v>
      </c>
      <c r="H24" s="14">
        <v>0</v>
      </c>
      <c r="I24" s="14">
        <v>1.7972441713797671E-3</v>
      </c>
      <c r="J24" s="14">
        <v>0.10178237364056202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</row>
    <row r="25" spans="1:15" x14ac:dyDescent="0.25">
      <c r="A25" t="str">
        <f t="shared" si="0"/>
        <v>LETFSX43160</v>
      </c>
      <c r="B25" s="3" t="s">
        <v>75</v>
      </c>
      <c r="C25" s="3" t="s">
        <v>76</v>
      </c>
      <c r="D25" s="4">
        <v>43160</v>
      </c>
      <c r="E25" s="3" t="s">
        <v>77</v>
      </c>
      <c r="F25" s="14">
        <v>0.10000043032066136</v>
      </c>
      <c r="G25" s="14">
        <v>0</v>
      </c>
      <c r="H25" s="14">
        <v>0</v>
      </c>
      <c r="I25" s="14">
        <v>0</v>
      </c>
      <c r="J25" s="14">
        <v>0.10000043032066136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</row>
    <row r="26" spans="1:15" x14ac:dyDescent="0.25">
      <c r="A26" t="str">
        <f t="shared" si="0"/>
        <v>LEULIS43160</v>
      </c>
      <c r="B26" s="3" t="s">
        <v>78</v>
      </c>
      <c r="C26" s="3" t="s">
        <v>79</v>
      </c>
      <c r="D26" s="4">
        <v>43160</v>
      </c>
      <c r="E26" s="3" t="s">
        <v>80</v>
      </c>
      <c r="F26" s="14">
        <v>2.3484005500614562</v>
      </c>
      <c r="G26" s="14">
        <v>0</v>
      </c>
      <c r="H26" s="14">
        <v>0</v>
      </c>
      <c r="I26" s="14">
        <v>0.24811233253064102</v>
      </c>
      <c r="J26" s="14">
        <v>2.5965128825920973</v>
      </c>
      <c r="K26" s="14">
        <v>1.268619404176736</v>
      </c>
      <c r="L26" s="14">
        <v>0</v>
      </c>
      <c r="M26" s="14">
        <v>0</v>
      </c>
      <c r="N26" s="14">
        <v>0.2157568425696714</v>
      </c>
      <c r="O26" s="14">
        <v>1.4843762467464074</v>
      </c>
    </row>
    <row r="27" spans="1:15" x14ac:dyDescent="0.25">
      <c r="A27" t="str">
        <f t="shared" si="0"/>
        <v>LLIQDF43160</v>
      </c>
      <c r="B27" s="3" t="s">
        <v>81</v>
      </c>
      <c r="C27" s="3" t="s">
        <v>82</v>
      </c>
      <c r="D27" s="4">
        <v>43160</v>
      </c>
      <c r="E27" s="3" t="s">
        <v>83</v>
      </c>
      <c r="F27" s="14">
        <v>0.23861066823827629</v>
      </c>
      <c r="G27" s="14">
        <v>0</v>
      </c>
      <c r="H27" s="14">
        <v>0</v>
      </c>
      <c r="I27" s="14">
        <v>5.1490799365215461E-3</v>
      </c>
      <c r="J27" s="14">
        <v>0.24375974817479784</v>
      </c>
      <c r="K27" s="14">
        <v>9.8594322023834169E-2</v>
      </c>
      <c r="L27" s="14">
        <v>0</v>
      </c>
      <c r="M27" s="14">
        <v>0</v>
      </c>
      <c r="N27" s="14">
        <v>5.1468628081162036E-3</v>
      </c>
      <c r="O27" s="14">
        <v>0.10374118483195037</v>
      </c>
    </row>
    <row r="28" spans="1:15" x14ac:dyDescent="0.25">
      <c r="A28" t="str">
        <f t="shared" si="0"/>
        <v>LDBOND43161</v>
      </c>
      <c r="B28" s="3" t="s">
        <v>11</v>
      </c>
      <c r="C28" s="3" t="s">
        <v>12</v>
      </c>
      <c r="D28" s="4">
        <v>43161</v>
      </c>
      <c r="E28" s="3" t="s">
        <v>13</v>
      </c>
      <c r="F28" s="14">
        <v>1.0700189322436371</v>
      </c>
      <c r="G28" s="14">
        <v>0</v>
      </c>
      <c r="H28" s="14">
        <v>0</v>
      </c>
      <c r="I28" s="14">
        <v>9.5403279370680882E-2</v>
      </c>
      <c r="J28" s="14">
        <v>1.165422211614318</v>
      </c>
      <c r="K28" s="14">
        <v>0.56688412300143409</v>
      </c>
      <c r="L28" s="14">
        <v>0</v>
      </c>
      <c r="M28" s="14">
        <v>0</v>
      </c>
      <c r="N28" s="14">
        <v>9.4840017678077135E-2</v>
      </c>
      <c r="O28" s="14">
        <v>0.66172414067951124</v>
      </c>
    </row>
    <row r="29" spans="1:15" x14ac:dyDescent="0.25">
      <c r="A29" t="str">
        <f t="shared" si="0"/>
        <v>LDCPO243161</v>
      </c>
      <c r="B29" s="3" t="s">
        <v>14</v>
      </c>
      <c r="C29" s="3" t="s">
        <v>15</v>
      </c>
      <c r="D29" s="4">
        <v>43161</v>
      </c>
      <c r="E29" s="3" t="s">
        <v>16</v>
      </c>
      <c r="F29" s="14">
        <v>2.2500767516476663</v>
      </c>
      <c r="G29" s="14">
        <v>0</v>
      </c>
      <c r="H29" s="14">
        <v>0</v>
      </c>
      <c r="I29" s="14">
        <v>0.28801679815062636</v>
      </c>
      <c r="J29" s="14">
        <v>2.5380935497982926</v>
      </c>
      <c r="K29" s="14">
        <v>1.7500081001447005</v>
      </c>
      <c r="L29" s="14">
        <v>0</v>
      </c>
      <c r="M29" s="14">
        <v>0</v>
      </c>
      <c r="N29" s="14">
        <v>0.28806555971391545</v>
      </c>
      <c r="O29" s="14">
        <v>2.038073659858616</v>
      </c>
    </row>
    <row r="30" spans="1:15" x14ac:dyDescent="0.25">
      <c r="A30" t="str">
        <f t="shared" si="0"/>
        <v>LDDAF143161</v>
      </c>
      <c r="B30" s="3" t="s">
        <v>17</v>
      </c>
      <c r="C30" s="3" t="s">
        <v>18</v>
      </c>
      <c r="D30" s="4">
        <v>43161</v>
      </c>
      <c r="E30" s="5" t="s">
        <v>19</v>
      </c>
      <c r="F30" s="14">
        <v>2.2500876220840249</v>
      </c>
      <c r="G30" s="14">
        <v>0</v>
      </c>
      <c r="H30" s="14">
        <v>0</v>
      </c>
      <c r="I30" s="14">
        <v>0.1746099088976199</v>
      </c>
      <c r="J30" s="14">
        <v>2.424697530981645</v>
      </c>
      <c r="K30" s="14">
        <v>1.0800100834329611</v>
      </c>
      <c r="L30" s="14">
        <v>0</v>
      </c>
      <c r="M30" s="14">
        <v>0</v>
      </c>
      <c r="N30" s="14">
        <v>0.17460885357464345</v>
      </c>
      <c r="O30" s="14">
        <v>1.2546189370076046</v>
      </c>
    </row>
    <row r="31" spans="1:15" x14ac:dyDescent="0.25">
      <c r="A31" t="str">
        <f t="shared" si="0"/>
        <v>LDDAF243161</v>
      </c>
      <c r="B31" s="3" t="s">
        <v>20</v>
      </c>
      <c r="C31" s="3" t="s">
        <v>21</v>
      </c>
      <c r="D31" s="4">
        <v>43161</v>
      </c>
      <c r="E31" s="3" t="s">
        <v>22</v>
      </c>
      <c r="F31" s="14">
        <v>2.2500902509475411</v>
      </c>
      <c r="G31" s="14">
        <v>0</v>
      </c>
      <c r="H31" s="14">
        <v>0</v>
      </c>
      <c r="I31" s="14">
        <v>0.19801173602760005</v>
      </c>
      <c r="J31" s="14">
        <v>2.448101986975141</v>
      </c>
      <c r="K31" s="14">
        <v>1.2200096809537997</v>
      </c>
      <c r="L31" s="14">
        <v>0</v>
      </c>
      <c r="M31" s="14">
        <v>0</v>
      </c>
      <c r="N31" s="14">
        <v>0.19800933357751738</v>
      </c>
      <c r="O31" s="14">
        <v>1.4180190145313172</v>
      </c>
    </row>
    <row r="32" spans="1:15" x14ac:dyDescent="0.25">
      <c r="A32" t="str">
        <f t="shared" si="0"/>
        <v>LDDAF343161</v>
      </c>
      <c r="B32" s="3" t="s">
        <v>23</v>
      </c>
      <c r="C32" s="3" t="s">
        <v>24</v>
      </c>
      <c r="D32" s="4">
        <v>43161</v>
      </c>
      <c r="E32" s="3" t="s">
        <v>25</v>
      </c>
      <c r="F32" s="14">
        <v>2.2500877992197283</v>
      </c>
      <c r="G32" s="14">
        <v>0</v>
      </c>
      <c r="H32" s="14">
        <v>0</v>
      </c>
      <c r="I32" s="14">
        <v>0.1962148269605116</v>
      </c>
      <c r="J32" s="14">
        <v>2.4463026261802399</v>
      </c>
      <c r="K32" s="14">
        <v>1.2300154210081546</v>
      </c>
      <c r="L32" s="14">
        <v>0</v>
      </c>
      <c r="M32" s="14">
        <v>0</v>
      </c>
      <c r="N32" s="14">
        <v>0.19620615290696655</v>
      </c>
      <c r="O32" s="14">
        <v>1.4262215739151212</v>
      </c>
    </row>
    <row r="33" spans="1:15" x14ac:dyDescent="0.25">
      <c r="A33" t="str">
        <f t="shared" si="0"/>
        <v>LDGETF43161</v>
      </c>
      <c r="B33" s="3" t="s">
        <v>26</v>
      </c>
      <c r="C33" s="3" t="s">
        <v>27</v>
      </c>
      <c r="D33" s="4">
        <v>43161</v>
      </c>
      <c r="E33" s="3" t="s">
        <v>28</v>
      </c>
      <c r="F33" s="14">
        <v>0.25000114048488287</v>
      </c>
      <c r="G33" s="14">
        <v>0</v>
      </c>
      <c r="H33" s="14">
        <v>0</v>
      </c>
      <c r="I33" s="14">
        <v>2.7000217677854495E-2</v>
      </c>
      <c r="J33" s="14">
        <v>0.27700135816273735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</row>
    <row r="34" spans="1:15" x14ac:dyDescent="0.25">
      <c r="A34" t="str">
        <f t="shared" si="0"/>
        <v>LDGSEC43161</v>
      </c>
      <c r="B34" s="3" t="s">
        <v>29</v>
      </c>
      <c r="C34" s="3" t="s">
        <v>30</v>
      </c>
      <c r="D34" s="4">
        <v>43161</v>
      </c>
      <c r="E34" s="3" t="s">
        <v>31</v>
      </c>
      <c r="F34" s="14">
        <v>2.2500980066133733</v>
      </c>
      <c r="G34" s="14">
        <v>0</v>
      </c>
      <c r="H34" s="14">
        <v>0.2</v>
      </c>
      <c r="I34" s="14">
        <v>0.27541814977568135</v>
      </c>
      <c r="J34" s="14">
        <v>2.7255161563890549</v>
      </c>
      <c r="K34" s="14">
        <v>1.3471391577861065</v>
      </c>
      <c r="L34" s="14">
        <v>0</v>
      </c>
      <c r="M34" s="14">
        <v>0.2</v>
      </c>
      <c r="N34" s="14">
        <v>0.2712954172450045</v>
      </c>
      <c r="O34" s="14">
        <v>1.8184345750311111</v>
      </c>
    </row>
    <row r="35" spans="1:15" x14ac:dyDescent="0.25">
      <c r="A35" t="str">
        <f t="shared" si="0"/>
        <v>LDINPF43161</v>
      </c>
      <c r="B35" s="3" t="s">
        <v>32</v>
      </c>
      <c r="C35" s="3" t="s">
        <v>33</v>
      </c>
      <c r="D35" s="4">
        <v>43161</v>
      </c>
      <c r="E35" s="3" t="s">
        <v>34</v>
      </c>
      <c r="F35" s="14">
        <v>1.1300211095606674</v>
      </c>
      <c r="G35" s="14">
        <v>0</v>
      </c>
      <c r="H35" s="14">
        <v>0</v>
      </c>
      <c r="I35" s="14">
        <v>6.8402333741333504E-2</v>
      </c>
      <c r="J35" s="14">
        <v>1.1984234433020009</v>
      </c>
      <c r="K35" s="14">
        <v>0.47770940493713715</v>
      </c>
      <c r="L35" s="14">
        <v>0</v>
      </c>
      <c r="M35" s="14">
        <v>0</v>
      </c>
      <c r="N35" s="14">
        <v>6.7988031951252206E-2</v>
      </c>
      <c r="O35" s="14">
        <v>0.54569743688838934</v>
      </c>
    </row>
    <row r="36" spans="1:15" x14ac:dyDescent="0.25">
      <c r="A36" t="str">
        <f t="shared" si="0"/>
        <v>LDMIPF43161</v>
      </c>
      <c r="B36" s="3" t="s">
        <v>35</v>
      </c>
      <c r="C36" s="3" t="s">
        <v>36</v>
      </c>
      <c r="D36" s="4">
        <v>43161</v>
      </c>
      <c r="E36" s="3" t="s">
        <v>37</v>
      </c>
      <c r="F36" s="14">
        <v>2.2355496205283547</v>
      </c>
      <c r="G36" s="14">
        <v>0</v>
      </c>
      <c r="H36" s="14">
        <v>0.2</v>
      </c>
      <c r="I36" s="14">
        <v>0.32680637493210862</v>
      </c>
      <c r="J36" s="14">
        <v>2.7623559954604637</v>
      </c>
      <c r="K36" s="14">
        <v>1.5365314338063227</v>
      </c>
      <c r="L36" s="14">
        <v>0</v>
      </c>
      <c r="M36" s="14">
        <v>0.2</v>
      </c>
      <c r="N36" s="14">
        <v>0.30179363228451267</v>
      </c>
      <c r="O36" s="14">
        <v>2.0383250660908354</v>
      </c>
    </row>
    <row r="37" spans="1:15" x14ac:dyDescent="0.25">
      <c r="A37" t="str">
        <f t="shared" si="0"/>
        <v>LDSAPF43161</v>
      </c>
      <c r="B37" s="3" t="s">
        <v>38</v>
      </c>
      <c r="C37" s="3" t="s">
        <v>39</v>
      </c>
      <c r="D37" s="4">
        <v>43161</v>
      </c>
      <c r="E37" s="3" t="s">
        <v>40</v>
      </c>
      <c r="F37" s="14">
        <v>0.80000939904830959</v>
      </c>
      <c r="G37" s="14">
        <v>0</v>
      </c>
      <c r="H37" s="14">
        <v>0</v>
      </c>
      <c r="I37" s="14">
        <v>3.960098104846544E-2</v>
      </c>
      <c r="J37" s="14">
        <v>0.83961038009677502</v>
      </c>
      <c r="K37" s="14">
        <v>0.2590834470624106</v>
      </c>
      <c r="L37" s="14">
        <v>0</v>
      </c>
      <c r="M37" s="14">
        <v>0</v>
      </c>
      <c r="N37" s="14">
        <v>3.7635121060402857E-2</v>
      </c>
      <c r="O37" s="14">
        <v>0.29671856812281344</v>
      </c>
    </row>
    <row r="38" spans="1:15" x14ac:dyDescent="0.25">
      <c r="A38" t="str">
        <f t="shared" si="0"/>
        <v>LEBALF43161</v>
      </c>
      <c r="B38" s="3" t="s">
        <v>41</v>
      </c>
      <c r="C38" s="3" t="s">
        <v>42</v>
      </c>
      <c r="D38" s="4">
        <v>43161</v>
      </c>
      <c r="E38" s="3" t="s">
        <v>43</v>
      </c>
      <c r="F38" s="14">
        <v>2.324579038067172</v>
      </c>
      <c r="G38" s="14">
        <v>0.30002175691074867</v>
      </c>
      <c r="H38" s="14">
        <v>0.2</v>
      </c>
      <c r="I38" s="14">
        <v>5.8413457588194363E-2</v>
      </c>
      <c r="J38" s="14">
        <v>2.8830142525661153</v>
      </c>
      <c r="K38" s="14">
        <v>0.3226110781325468</v>
      </c>
      <c r="L38" s="14">
        <v>0</v>
      </c>
      <c r="M38" s="14">
        <v>0.2</v>
      </c>
      <c r="N38" s="14">
        <v>5.8070180580079393E-2</v>
      </c>
      <c r="O38" s="14">
        <v>0.58068125871262621</v>
      </c>
    </row>
    <row r="39" spans="1:15" x14ac:dyDescent="0.25">
      <c r="A39" t="str">
        <f t="shared" si="0"/>
        <v>LEBFSF43161</v>
      </c>
      <c r="B39" s="3" t="s">
        <v>44</v>
      </c>
      <c r="C39" s="3" t="s">
        <v>45</v>
      </c>
      <c r="D39" s="4">
        <v>43161</v>
      </c>
      <c r="E39" s="3" t="s">
        <v>46</v>
      </c>
      <c r="F39" s="14">
        <v>2.5001438867587762</v>
      </c>
      <c r="G39" s="14">
        <v>0.30002419643765915</v>
      </c>
      <c r="H39" s="14">
        <v>0.2</v>
      </c>
      <c r="I39" s="14">
        <v>0.21961964389716876</v>
      </c>
      <c r="J39" s="14">
        <v>3.2197877270936042</v>
      </c>
      <c r="K39" s="14">
        <v>1.0368524277571367</v>
      </c>
      <c r="L39" s="14">
        <v>0</v>
      </c>
      <c r="M39" s="14">
        <v>0.2</v>
      </c>
      <c r="N39" s="14">
        <v>0.20823295669882652</v>
      </c>
      <c r="O39" s="14">
        <v>1.4450853844559632</v>
      </c>
    </row>
    <row r="40" spans="1:15" x14ac:dyDescent="0.25">
      <c r="A40" t="str">
        <f t="shared" si="0"/>
        <v>LECHID43161</v>
      </c>
      <c r="B40" s="3" t="s">
        <v>47</v>
      </c>
      <c r="C40" s="3" t="s">
        <v>48</v>
      </c>
      <c r="D40" s="4">
        <v>43161</v>
      </c>
      <c r="E40" s="3" t="s">
        <v>49</v>
      </c>
      <c r="F40" s="14">
        <v>2.4762719662992798</v>
      </c>
      <c r="G40" s="14">
        <v>0</v>
      </c>
      <c r="H40" s="14">
        <v>0</v>
      </c>
      <c r="I40" s="14">
        <v>0.26933011735865886</v>
      </c>
      <c r="J40" s="14">
        <v>2.7456020836579387</v>
      </c>
      <c r="K40" s="14">
        <v>1.4783628141014262</v>
      </c>
      <c r="L40" s="14">
        <v>0</v>
      </c>
      <c r="M40" s="14">
        <v>0</v>
      </c>
      <c r="N40" s="14">
        <v>0.25171764751697906</v>
      </c>
      <c r="O40" s="14">
        <v>1.7300804616184053</v>
      </c>
    </row>
    <row r="41" spans="1:15" x14ac:dyDescent="0.25">
      <c r="A41" t="str">
        <f t="shared" si="0"/>
        <v>LEEQTF43161</v>
      </c>
      <c r="B41" s="3" t="s">
        <v>50</v>
      </c>
      <c r="C41" s="3" t="s">
        <v>51</v>
      </c>
      <c r="D41" s="4">
        <v>43161</v>
      </c>
      <c r="E41" s="3" t="s">
        <v>52</v>
      </c>
      <c r="F41" s="14">
        <v>2.3210911482909253</v>
      </c>
      <c r="G41" s="14">
        <v>0</v>
      </c>
      <c r="H41" s="14">
        <v>0.2</v>
      </c>
      <c r="I41" s="14">
        <v>0.2881979009723899</v>
      </c>
      <c r="J41" s="14">
        <v>2.8092890492633154</v>
      </c>
      <c r="K41" s="14">
        <v>1.4593805203575803</v>
      </c>
      <c r="L41" s="14">
        <v>0</v>
      </c>
      <c r="M41" s="14">
        <v>0.2</v>
      </c>
      <c r="N41" s="14">
        <v>0.28609881609477184</v>
      </c>
      <c r="O41" s="14">
        <v>1.9454793364523519</v>
      </c>
    </row>
    <row r="42" spans="1:15" x14ac:dyDescent="0.25">
      <c r="A42" t="str">
        <f t="shared" si="0"/>
        <v>LEGROW43161</v>
      </c>
      <c r="B42" s="3" t="s">
        <v>53</v>
      </c>
      <c r="C42" s="3" t="s">
        <v>54</v>
      </c>
      <c r="D42" s="4">
        <v>43161</v>
      </c>
      <c r="E42" s="3" t="s">
        <v>55</v>
      </c>
      <c r="F42" s="14">
        <v>2.3549379356628375</v>
      </c>
      <c r="G42" s="14">
        <v>0.30002369607971952</v>
      </c>
      <c r="H42" s="14">
        <v>0.2</v>
      </c>
      <c r="I42" s="14">
        <v>0.27628815160894543</v>
      </c>
      <c r="J42" s="14">
        <v>3.1312497833515027</v>
      </c>
      <c r="K42" s="14">
        <v>1.3993737606318826</v>
      </c>
      <c r="L42" s="14">
        <v>0</v>
      </c>
      <c r="M42" s="14">
        <v>0.2</v>
      </c>
      <c r="N42" s="14">
        <v>0.27349767772973915</v>
      </c>
      <c r="O42" s="14">
        <v>1.8728714383616216</v>
      </c>
    </row>
    <row r="43" spans="1:15" x14ac:dyDescent="0.25">
      <c r="A43" t="str">
        <f t="shared" si="0"/>
        <v>LEINFA43161</v>
      </c>
      <c r="B43" s="3" t="s">
        <v>56</v>
      </c>
      <c r="C43" s="3" t="s">
        <v>57</v>
      </c>
      <c r="D43" s="4">
        <v>43161</v>
      </c>
      <c r="E43" s="3" t="s">
        <v>58</v>
      </c>
      <c r="F43" s="14">
        <v>2.5001234267176673</v>
      </c>
      <c r="G43" s="14">
        <v>0</v>
      </c>
      <c r="H43" s="14">
        <v>0.2</v>
      </c>
      <c r="I43" s="14">
        <v>0.25381991794258063</v>
      </c>
      <c r="J43" s="14">
        <v>2.9539433446602481</v>
      </c>
      <c r="K43" s="14">
        <v>1.2134222850787197</v>
      </c>
      <c r="L43" s="14">
        <v>0</v>
      </c>
      <c r="M43" s="14">
        <v>0.2</v>
      </c>
      <c r="N43" s="14">
        <v>0.24182526073467442</v>
      </c>
      <c r="O43" s="14">
        <v>1.6552475458133942</v>
      </c>
    </row>
    <row r="44" spans="1:15" x14ac:dyDescent="0.25">
      <c r="A44" t="str">
        <f t="shared" si="0"/>
        <v>LEINNF43161</v>
      </c>
      <c r="B44" s="3" t="s">
        <v>59</v>
      </c>
      <c r="C44" s="3" t="s">
        <v>60</v>
      </c>
      <c r="D44" s="4">
        <v>43161</v>
      </c>
      <c r="E44" s="3" t="s">
        <v>93</v>
      </c>
      <c r="F44" s="14">
        <v>1.2000312593705926</v>
      </c>
      <c r="G44" s="14">
        <v>0</v>
      </c>
      <c r="H44" s="14">
        <v>0</v>
      </c>
      <c r="I44" s="14">
        <v>4.500585450163027E-2</v>
      </c>
      <c r="J44" s="14">
        <v>1.2450371138722229</v>
      </c>
      <c r="K44" s="14">
        <v>0.64097809522271321</v>
      </c>
      <c r="L44" s="14">
        <v>0</v>
      </c>
      <c r="M44" s="14">
        <v>0</v>
      </c>
      <c r="N44" s="14">
        <v>4.3368334232031971E-2</v>
      </c>
      <c r="O44" s="14">
        <v>0.68434642945474522</v>
      </c>
    </row>
    <row r="45" spans="1:15" x14ac:dyDescent="0.25">
      <c r="A45" t="str">
        <f t="shared" si="0"/>
        <v>LEINSX43161</v>
      </c>
      <c r="B45" s="3" t="s">
        <v>61</v>
      </c>
      <c r="C45" s="3" t="s">
        <v>62</v>
      </c>
      <c r="D45" s="4">
        <v>43161</v>
      </c>
      <c r="E45" s="23" t="s">
        <v>92</v>
      </c>
      <c r="F45" s="14">
        <v>1.700055140559338</v>
      </c>
      <c r="G45" s="14">
        <v>0</v>
      </c>
      <c r="H45" s="14">
        <v>0</v>
      </c>
      <c r="I45" s="14">
        <v>0.12600318663647428</v>
      </c>
      <c r="J45" s="14">
        <v>1.8260583271958124</v>
      </c>
      <c r="K45" s="14">
        <v>1.1381791341471836</v>
      </c>
      <c r="L45" s="14">
        <v>0</v>
      </c>
      <c r="M45" s="14">
        <v>0</v>
      </c>
      <c r="N45" s="14">
        <v>0.11488618863353997</v>
      </c>
      <c r="O45" s="14">
        <v>1.2530653227807236</v>
      </c>
    </row>
    <row r="46" spans="1:15" x14ac:dyDescent="0.25">
      <c r="A46" t="str">
        <f t="shared" si="0"/>
        <v>LEMIDF43161</v>
      </c>
      <c r="B46" s="3" t="s">
        <v>63</v>
      </c>
      <c r="C46" s="3" t="s">
        <v>64</v>
      </c>
      <c r="D46" s="4">
        <v>43161</v>
      </c>
      <c r="E46" s="3" t="s">
        <v>65</v>
      </c>
      <c r="F46" s="14">
        <v>2.3389527074850069</v>
      </c>
      <c r="G46" s="14">
        <v>0.30002179635111353</v>
      </c>
      <c r="H46" s="14">
        <v>0.2</v>
      </c>
      <c r="I46" s="14">
        <v>6.1000754645800251E-2</v>
      </c>
      <c r="J46" s="14">
        <v>2.8999752584819212</v>
      </c>
      <c r="K46" s="14">
        <v>0.32944270975781537</v>
      </c>
      <c r="L46" s="14">
        <v>0</v>
      </c>
      <c r="M46" s="14">
        <v>0.2</v>
      </c>
      <c r="N46" s="14">
        <v>5.9299151643955425E-2</v>
      </c>
      <c r="O46" s="14">
        <v>0.58874186140177076</v>
      </c>
    </row>
    <row r="47" spans="1:15" x14ac:dyDescent="0.25">
      <c r="A47" t="str">
        <f t="shared" si="0"/>
        <v>LET10043161</v>
      </c>
      <c r="B47" s="3" t="s">
        <v>66</v>
      </c>
      <c r="C47" s="3" t="s">
        <v>67</v>
      </c>
      <c r="D47" s="4">
        <v>43161</v>
      </c>
      <c r="E47" s="3" t="s">
        <v>68</v>
      </c>
      <c r="F47" s="14">
        <v>0.249878441481278</v>
      </c>
      <c r="G47" s="14">
        <v>0</v>
      </c>
      <c r="H47" s="14">
        <v>0</v>
      </c>
      <c r="I47" s="14">
        <v>8.9780138143541761E-3</v>
      </c>
      <c r="J47" s="14">
        <v>0.25885645529563217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</row>
    <row r="48" spans="1:15" x14ac:dyDescent="0.25">
      <c r="A48" t="str">
        <f t="shared" si="0"/>
        <v>LETAXP43161</v>
      </c>
      <c r="B48" s="3" t="s">
        <v>69</v>
      </c>
      <c r="C48" s="3" t="s">
        <v>70</v>
      </c>
      <c r="D48" s="4">
        <v>43161</v>
      </c>
      <c r="E48" s="3" t="s">
        <v>71</v>
      </c>
      <c r="F48" s="14">
        <v>2.408490433170555</v>
      </c>
      <c r="G48" s="14">
        <v>0.30002231469055485</v>
      </c>
      <c r="H48" s="14">
        <v>0</v>
      </c>
      <c r="I48" s="14">
        <v>0.25712675799171453</v>
      </c>
      <c r="J48" s="14">
        <v>2.9656395058528244</v>
      </c>
      <c r="K48" s="14">
        <v>1.4330185947048391</v>
      </c>
      <c r="L48" s="14">
        <v>0</v>
      </c>
      <c r="M48" s="14">
        <v>0</v>
      </c>
      <c r="N48" s="14">
        <v>0.24355017007458069</v>
      </c>
      <c r="O48" s="14">
        <v>1.6765687647794199</v>
      </c>
    </row>
    <row r="49" spans="1:15" x14ac:dyDescent="0.25">
      <c r="A49" t="str">
        <f t="shared" si="0"/>
        <v>LETF5043161</v>
      </c>
      <c r="B49" s="3" t="s">
        <v>72</v>
      </c>
      <c r="C49" s="3" t="s">
        <v>73</v>
      </c>
      <c r="D49" s="4">
        <v>43161</v>
      </c>
      <c r="E49" s="3" t="s">
        <v>74</v>
      </c>
      <c r="F49" s="14">
        <v>9.9985381279311142E-2</v>
      </c>
      <c r="G49" s="14">
        <v>0</v>
      </c>
      <c r="H49" s="14">
        <v>0</v>
      </c>
      <c r="I49" s="14">
        <v>1.7972486976957182E-3</v>
      </c>
      <c r="J49" s="14">
        <v>0.10178262997700686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</row>
    <row r="50" spans="1:15" x14ac:dyDescent="0.25">
      <c r="A50" t="str">
        <f t="shared" si="0"/>
        <v>LETFSX43161</v>
      </c>
      <c r="B50" s="3" t="s">
        <v>75</v>
      </c>
      <c r="C50" s="3" t="s">
        <v>76</v>
      </c>
      <c r="D50" s="4">
        <v>43161</v>
      </c>
      <c r="E50" s="3" t="s">
        <v>77</v>
      </c>
      <c r="F50" s="14">
        <v>0.10000014482479296</v>
      </c>
      <c r="G50" s="14">
        <v>0</v>
      </c>
      <c r="H50" s="14">
        <v>0</v>
      </c>
      <c r="I50" s="14">
        <v>0</v>
      </c>
      <c r="J50" s="14">
        <v>0.10000014482479296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</row>
    <row r="51" spans="1:15" x14ac:dyDescent="0.25">
      <c r="A51" t="str">
        <f t="shared" si="0"/>
        <v>LEULIS43161</v>
      </c>
      <c r="B51" s="3" t="s">
        <v>78</v>
      </c>
      <c r="C51" s="3" t="s">
        <v>79</v>
      </c>
      <c r="D51" s="4">
        <v>43161</v>
      </c>
      <c r="E51" s="3" t="s">
        <v>80</v>
      </c>
      <c r="F51" s="14">
        <v>2.3484009718691423</v>
      </c>
      <c r="G51" s="14">
        <v>0</v>
      </c>
      <c r="H51" s="14">
        <v>0</v>
      </c>
      <c r="I51" s="14">
        <v>0.24811244340188876</v>
      </c>
      <c r="J51" s="14">
        <v>2.5965134152710312</v>
      </c>
      <c r="K51" s="14">
        <v>1.2694235204586555</v>
      </c>
      <c r="L51" s="14">
        <v>0</v>
      </c>
      <c r="M51" s="14">
        <v>0</v>
      </c>
      <c r="N51" s="14">
        <v>0.21590435934728056</v>
      </c>
      <c r="O51" s="14">
        <v>1.4853278798059359</v>
      </c>
    </row>
    <row r="52" spans="1:15" x14ac:dyDescent="0.25">
      <c r="A52" t="str">
        <f t="shared" si="0"/>
        <v>LLIQDF43161</v>
      </c>
      <c r="B52" s="3" t="s">
        <v>81</v>
      </c>
      <c r="C52" s="3" t="s">
        <v>82</v>
      </c>
      <c r="D52" s="4">
        <v>43161</v>
      </c>
      <c r="E52" s="3" t="s">
        <v>83</v>
      </c>
      <c r="F52" s="14">
        <v>0.23861067128023386</v>
      </c>
      <c r="G52" s="14">
        <v>0</v>
      </c>
      <c r="H52" s="14">
        <v>0</v>
      </c>
      <c r="I52" s="14">
        <v>5.1490633363753978E-3</v>
      </c>
      <c r="J52" s="14">
        <v>0.24375973461660927</v>
      </c>
      <c r="K52" s="14">
        <v>9.8594319108512712E-2</v>
      </c>
      <c r="L52" s="14">
        <v>0</v>
      </c>
      <c r="M52" s="14">
        <v>0</v>
      </c>
      <c r="N52" s="14">
        <v>5.1468663094111364E-3</v>
      </c>
      <c r="O52" s="14">
        <v>0.10374118541792385</v>
      </c>
    </row>
    <row r="53" spans="1:15" x14ac:dyDescent="0.25">
      <c r="A53" t="str">
        <f t="shared" si="0"/>
        <v>LDBOND43162</v>
      </c>
      <c r="B53" s="3" t="s">
        <v>11</v>
      </c>
      <c r="C53" s="3" t="s">
        <v>12</v>
      </c>
      <c r="D53" s="4">
        <v>43162</v>
      </c>
      <c r="E53" s="3" t="s">
        <v>13</v>
      </c>
      <c r="F53" s="14">
        <v>1.0700192684037668</v>
      </c>
      <c r="G53" s="14">
        <v>0</v>
      </c>
      <c r="H53" s="14">
        <v>0</v>
      </c>
      <c r="I53" s="14">
        <v>9.5403018861206029E-2</v>
      </c>
      <c r="J53" s="14">
        <v>1.1654222872649729</v>
      </c>
      <c r="K53" s="14">
        <v>0.56688390101984354</v>
      </c>
      <c r="L53" s="14">
        <v>0</v>
      </c>
      <c r="M53" s="14">
        <v>0</v>
      </c>
      <c r="N53" s="14">
        <v>9.4840273140416279E-2</v>
      </c>
      <c r="O53" s="14">
        <v>0.66172417416025986</v>
      </c>
    </row>
    <row r="54" spans="1:15" x14ac:dyDescent="0.25">
      <c r="A54" t="str">
        <f t="shared" si="0"/>
        <v>LDCPO243162</v>
      </c>
      <c r="B54" s="3" t="s">
        <v>14</v>
      </c>
      <c r="C54" s="3" t="s">
        <v>15</v>
      </c>
      <c r="D54" s="4">
        <v>43162</v>
      </c>
      <c r="E54" s="3" t="s">
        <v>16</v>
      </c>
      <c r="F54" s="14">
        <v>2.250078645699547</v>
      </c>
      <c r="G54" s="14">
        <v>0</v>
      </c>
      <c r="H54" s="14">
        <v>0</v>
      </c>
      <c r="I54" s="14">
        <v>0.28801691733792156</v>
      </c>
      <c r="J54" s="14">
        <v>2.5380955630374684</v>
      </c>
      <c r="K54" s="14">
        <v>1.7499897632888295</v>
      </c>
      <c r="L54" s="14">
        <v>0</v>
      </c>
      <c r="M54" s="14">
        <v>0</v>
      </c>
      <c r="N54" s="14">
        <v>0.2880463698401643</v>
      </c>
      <c r="O54" s="14">
        <v>2.038036133128994</v>
      </c>
    </row>
    <row r="55" spans="1:15" x14ac:dyDescent="0.25">
      <c r="A55" t="str">
        <f t="shared" si="0"/>
        <v>LDDAF143162</v>
      </c>
      <c r="B55" s="3" t="s">
        <v>17</v>
      </c>
      <c r="C55" s="3" t="s">
        <v>18</v>
      </c>
      <c r="D55" s="4">
        <v>43162</v>
      </c>
      <c r="E55" s="5" t="s">
        <v>19</v>
      </c>
      <c r="F55" s="14">
        <v>2.2500851914957423</v>
      </c>
      <c r="G55" s="14">
        <v>0</v>
      </c>
      <c r="H55" s="14">
        <v>0</v>
      </c>
      <c r="I55" s="14">
        <v>0.17461134910916323</v>
      </c>
      <c r="J55" s="14">
        <v>2.4246965406049057</v>
      </c>
      <c r="K55" s="14">
        <v>1.0800119259227277</v>
      </c>
      <c r="L55" s="14">
        <v>0</v>
      </c>
      <c r="M55" s="14">
        <v>0</v>
      </c>
      <c r="N55" s="14">
        <v>0.17460726020712902</v>
      </c>
      <c r="O55" s="14">
        <v>1.2546191861298568</v>
      </c>
    </row>
    <row r="56" spans="1:15" x14ac:dyDescent="0.25">
      <c r="A56" t="str">
        <f t="shared" si="0"/>
        <v>LDDAF243162</v>
      </c>
      <c r="B56" s="3" t="s">
        <v>20</v>
      </c>
      <c r="C56" s="3" t="s">
        <v>21</v>
      </c>
      <c r="D56" s="4">
        <v>43162</v>
      </c>
      <c r="E56" s="3" t="s">
        <v>22</v>
      </c>
      <c r="F56" s="14">
        <v>2.2500928013591039</v>
      </c>
      <c r="G56" s="14">
        <v>0</v>
      </c>
      <c r="H56" s="14">
        <v>0</v>
      </c>
      <c r="I56" s="14">
        <v>0.19801346479678422</v>
      </c>
      <c r="J56" s="14">
        <v>2.4481062661558881</v>
      </c>
      <c r="K56" s="14">
        <v>1.2200046047121393</v>
      </c>
      <c r="L56" s="14">
        <v>0</v>
      </c>
      <c r="M56" s="14">
        <v>0</v>
      </c>
      <c r="N56" s="14">
        <v>0.1980108076045923</v>
      </c>
      <c r="O56" s="14">
        <v>1.4180154123167317</v>
      </c>
    </row>
    <row r="57" spans="1:15" x14ac:dyDescent="0.25">
      <c r="A57" t="str">
        <f t="shared" si="0"/>
        <v>LDDAF343162</v>
      </c>
      <c r="B57" s="3" t="s">
        <v>23</v>
      </c>
      <c r="C57" s="3" t="s">
        <v>24</v>
      </c>
      <c r="D57" s="4">
        <v>43162</v>
      </c>
      <c r="E57" s="3" t="s">
        <v>25</v>
      </c>
      <c r="F57" s="14">
        <v>2.2500861563717311</v>
      </c>
      <c r="G57" s="14">
        <v>0</v>
      </c>
      <c r="H57" s="14">
        <v>0</v>
      </c>
      <c r="I57" s="14">
        <v>0.19621326744078846</v>
      </c>
      <c r="J57" s="14">
        <v>2.4462994238125195</v>
      </c>
      <c r="K57" s="14">
        <v>1.2300184880095304</v>
      </c>
      <c r="L57" s="14">
        <v>0</v>
      </c>
      <c r="M57" s="14">
        <v>0</v>
      </c>
      <c r="N57" s="14">
        <v>0.19620669271961025</v>
      </c>
      <c r="O57" s="14">
        <v>1.4262251807291406</v>
      </c>
    </row>
    <row r="58" spans="1:15" x14ac:dyDescent="0.25">
      <c r="A58" t="str">
        <f t="shared" si="0"/>
        <v>LDGETF43162</v>
      </c>
      <c r="B58" s="3" t="s">
        <v>26</v>
      </c>
      <c r="C58" s="3" t="s">
        <v>27</v>
      </c>
      <c r="D58" s="4">
        <v>43162</v>
      </c>
      <c r="E58" s="3" t="s">
        <v>28</v>
      </c>
      <c r="F58" s="14">
        <v>0.2500013041967038</v>
      </c>
      <c r="G58" s="14">
        <v>0</v>
      </c>
      <c r="H58" s="14">
        <v>0</v>
      </c>
      <c r="I58" s="14">
        <v>2.6999872093338272E-2</v>
      </c>
      <c r="J58" s="14">
        <v>0.27700117629004206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</row>
    <row r="59" spans="1:15" x14ac:dyDescent="0.25">
      <c r="A59" t="str">
        <f t="shared" si="0"/>
        <v>LDGSEC43162</v>
      </c>
      <c r="B59" s="3" t="s">
        <v>29</v>
      </c>
      <c r="C59" s="3" t="s">
        <v>30</v>
      </c>
      <c r="D59" s="4">
        <v>43162</v>
      </c>
      <c r="E59" s="3" t="s">
        <v>31</v>
      </c>
      <c r="F59" s="14">
        <v>2.2500977750530859</v>
      </c>
      <c r="G59" s="14">
        <v>0</v>
      </c>
      <c r="H59" s="14">
        <v>0.2</v>
      </c>
      <c r="I59" s="14">
        <v>0.2754188877557236</v>
      </c>
      <c r="J59" s="14">
        <v>2.7255166628088099</v>
      </c>
      <c r="K59" s="14">
        <v>1.3471436380384378</v>
      </c>
      <c r="L59" s="14">
        <v>0</v>
      </c>
      <c r="M59" s="14">
        <v>0.2</v>
      </c>
      <c r="N59" s="14">
        <v>0.27129431785571478</v>
      </c>
      <c r="O59" s="14">
        <v>1.8184379558941526</v>
      </c>
    </row>
    <row r="60" spans="1:15" x14ac:dyDescent="0.25">
      <c r="A60" t="str">
        <f t="shared" si="0"/>
        <v>LDINPF43162</v>
      </c>
      <c r="B60" s="3" t="s">
        <v>32</v>
      </c>
      <c r="C60" s="3" t="s">
        <v>33</v>
      </c>
      <c r="D60" s="4">
        <v>43162</v>
      </c>
      <c r="E60" s="3" t="s">
        <v>34</v>
      </c>
      <c r="F60" s="14">
        <v>1.1300212710365407</v>
      </c>
      <c r="G60" s="14">
        <v>0</v>
      </c>
      <c r="H60" s="14">
        <v>0</v>
      </c>
      <c r="I60" s="14">
        <v>6.8401882110619552E-2</v>
      </c>
      <c r="J60" s="14">
        <v>1.1984231531471603</v>
      </c>
      <c r="K60" s="14">
        <v>0.47770894298949995</v>
      </c>
      <c r="L60" s="14">
        <v>0</v>
      </c>
      <c r="M60" s="14">
        <v>0</v>
      </c>
      <c r="N60" s="14">
        <v>6.7988112102417744E-2</v>
      </c>
      <c r="O60" s="14">
        <v>0.54569705509191768</v>
      </c>
    </row>
    <row r="61" spans="1:15" x14ac:dyDescent="0.25">
      <c r="A61" t="str">
        <f t="shared" si="0"/>
        <v>LDMIPF43162</v>
      </c>
      <c r="B61" s="3" t="s">
        <v>35</v>
      </c>
      <c r="C61" s="3" t="s">
        <v>36</v>
      </c>
      <c r="D61" s="4">
        <v>43162</v>
      </c>
      <c r="E61" s="3" t="s">
        <v>37</v>
      </c>
      <c r="F61" s="14">
        <v>2.2355281472753883</v>
      </c>
      <c r="G61" s="14">
        <v>0</v>
      </c>
      <c r="H61" s="14">
        <v>0.2</v>
      </c>
      <c r="I61" s="14">
        <v>0.32680184058259398</v>
      </c>
      <c r="J61" s="14">
        <v>2.7623299878579823</v>
      </c>
      <c r="K61" s="14">
        <v>1.5365246101812184</v>
      </c>
      <c r="L61" s="14">
        <v>0</v>
      </c>
      <c r="M61" s="14">
        <v>0.2</v>
      </c>
      <c r="N61" s="14">
        <v>0.30179721952583927</v>
      </c>
      <c r="O61" s="14">
        <v>2.0383218297070576</v>
      </c>
    </row>
    <row r="62" spans="1:15" x14ac:dyDescent="0.25">
      <c r="A62" t="str">
        <f t="shared" si="0"/>
        <v>LDSAPF43162</v>
      </c>
      <c r="B62" s="3" t="s">
        <v>38</v>
      </c>
      <c r="C62" s="3" t="s">
        <v>39</v>
      </c>
      <c r="D62" s="4">
        <v>43162</v>
      </c>
      <c r="E62" s="3" t="s">
        <v>40</v>
      </c>
      <c r="F62" s="14">
        <v>0.80000931918464069</v>
      </c>
      <c r="G62" s="14">
        <v>0</v>
      </c>
      <c r="H62" s="14">
        <v>0</v>
      </c>
      <c r="I62" s="14">
        <v>3.9600976863702245E-2</v>
      </c>
      <c r="J62" s="14">
        <v>0.83961029604834292</v>
      </c>
      <c r="K62" s="14">
        <v>0.25908567746221645</v>
      </c>
      <c r="L62" s="14">
        <v>0</v>
      </c>
      <c r="M62" s="14">
        <v>0</v>
      </c>
      <c r="N62" s="14">
        <v>3.7635518105230262E-2</v>
      </c>
      <c r="O62" s="14">
        <v>0.29672119556744669</v>
      </c>
    </row>
    <row r="63" spans="1:15" x14ac:dyDescent="0.25">
      <c r="A63" t="str">
        <f t="shared" si="0"/>
        <v>LEBALF43162</v>
      </c>
      <c r="B63" s="3" t="s">
        <v>41</v>
      </c>
      <c r="C63" s="3" t="s">
        <v>42</v>
      </c>
      <c r="D63" s="4">
        <v>43162</v>
      </c>
      <c r="E63" s="3" t="s">
        <v>43</v>
      </c>
      <c r="F63" s="14">
        <v>2.3245792365649063</v>
      </c>
      <c r="G63" s="14">
        <v>0.30002168566521953</v>
      </c>
      <c r="H63" s="14">
        <v>0.2</v>
      </c>
      <c r="I63" s="14">
        <v>5.8413649725855138E-2</v>
      </c>
      <c r="J63" s="14">
        <v>2.883014571955981</v>
      </c>
      <c r="K63" s="14">
        <v>0.32261211556115416</v>
      </c>
      <c r="L63" s="14">
        <v>0</v>
      </c>
      <c r="M63" s="14">
        <v>0.2</v>
      </c>
      <c r="N63" s="14">
        <v>5.8070219646970976E-2</v>
      </c>
      <c r="O63" s="14">
        <v>0.58068233520812518</v>
      </c>
    </row>
    <row r="64" spans="1:15" x14ac:dyDescent="0.25">
      <c r="A64" t="str">
        <f t="shared" si="0"/>
        <v>LEBFSF43162</v>
      </c>
      <c r="B64" s="3" t="s">
        <v>44</v>
      </c>
      <c r="C64" s="3" t="s">
        <v>45</v>
      </c>
      <c r="D64" s="4">
        <v>43162</v>
      </c>
      <c r="E64" s="3" t="s">
        <v>46</v>
      </c>
      <c r="F64" s="14">
        <v>2.5001432775885299</v>
      </c>
      <c r="G64" s="14">
        <v>0.30002450255458035</v>
      </c>
      <c r="H64" s="14">
        <v>0.2</v>
      </c>
      <c r="I64" s="14">
        <v>0.21961987484151027</v>
      </c>
      <c r="J64" s="14">
        <v>3.2197876549846205</v>
      </c>
      <c r="K64" s="14">
        <v>1.0368547185524069</v>
      </c>
      <c r="L64" s="14">
        <v>0</v>
      </c>
      <c r="M64" s="14">
        <v>0.2</v>
      </c>
      <c r="N64" s="14">
        <v>0.2082306119085367</v>
      </c>
      <c r="O64" s="14">
        <v>1.4450853304609435</v>
      </c>
    </row>
    <row r="65" spans="1:15" x14ac:dyDescent="0.25">
      <c r="A65" t="str">
        <f t="shared" si="0"/>
        <v>LECHID43162</v>
      </c>
      <c r="B65" s="3" t="s">
        <v>47</v>
      </c>
      <c r="C65" s="3" t="s">
        <v>48</v>
      </c>
      <c r="D65" s="4">
        <v>43162</v>
      </c>
      <c r="E65" s="3" t="s">
        <v>49</v>
      </c>
      <c r="F65" s="14">
        <v>2.4762674591496086</v>
      </c>
      <c r="G65" s="14">
        <v>0</v>
      </c>
      <c r="H65" s="14">
        <v>0</v>
      </c>
      <c r="I65" s="14">
        <v>0.26932822189076283</v>
      </c>
      <c r="J65" s="14">
        <v>2.7455956810403714</v>
      </c>
      <c r="K65" s="14">
        <v>1.4783603878479228</v>
      </c>
      <c r="L65" s="14">
        <v>0</v>
      </c>
      <c r="M65" s="14">
        <v>0</v>
      </c>
      <c r="N65" s="14">
        <v>0.25171723440402849</v>
      </c>
      <c r="O65" s="14">
        <v>1.7300776222519514</v>
      </c>
    </row>
    <row r="66" spans="1:15" x14ac:dyDescent="0.25">
      <c r="A66" t="str">
        <f t="shared" si="0"/>
        <v>LEEQTF43162</v>
      </c>
      <c r="B66" s="3" t="s">
        <v>50</v>
      </c>
      <c r="C66" s="3" t="s">
        <v>51</v>
      </c>
      <c r="D66" s="4">
        <v>43162</v>
      </c>
      <c r="E66" s="3" t="s">
        <v>52</v>
      </c>
      <c r="F66" s="14">
        <v>2.3210957892953177</v>
      </c>
      <c r="G66" s="14">
        <v>0</v>
      </c>
      <c r="H66" s="14">
        <v>0.2</v>
      </c>
      <c r="I66" s="14">
        <v>0.28819905239725396</v>
      </c>
      <c r="J66" s="14">
        <v>2.809294841692572</v>
      </c>
      <c r="K66" s="14">
        <v>1.4593849636085245</v>
      </c>
      <c r="L66" s="14">
        <v>0</v>
      </c>
      <c r="M66" s="14">
        <v>0.2</v>
      </c>
      <c r="N66" s="14">
        <v>0.28609910984780118</v>
      </c>
      <c r="O66" s="14">
        <v>1.9454840734563257</v>
      </c>
    </row>
    <row r="67" spans="1:15" x14ac:dyDescent="0.25">
      <c r="A67" t="str">
        <f t="shared" si="0"/>
        <v>LEGROW43162</v>
      </c>
      <c r="B67" s="3" t="s">
        <v>53</v>
      </c>
      <c r="C67" s="3" t="s">
        <v>54</v>
      </c>
      <c r="D67" s="4">
        <v>43162</v>
      </c>
      <c r="E67" s="3" t="s">
        <v>55</v>
      </c>
      <c r="F67" s="14">
        <v>2.3549452302381169</v>
      </c>
      <c r="G67" s="14">
        <v>0.3000237041415601</v>
      </c>
      <c r="H67" s="14">
        <v>0.2</v>
      </c>
      <c r="I67" s="14">
        <v>0.27628975747780726</v>
      </c>
      <c r="J67" s="14">
        <v>3.1312586918574845</v>
      </c>
      <c r="K67" s="14">
        <v>1.3993805864868407</v>
      </c>
      <c r="L67" s="14">
        <v>0</v>
      </c>
      <c r="M67" s="14">
        <v>0.2</v>
      </c>
      <c r="N67" s="14">
        <v>0.27349866598401784</v>
      </c>
      <c r="O67" s="14">
        <v>1.8728792524708586</v>
      </c>
    </row>
    <row r="68" spans="1:15" x14ac:dyDescent="0.25">
      <c r="A68" t="str">
        <f t="shared" ref="A68:A102" si="1">C68&amp;D68</f>
        <v>LEINFA43162</v>
      </c>
      <c r="B68" s="3" t="s">
        <v>56</v>
      </c>
      <c r="C68" s="3" t="s">
        <v>57</v>
      </c>
      <c r="D68" s="4">
        <v>43162</v>
      </c>
      <c r="E68" s="3" t="s">
        <v>58</v>
      </c>
      <c r="F68" s="14">
        <v>2.5001229747650848</v>
      </c>
      <c r="G68" s="14">
        <v>0</v>
      </c>
      <c r="H68" s="14">
        <v>0.2</v>
      </c>
      <c r="I68" s="14">
        <v>0.25382011799679266</v>
      </c>
      <c r="J68" s="14">
        <v>2.9539430927618775</v>
      </c>
      <c r="K68" s="14">
        <v>1.213422542958017</v>
      </c>
      <c r="L68" s="14">
        <v>0</v>
      </c>
      <c r="M68" s="14">
        <v>0.2</v>
      </c>
      <c r="N68" s="14">
        <v>0.24182817191134129</v>
      </c>
      <c r="O68" s="14">
        <v>1.6552507148693583</v>
      </c>
    </row>
    <row r="69" spans="1:15" x14ac:dyDescent="0.25">
      <c r="A69" t="str">
        <f t="shared" si="1"/>
        <v>LEINNF43162</v>
      </c>
      <c r="B69" s="3" t="s">
        <v>59</v>
      </c>
      <c r="C69" s="3" t="s">
        <v>60</v>
      </c>
      <c r="D69" s="4">
        <v>43162</v>
      </c>
      <c r="E69" s="3" t="s">
        <v>93</v>
      </c>
      <c r="F69" s="14">
        <v>1.2000292645066524</v>
      </c>
      <c r="G69" s="14">
        <v>0</v>
      </c>
      <c r="H69" s="14">
        <v>0</v>
      </c>
      <c r="I69" s="14">
        <v>4.5000353481305773E-2</v>
      </c>
      <c r="J69" s="14">
        <v>1.2450296179879581</v>
      </c>
      <c r="K69" s="14">
        <v>0.6409791143174155</v>
      </c>
      <c r="L69" s="14">
        <v>0</v>
      </c>
      <c r="M69" s="14">
        <v>0</v>
      </c>
      <c r="N69" s="14">
        <v>4.3369114193472863E-2</v>
      </c>
      <c r="O69" s="14">
        <v>0.68434822851088839</v>
      </c>
    </row>
    <row r="70" spans="1:15" x14ac:dyDescent="0.25">
      <c r="A70" t="str">
        <f t="shared" si="1"/>
        <v>LEINSX43162</v>
      </c>
      <c r="B70" s="3" t="s">
        <v>61</v>
      </c>
      <c r="C70" s="3" t="s">
        <v>62</v>
      </c>
      <c r="D70" s="4">
        <v>43162</v>
      </c>
      <c r="E70" s="23" t="s">
        <v>92</v>
      </c>
      <c r="F70" s="14">
        <v>1.7000562694217818</v>
      </c>
      <c r="G70" s="14">
        <v>0</v>
      </c>
      <c r="H70" s="14">
        <v>0</v>
      </c>
      <c r="I70" s="14">
        <v>0.12600931405047452</v>
      </c>
      <c r="J70" s="14">
        <v>1.8260655834722563</v>
      </c>
      <c r="K70" s="14">
        <v>1.1381879348314041</v>
      </c>
      <c r="L70" s="14">
        <v>0</v>
      </c>
      <c r="M70" s="14">
        <v>0</v>
      </c>
      <c r="N70" s="14">
        <v>0.1148612923538174</v>
      </c>
      <c r="O70" s="14">
        <v>1.2530492271852216</v>
      </c>
    </row>
    <row r="71" spans="1:15" x14ac:dyDescent="0.25">
      <c r="A71" t="str">
        <f t="shared" si="1"/>
        <v>LEMIDF43162</v>
      </c>
      <c r="B71" s="3" t="s">
        <v>63</v>
      </c>
      <c r="C71" s="3" t="s">
        <v>64</v>
      </c>
      <c r="D71" s="4">
        <v>43162</v>
      </c>
      <c r="E71" s="3" t="s">
        <v>65</v>
      </c>
      <c r="F71" s="14">
        <v>2.3389573803228485</v>
      </c>
      <c r="G71" s="14">
        <v>0.30002178223944609</v>
      </c>
      <c r="H71" s="14">
        <v>0.2</v>
      </c>
      <c r="I71" s="14">
        <v>6.100154827895319E-2</v>
      </c>
      <c r="J71" s="14">
        <v>2.8999807108412479</v>
      </c>
      <c r="K71" s="14">
        <v>0.32944776025241201</v>
      </c>
      <c r="L71" s="14">
        <v>0</v>
      </c>
      <c r="M71" s="14">
        <v>0.2</v>
      </c>
      <c r="N71" s="14">
        <v>5.9300859022829992E-2</v>
      </c>
      <c r="O71" s="14">
        <v>0.58874861927524202</v>
      </c>
    </row>
    <row r="72" spans="1:15" x14ac:dyDescent="0.25">
      <c r="A72" t="str">
        <f t="shared" si="1"/>
        <v>LET10043162</v>
      </c>
      <c r="B72" s="3" t="s">
        <v>66</v>
      </c>
      <c r="C72" s="3" t="s">
        <v>67</v>
      </c>
      <c r="D72" s="4">
        <v>43162</v>
      </c>
      <c r="E72" s="3" t="s">
        <v>68</v>
      </c>
      <c r="F72" s="14">
        <v>0.24987827527699316</v>
      </c>
      <c r="G72" s="14">
        <v>0</v>
      </c>
      <c r="H72" s="14">
        <v>0</v>
      </c>
      <c r="I72" s="14">
        <v>8.9778262858948334E-3</v>
      </c>
      <c r="J72" s="14">
        <v>0.25885610156288802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</row>
    <row r="73" spans="1:15" x14ac:dyDescent="0.25">
      <c r="A73" t="str">
        <f t="shared" si="1"/>
        <v>LETAXP43162</v>
      </c>
      <c r="B73" s="3" t="s">
        <v>69</v>
      </c>
      <c r="C73" s="3" t="s">
        <v>70</v>
      </c>
      <c r="D73" s="4">
        <v>43162</v>
      </c>
      <c r="E73" s="3" t="s">
        <v>71</v>
      </c>
      <c r="F73" s="14">
        <v>2.4085011293703738</v>
      </c>
      <c r="G73" s="14">
        <v>0.30002233109581117</v>
      </c>
      <c r="H73" s="14">
        <v>0</v>
      </c>
      <c r="I73" s="14">
        <v>0.25712892788505975</v>
      </c>
      <c r="J73" s="14">
        <v>2.9656523883512445</v>
      </c>
      <c r="K73" s="14">
        <v>1.4330261479324768</v>
      </c>
      <c r="L73" s="14">
        <v>0</v>
      </c>
      <c r="M73" s="14">
        <v>0</v>
      </c>
      <c r="N73" s="14">
        <v>0.24354931894237122</v>
      </c>
      <c r="O73" s="14">
        <v>1.676575466874848</v>
      </c>
    </row>
    <row r="74" spans="1:15" x14ac:dyDescent="0.25">
      <c r="A74" t="str">
        <f t="shared" si="1"/>
        <v>LETF5043162</v>
      </c>
      <c r="B74" s="3" t="s">
        <v>72</v>
      </c>
      <c r="C74" s="3" t="s">
        <v>73</v>
      </c>
      <c r="D74" s="4">
        <v>43162</v>
      </c>
      <c r="E74" s="3" t="s">
        <v>74</v>
      </c>
      <c r="F74" s="14">
        <v>9.9985472823762508E-2</v>
      </c>
      <c r="G74" s="14">
        <v>0</v>
      </c>
      <c r="H74" s="14">
        <v>0</v>
      </c>
      <c r="I74" s="14">
        <v>1.7972532240660348E-3</v>
      </c>
      <c r="J74" s="14">
        <v>0.10178272604782854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</row>
    <row r="75" spans="1:15" x14ac:dyDescent="0.25">
      <c r="A75" t="str">
        <f t="shared" si="1"/>
        <v>LETFSX43162</v>
      </c>
      <c r="B75" s="3" t="s">
        <v>75</v>
      </c>
      <c r="C75" s="3" t="s">
        <v>76</v>
      </c>
      <c r="D75" s="4">
        <v>43162</v>
      </c>
      <c r="E75" s="3" t="s">
        <v>77</v>
      </c>
      <c r="F75" s="14">
        <v>0.1000002924504876</v>
      </c>
      <c r="G75" s="14">
        <v>0</v>
      </c>
      <c r="H75" s="14">
        <v>0</v>
      </c>
      <c r="I75" s="14">
        <v>0</v>
      </c>
      <c r="J75" s="14">
        <v>0.1000002924504876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</row>
    <row r="76" spans="1:15" x14ac:dyDescent="0.25">
      <c r="A76" t="str">
        <f t="shared" si="1"/>
        <v>LEULIS43162</v>
      </c>
      <c r="B76" s="3" t="s">
        <v>78</v>
      </c>
      <c r="C76" s="3" t="s">
        <v>79</v>
      </c>
      <c r="D76" s="4">
        <v>43162</v>
      </c>
      <c r="E76" s="3" t="s">
        <v>80</v>
      </c>
      <c r="F76" s="14">
        <v>2.3484033057181568</v>
      </c>
      <c r="G76" s="14">
        <v>0</v>
      </c>
      <c r="H76" s="14">
        <v>0</v>
      </c>
      <c r="I76" s="14">
        <v>0.24811302043713382</v>
      </c>
      <c r="J76" s="14">
        <v>2.5965163261552906</v>
      </c>
      <c r="K76" s="14">
        <v>1.2694298638235915</v>
      </c>
      <c r="L76" s="14">
        <v>0</v>
      </c>
      <c r="M76" s="14">
        <v>0</v>
      </c>
      <c r="N76" s="14">
        <v>0.21590313842853948</v>
      </c>
      <c r="O76" s="14">
        <v>1.4853330022521309</v>
      </c>
    </row>
    <row r="77" spans="1:15" x14ac:dyDescent="0.25">
      <c r="A77" t="str">
        <f t="shared" si="1"/>
        <v>LLIQDF43162</v>
      </c>
      <c r="B77" s="3" t="s">
        <v>81</v>
      </c>
      <c r="C77" s="3" t="s">
        <v>82</v>
      </c>
      <c r="D77" s="4">
        <v>43162</v>
      </c>
      <c r="E77" s="3" t="s">
        <v>83</v>
      </c>
      <c r="F77" s="14">
        <v>0.23861067516613685</v>
      </c>
      <c r="G77" s="14">
        <v>0</v>
      </c>
      <c r="H77" s="14">
        <v>0</v>
      </c>
      <c r="I77" s="14">
        <v>5.1490825718159723E-3</v>
      </c>
      <c r="J77" s="14">
        <v>0.24375975773795283</v>
      </c>
      <c r="K77" s="14">
        <v>9.8594324730411381E-2</v>
      </c>
      <c r="L77" s="14">
        <v>0</v>
      </c>
      <c r="M77" s="14">
        <v>0</v>
      </c>
      <c r="N77" s="14">
        <v>5.1468630925306444E-3</v>
      </c>
      <c r="O77" s="14">
        <v>0.10374118782294203</v>
      </c>
    </row>
    <row r="78" spans="1:15" x14ac:dyDescent="0.25">
      <c r="A78" t="str">
        <f t="shared" si="1"/>
        <v>LDBOND43163</v>
      </c>
      <c r="B78" s="3" t="s">
        <v>11</v>
      </c>
      <c r="C78" s="3" t="s">
        <v>12</v>
      </c>
      <c r="D78" s="4">
        <v>43163</v>
      </c>
      <c r="E78" s="3" t="s">
        <v>13</v>
      </c>
      <c r="F78" s="14">
        <v>1.0700189201324222</v>
      </c>
      <c r="G78" s="14">
        <v>0</v>
      </c>
      <c r="H78" s="14">
        <v>0</v>
      </c>
      <c r="I78" s="14">
        <v>9.5403136467911251E-2</v>
      </c>
      <c r="J78" s="14">
        <v>1.1654220566003335</v>
      </c>
      <c r="K78" s="14">
        <v>0.56688508827034234</v>
      </c>
      <c r="L78" s="14">
        <v>0</v>
      </c>
      <c r="M78" s="14">
        <v>0</v>
      </c>
      <c r="N78" s="14">
        <v>9.4840582093314141E-2</v>
      </c>
      <c r="O78" s="14">
        <v>0.66172567036365648</v>
      </c>
    </row>
    <row r="79" spans="1:15" x14ac:dyDescent="0.25">
      <c r="A79" t="str">
        <f t="shared" si="1"/>
        <v>LDCPO243163</v>
      </c>
      <c r="B79" s="3" t="s">
        <v>14</v>
      </c>
      <c r="C79" s="3" t="s">
        <v>15</v>
      </c>
      <c r="D79" s="4">
        <v>43163</v>
      </c>
      <c r="E79" s="3" t="s">
        <v>16</v>
      </c>
      <c r="F79" s="14">
        <v>2.250080547835926</v>
      </c>
      <c r="G79" s="14">
        <v>0</v>
      </c>
      <c r="H79" s="14">
        <v>0</v>
      </c>
      <c r="I79" s="14">
        <v>0.28801703757310093</v>
      </c>
      <c r="J79" s="14">
        <v>2.5380975854090271</v>
      </c>
      <c r="K79" s="14">
        <v>1.7500696740336625</v>
      </c>
      <c r="L79" s="14">
        <v>0</v>
      </c>
      <c r="M79" s="14">
        <v>0</v>
      </c>
      <c r="N79" s="14">
        <v>0.28802718407334821</v>
      </c>
      <c r="O79" s="14">
        <v>2.0380968581070107</v>
      </c>
    </row>
    <row r="80" spans="1:15" x14ac:dyDescent="0.25">
      <c r="A80" t="str">
        <f t="shared" si="1"/>
        <v>LDDAF143163</v>
      </c>
      <c r="B80" s="3" t="s">
        <v>17</v>
      </c>
      <c r="C80" s="3" t="s">
        <v>18</v>
      </c>
      <c r="D80" s="4">
        <v>43163</v>
      </c>
      <c r="E80" s="5" t="s">
        <v>19</v>
      </c>
      <c r="F80" s="14">
        <v>2.2500858948696263</v>
      </c>
      <c r="G80" s="14">
        <v>0</v>
      </c>
      <c r="H80" s="14">
        <v>0</v>
      </c>
      <c r="I80" s="14">
        <v>0.17461073613423916</v>
      </c>
      <c r="J80" s="14">
        <v>2.4246966310038656</v>
      </c>
      <c r="K80" s="14">
        <v>1.0800116651557801</v>
      </c>
      <c r="L80" s="14">
        <v>0</v>
      </c>
      <c r="M80" s="14">
        <v>0</v>
      </c>
      <c r="N80" s="14">
        <v>0.17460566993660048</v>
      </c>
      <c r="O80" s="14">
        <v>1.2546173350923806</v>
      </c>
    </row>
    <row r="81" spans="1:15" x14ac:dyDescent="0.25">
      <c r="A81" t="str">
        <f t="shared" si="1"/>
        <v>LDDAF243163</v>
      </c>
      <c r="B81" s="3" t="s">
        <v>20</v>
      </c>
      <c r="C81" s="3" t="s">
        <v>21</v>
      </c>
      <c r="D81" s="4">
        <v>43163</v>
      </c>
      <c r="E81" s="3" t="s">
        <v>22</v>
      </c>
      <c r="F81" s="14">
        <v>2.2500902443676991</v>
      </c>
      <c r="G81" s="14">
        <v>0</v>
      </c>
      <c r="H81" s="14">
        <v>0</v>
      </c>
      <c r="I81" s="14">
        <v>0.19801181204939697</v>
      </c>
      <c r="J81" s="14">
        <v>2.4481020564170959</v>
      </c>
      <c r="K81" s="14">
        <v>1.2200127680328026</v>
      </c>
      <c r="L81" s="14">
        <v>0</v>
      </c>
      <c r="M81" s="14">
        <v>0</v>
      </c>
      <c r="N81" s="14">
        <v>0.19801211390500728</v>
      </c>
      <c r="O81" s="14">
        <v>1.4180248819378098</v>
      </c>
    </row>
    <row r="82" spans="1:15" x14ac:dyDescent="0.25">
      <c r="A82" t="str">
        <f t="shared" si="1"/>
        <v>LDDAF343163</v>
      </c>
      <c r="B82" s="3" t="s">
        <v>23</v>
      </c>
      <c r="C82" s="3" t="s">
        <v>24</v>
      </c>
      <c r="D82" s="4">
        <v>43163</v>
      </c>
      <c r="E82" s="3" t="s">
        <v>25</v>
      </c>
      <c r="F82" s="14">
        <v>2.2500857851937979</v>
      </c>
      <c r="G82" s="14">
        <v>0</v>
      </c>
      <c r="H82" s="14">
        <v>0</v>
      </c>
      <c r="I82" s="14">
        <v>0.19621162035050885</v>
      </c>
      <c r="J82" s="14">
        <v>2.4462974055443065</v>
      </c>
      <c r="K82" s="14">
        <v>1.2300209997537279</v>
      </c>
      <c r="L82" s="14">
        <v>0</v>
      </c>
      <c r="M82" s="14">
        <v>0</v>
      </c>
      <c r="N82" s="14">
        <v>0.19620714395192246</v>
      </c>
      <c r="O82" s="14">
        <v>1.4262281437056503</v>
      </c>
    </row>
    <row r="83" spans="1:15" x14ac:dyDescent="0.25">
      <c r="A83" t="str">
        <f t="shared" si="1"/>
        <v>LDGETF43163</v>
      </c>
      <c r="B83" s="3" t="s">
        <v>26</v>
      </c>
      <c r="C83" s="3" t="s">
        <v>27</v>
      </c>
      <c r="D83" s="4">
        <v>43163</v>
      </c>
      <c r="E83" s="3" t="s">
        <v>28</v>
      </c>
      <c r="F83" s="14">
        <v>0.25000162408858551</v>
      </c>
      <c r="G83" s="14">
        <v>0</v>
      </c>
      <c r="H83" s="14">
        <v>0</v>
      </c>
      <c r="I83" s="14">
        <v>2.7000593152930737E-2</v>
      </c>
      <c r="J83" s="14">
        <v>0.27700221724151625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</row>
    <row r="84" spans="1:15" x14ac:dyDescent="0.25">
      <c r="A84" t="str">
        <f t="shared" si="1"/>
        <v>LDGSEC43163</v>
      </c>
      <c r="B84" s="3" t="s">
        <v>29</v>
      </c>
      <c r="C84" s="3" t="s">
        <v>30</v>
      </c>
      <c r="D84" s="4">
        <v>43163</v>
      </c>
      <c r="E84" s="3" t="s">
        <v>31</v>
      </c>
      <c r="F84" s="14">
        <v>2.2500981439372159</v>
      </c>
      <c r="G84" s="14">
        <v>0</v>
      </c>
      <c r="H84" s="14">
        <v>0.2</v>
      </c>
      <c r="I84" s="14">
        <v>0.2754197837609737</v>
      </c>
      <c r="J84" s="14">
        <v>2.7255179276981898</v>
      </c>
      <c r="K84" s="14">
        <v>1.347146778943358</v>
      </c>
      <c r="L84" s="14">
        <v>0</v>
      </c>
      <c r="M84" s="14">
        <v>0.2</v>
      </c>
      <c r="N84" s="14">
        <v>0.27129558896618766</v>
      </c>
      <c r="O84" s="14">
        <v>1.8184423679095456</v>
      </c>
    </row>
    <row r="85" spans="1:15" x14ac:dyDescent="0.25">
      <c r="A85" t="str">
        <f t="shared" si="1"/>
        <v>LDINPF43163</v>
      </c>
      <c r="B85" s="3" t="s">
        <v>32</v>
      </c>
      <c r="C85" s="3" t="s">
        <v>33</v>
      </c>
      <c r="D85" s="4">
        <v>43163</v>
      </c>
      <c r="E85" s="3" t="s">
        <v>34</v>
      </c>
      <c r="F85" s="14">
        <v>1.130020967960921</v>
      </c>
      <c r="G85" s="14">
        <v>0</v>
      </c>
      <c r="H85" s="14">
        <v>0</v>
      </c>
      <c r="I85" s="14">
        <v>6.8402034387096508E-2</v>
      </c>
      <c r="J85" s="14">
        <v>1.1984230023480176</v>
      </c>
      <c r="K85" s="14">
        <v>0.47770937024179255</v>
      </c>
      <c r="L85" s="14">
        <v>0</v>
      </c>
      <c r="M85" s="14">
        <v>0</v>
      </c>
      <c r="N85" s="14">
        <v>6.7988216174328459E-2</v>
      </c>
      <c r="O85" s="14">
        <v>0.54569758641612098</v>
      </c>
    </row>
    <row r="86" spans="1:15" x14ac:dyDescent="0.25">
      <c r="A86" t="str">
        <f t="shared" si="1"/>
        <v>LDMIPF43163</v>
      </c>
      <c r="B86" s="3" t="s">
        <v>35</v>
      </c>
      <c r="C86" s="3" t="s">
        <v>36</v>
      </c>
      <c r="D86" s="4">
        <v>43163</v>
      </c>
      <c r="E86" s="3" t="s">
        <v>37</v>
      </c>
      <c r="F86" s="14">
        <v>2.2355070742209224</v>
      </c>
      <c r="G86" s="14">
        <v>0</v>
      </c>
      <c r="H86" s="14">
        <v>0.2</v>
      </c>
      <c r="I86" s="14">
        <v>0.32679805396768019</v>
      </c>
      <c r="J86" s="14">
        <v>2.7623051281886029</v>
      </c>
      <c r="K86" s="14">
        <v>1.5365177999531194</v>
      </c>
      <c r="L86" s="14">
        <v>0</v>
      </c>
      <c r="M86" s="14">
        <v>0.2</v>
      </c>
      <c r="N86" s="14">
        <v>0.30180080805695186</v>
      </c>
      <c r="O86" s="14">
        <v>2.038318608010071</v>
      </c>
    </row>
    <row r="87" spans="1:15" x14ac:dyDescent="0.25">
      <c r="A87" t="str">
        <f t="shared" si="1"/>
        <v>LDSAPF43163</v>
      </c>
      <c r="B87" s="3" t="s">
        <v>38</v>
      </c>
      <c r="C87" s="3" t="s">
        <v>39</v>
      </c>
      <c r="D87" s="4">
        <v>43163</v>
      </c>
      <c r="E87" s="3" t="s">
        <v>40</v>
      </c>
      <c r="F87" s="14">
        <v>0.80000939459935416</v>
      </c>
      <c r="G87" s="14">
        <v>0</v>
      </c>
      <c r="H87" s="14">
        <v>0</v>
      </c>
      <c r="I87" s="14">
        <v>3.9600882325640789E-2</v>
      </c>
      <c r="J87" s="14">
        <v>0.8396102769249949</v>
      </c>
      <c r="K87" s="14">
        <v>0.25908789795162906</v>
      </c>
      <c r="L87" s="14">
        <v>0</v>
      </c>
      <c r="M87" s="14">
        <v>0</v>
      </c>
      <c r="N87" s="14">
        <v>3.7636014703873566E-2</v>
      </c>
      <c r="O87" s="14">
        <v>0.29672391265550263</v>
      </c>
    </row>
    <row r="88" spans="1:15" x14ac:dyDescent="0.25">
      <c r="A88" t="str">
        <f t="shared" si="1"/>
        <v>LEBALF43163</v>
      </c>
      <c r="B88" s="3" t="s">
        <v>41</v>
      </c>
      <c r="C88" s="3" t="s">
        <v>42</v>
      </c>
      <c r="D88" s="4">
        <v>43163</v>
      </c>
      <c r="E88" s="3" t="s">
        <v>43</v>
      </c>
      <c r="F88" s="14">
        <v>2.3245798446558377</v>
      </c>
      <c r="G88" s="14">
        <v>0.30002164772577589</v>
      </c>
      <c r="H88" s="14">
        <v>0.2</v>
      </c>
      <c r="I88" s="14">
        <v>5.8413589740170094E-2</v>
      </c>
      <c r="J88" s="14">
        <v>2.8830150821217839</v>
      </c>
      <c r="K88" s="14">
        <v>0.32261115538534751</v>
      </c>
      <c r="L88" s="14">
        <v>0</v>
      </c>
      <c r="M88" s="14">
        <v>0.2</v>
      </c>
      <c r="N88" s="14">
        <v>5.8070265044908254E-2</v>
      </c>
      <c r="O88" s="14">
        <v>0.58068142043025572</v>
      </c>
    </row>
    <row r="89" spans="1:15" x14ac:dyDescent="0.25">
      <c r="A89" t="str">
        <f t="shared" si="1"/>
        <v>LEBFSF43163</v>
      </c>
      <c r="B89" s="3" t="s">
        <v>44</v>
      </c>
      <c r="C89" s="3" t="s">
        <v>45</v>
      </c>
      <c r="D89" s="4">
        <v>43163</v>
      </c>
      <c r="E89" s="3" t="s">
        <v>46</v>
      </c>
      <c r="F89" s="14">
        <v>2.5001437695224942</v>
      </c>
      <c r="G89" s="14">
        <v>0.30002424688325025</v>
      </c>
      <c r="H89" s="14">
        <v>0.2</v>
      </c>
      <c r="I89" s="14">
        <v>0.21961898474078187</v>
      </c>
      <c r="J89" s="14">
        <v>3.2197870011465266</v>
      </c>
      <c r="K89" s="14">
        <v>1.0368486462589015</v>
      </c>
      <c r="L89" s="14">
        <v>0</v>
      </c>
      <c r="M89" s="14">
        <v>0.2</v>
      </c>
      <c r="N89" s="14">
        <v>0.20823662788667299</v>
      </c>
      <c r="O89" s="14">
        <v>1.4450852741455744</v>
      </c>
    </row>
    <row r="90" spans="1:15" x14ac:dyDescent="0.25">
      <c r="A90" t="str">
        <f t="shared" si="1"/>
        <v>LECHID43163</v>
      </c>
      <c r="B90" s="3" t="s">
        <v>47</v>
      </c>
      <c r="C90" s="3" t="s">
        <v>48</v>
      </c>
      <c r="D90" s="4">
        <v>43163</v>
      </c>
      <c r="E90" s="3" t="s">
        <v>49</v>
      </c>
      <c r="F90" s="14">
        <v>2.4762607101241532</v>
      </c>
      <c r="G90" s="14">
        <v>0</v>
      </c>
      <c r="H90" s="14">
        <v>0</v>
      </c>
      <c r="I90" s="14">
        <v>0.26933079904377805</v>
      </c>
      <c r="J90" s="14">
        <v>2.745591509167931</v>
      </c>
      <c r="K90" s="14">
        <v>1.4783579584390953</v>
      </c>
      <c r="L90" s="14">
        <v>0</v>
      </c>
      <c r="M90" s="14">
        <v>0</v>
      </c>
      <c r="N90" s="14">
        <v>0.25171682075382767</v>
      </c>
      <c r="O90" s="14">
        <v>1.730074779192923</v>
      </c>
    </row>
    <row r="91" spans="1:15" x14ac:dyDescent="0.25">
      <c r="A91" t="str">
        <f t="shared" si="1"/>
        <v>LEEQTF43163</v>
      </c>
      <c r="B91" s="3" t="s">
        <v>50</v>
      </c>
      <c r="C91" s="3" t="s">
        <v>51</v>
      </c>
      <c r="D91" s="4">
        <v>43163</v>
      </c>
      <c r="E91" s="3" t="s">
        <v>52</v>
      </c>
      <c r="F91" s="14">
        <v>2.3211004176079424</v>
      </c>
      <c r="G91" s="14">
        <v>0</v>
      </c>
      <c r="H91" s="14">
        <v>0.2</v>
      </c>
      <c r="I91" s="14">
        <v>0.28819964976214429</v>
      </c>
      <c r="J91" s="14">
        <v>2.8093000673700868</v>
      </c>
      <c r="K91" s="14">
        <v>1.4593881579916328</v>
      </c>
      <c r="L91" s="14">
        <v>0</v>
      </c>
      <c r="M91" s="14">
        <v>0.2</v>
      </c>
      <c r="N91" s="14">
        <v>0.28610023298939563</v>
      </c>
      <c r="O91" s="14">
        <v>1.9454883909810283</v>
      </c>
    </row>
    <row r="92" spans="1:15" x14ac:dyDescent="0.25">
      <c r="A92" t="str">
        <f t="shared" si="1"/>
        <v>LEGROW43163</v>
      </c>
      <c r="B92" s="3" t="s">
        <v>53</v>
      </c>
      <c r="C92" s="3" t="s">
        <v>54</v>
      </c>
      <c r="D92" s="4">
        <v>43163</v>
      </c>
      <c r="E92" s="3" t="s">
        <v>55</v>
      </c>
      <c r="F92" s="14">
        <v>2.3549520809687201</v>
      </c>
      <c r="G92" s="14">
        <v>0.30002371030658204</v>
      </c>
      <c r="H92" s="14">
        <v>0.2</v>
      </c>
      <c r="I92" s="14">
        <v>0.27629093303925872</v>
      </c>
      <c r="J92" s="14">
        <v>3.1312667243145609</v>
      </c>
      <c r="K92" s="14">
        <v>1.3993868745494196</v>
      </c>
      <c r="L92" s="14">
        <v>0</v>
      </c>
      <c r="M92" s="14">
        <v>0.2</v>
      </c>
      <c r="N92" s="14">
        <v>0.27349965372157775</v>
      </c>
      <c r="O92" s="14">
        <v>1.8728865282709972</v>
      </c>
    </row>
    <row r="93" spans="1:15" x14ac:dyDescent="0.25">
      <c r="A93" t="str">
        <f t="shared" si="1"/>
        <v>LEINFA43163</v>
      </c>
      <c r="B93" s="3" t="s">
        <v>56</v>
      </c>
      <c r="C93" s="3" t="s">
        <v>57</v>
      </c>
      <c r="D93" s="4">
        <v>43163</v>
      </c>
      <c r="E93" s="3" t="s">
        <v>58</v>
      </c>
      <c r="F93" s="14">
        <v>2.5001237551467788</v>
      </c>
      <c r="G93" s="14">
        <v>0</v>
      </c>
      <c r="H93" s="14">
        <v>0.2</v>
      </c>
      <c r="I93" s="14">
        <v>0.25382031667804533</v>
      </c>
      <c r="J93" s="14">
        <v>2.9539440718248242</v>
      </c>
      <c r="K93" s="14">
        <v>1.2134201424615423</v>
      </c>
      <c r="L93" s="14">
        <v>0</v>
      </c>
      <c r="M93" s="14">
        <v>0.2</v>
      </c>
      <c r="N93" s="14">
        <v>0.24182577157743898</v>
      </c>
      <c r="O93" s="14">
        <v>1.6552459140389812</v>
      </c>
    </row>
    <row r="94" spans="1:15" x14ac:dyDescent="0.25">
      <c r="A94" t="str">
        <f t="shared" si="1"/>
        <v>LEINNF43163</v>
      </c>
      <c r="B94" s="3" t="s">
        <v>59</v>
      </c>
      <c r="C94" s="3" t="s">
        <v>60</v>
      </c>
      <c r="D94" s="4">
        <v>43163</v>
      </c>
      <c r="E94" s="3" t="s">
        <v>93</v>
      </c>
      <c r="F94" s="14">
        <v>1.2000307692435277</v>
      </c>
      <c r="G94" s="14">
        <v>0</v>
      </c>
      <c r="H94" s="14">
        <v>0</v>
      </c>
      <c r="I94" s="14">
        <v>4.5001854046633025E-2</v>
      </c>
      <c r="J94" s="14">
        <v>1.2450326232901607</v>
      </c>
      <c r="K94" s="14">
        <v>0.64098013326422831</v>
      </c>
      <c r="L94" s="14">
        <v>0</v>
      </c>
      <c r="M94" s="14">
        <v>0</v>
      </c>
      <c r="N94" s="14">
        <v>4.3369894170482107E-2</v>
      </c>
      <c r="O94" s="14">
        <v>0.68435002743471041</v>
      </c>
    </row>
    <row r="95" spans="1:15" x14ac:dyDescent="0.25">
      <c r="A95" t="str">
        <f t="shared" si="1"/>
        <v>LEINSX43163</v>
      </c>
      <c r="B95" s="3" t="s">
        <v>61</v>
      </c>
      <c r="C95" s="3" t="s">
        <v>62</v>
      </c>
      <c r="D95" s="4">
        <v>43163</v>
      </c>
      <c r="E95" s="23" t="s">
        <v>92</v>
      </c>
      <c r="F95" s="14">
        <v>1.7000605307325718</v>
      </c>
      <c r="G95" s="14">
        <v>0</v>
      </c>
      <c r="H95" s="14">
        <v>0</v>
      </c>
      <c r="I95" s="14">
        <v>0.12600916889937736</v>
      </c>
      <c r="J95" s="14">
        <v>1.8260696996319492</v>
      </c>
      <c r="K95" s="14">
        <v>1.1381680538884</v>
      </c>
      <c r="L95" s="14">
        <v>0</v>
      </c>
      <c r="M95" s="14">
        <v>0</v>
      </c>
      <c r="N95" s="14">
        <v>0.11486507467205187</v>
      </c>
      <c r="O95" s="14">
        <v>1.2530331285604519</v>
      </c>
    </row>
    <row r="96" spans="1:15" x14ac:dyDescent="0.25">
      <c r="A96" t="str">
        <f t="shared" si="1"/>
        <v>LEMIDF43163</v>
      </c>
      <c r="B96" s="3" t="s">
        <v>63</v>
      </c>
      <c r="C96" s="3" t="s">
        <v>64</v>
      </c>
      <c r="D96" s="4">
        <v>43163</v>
      </c>
      <c r="E96" s="3" t="s">
        <v>65</v>
      </c>
      <c r="F96" s="14">
        <v>2.3389623475260595</v>
      </c>
      <c r="G96" s="14">
        <v>0.30002176672022296</v>
      </c>
      <c r="H96" s="14">
        <v>0.2</v>
      </c>
      <c r="I96" s="14">
        <v>6.1002647398424349E-2</v>
      </c>
      <c r="J96" s="14">
        <v>2.899986761644707</v>
      </c>
      <c r="K96" s="14">
        <v>0.32945195060181026</v>
      </c>
      <c r="L96" s="14">
        <v>0</v>
      </c>
      <c r="M96" s="14">
        <v>0.2</v>
      </c>
      <c r="N96" s="14">
        <v>5.9300846891711834E-2</v>
      </c>
      <c r="O96" s="14">
        <v>0.58875279749352205</v>
      </c>
    </row>
    <row r="97" spans="1:15" x14ac:dyDescent="0.25">
      <c r="A97" t="str">
        <f t="shared" si="1"/>
        <v>LET10043163</v>
      </c>
      <c r="B97" s="3" t="s">
        <v>66</v>
      </c>
      <c r="C97" s="3" t="s">
        <v>67</v>
      </c>
      <c r="D97" s="4">
        <v>43163</v>
      </c>
      <c r="E97" s="3" t="s">
        <v>68</v>
      </c>
      <c r="F97" s="14">
        <v>0.24987835758910151</v>
      </c>
      <c r="G97" s="14">
        <v>0</v>
      </c>
      <c r="H97" s="14">
        <v>0</v>
      </c>
      <c r="I97" s="14">
        <v>8.9778872842009878E-3</v>
      </c>
      <c r="J97" s="14">
        <v>0.2588562448733025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</row>
    <row r="98" spans="1:15" x14ac:dyDescent="0.25">
      <c r="A98" t="str">
        <f t="shared" si="1"/>
        <v>LETAXP43163</v>
      </c>
      <c r="B98" s="3" t="s">
        <v>69</v>
      </c>
      <c r="C98" s="3" t="s">
        <v>70</v>
      </c>
      <c r="D98" s="4">
        <v>43163</v>
      </c>
      <c r="E98" s="3" t="s">
        <v>71</v>
      </c>
      <c r="F98" s="14">
        <v>2.4085115706528164</v>
      </c>
      <c r="G98" s="14">
        <v>0.30002234592088789</v>
      </c>
      <c r="H98" s="14">
        <v>0</v>
      </c>
      <c r="I98" s="14">
        <v>0.25713012195415791</v>
      </c>
      <c r="J98" s="14">
        <v>2.9656640385278621</v>
      </c>
      <c r="K98" s="14">
        <v>1.4330382382751119</v>
      </c>
      <c r="L98" s="14">
        <v>0</v>
      </c>
      <c r="M98" s="14">
        <v>0</v>
      </c>
      <c r="N98" s="14">
        <v>0.24355754454926129</v>
      </c>
      <c r="O98" s="14">
        <v>1.6765957828243732</v>
      </c>
    </row>
    <row r="99" spans="1:15" x14ac:dyDescent="0.25">
      <c r="A99" t="str">
        <f t="shared" si="1"/>
        <v>LETF5043163</v>
      </c>
      <c r="B99" s="3" t="s">
        <v>72</v>
      </c>
      <c r="C99" s="3" t="s">
        <v>73</v>
      </c>
      <c r="D99" s="4">
        <v>43163</v>
      </c>
      <c r="E99" s="3" t="s">
        <v>74</v>
      </c>
      <c r="F99" s="14">
        <v>9.9985243828927109E-2</v>
      </c>
      <c r="G99" s="14">
        <v>0</v>
      </c>
      <c r="H99" s="14">
        <v>0</v>
      </c>
      <c r="I99" s="14">
        <v>1.7972577504315301E-3</v>
      </c>
      <c r="J99" s="14">
        <v>0.10178250157935864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</row>
    <row r="100" spans="1:15" x14ac:dyDescent="0.25">
      <c r="A100" t="str">
        <f t="shared" si="1"/>
        <v>LETFSX43163</v>
      </c>
      <c r="B100" s="3" t="s">
        <v>75</v>
      </c>
      <c r="C100" s="3" t="s">
        <v>76</v>
      </c>
      <c r="D100" s="4">
        <v>43163</v>
      </c>
      <c r="E100" s="3" t="s">
        <v>77</v>
      </c>
      <c r="F100" s="14">
        <v>0.10000033179538546</v>
      </c>
      <c r="G100" s="14">
        <v>0</v>
      </c>
      <c r="H100" s="14">
        <v>0</v>
      </c>
      <c r="I100" s="14">
        <v>0</v>
      </c>
      <c r="J100" s="14">
        <v>0.10000033179538546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</row>
    <row r="101" spans="1:15" x14ac:dyDescent="0.25">
      <c r="A101" t="str">
        <f t="shared" si="1"/>
        <v>LEULIS43163</v>
      </c>
      <c r="B101" s="3" t="s">
        <v>78</v>
      </c>
      <c r="C101" s="3" t="s">
        <v>79</v>
      </c>
      <c r="D101" s="4">
        <v>43163</v>
      </c>
      <c r="E101" s="3" t="s">
        <v>80</v>
      </c>
      <c r="F101" s="14">
        <v>2.3484054786265607</v>
      </c>
      <c r="G101" s="14">
        <v>0</v>
      </c>
      <c r="H101" s="14">
        <v>0</v>
      </c>
      <c r="I101" s="14">
        <v>0.24811299384077459</v>
      </c>
      <c r="J101" s="14">
        <v>2.5965184724673351</v>
      </c>
      <c r="K101" s="14">
        <v>1.2694293606480997</v>
      </c>
      <c r="L101" s="14">
        <v>0</v>
      </c>
      <c r="M101" s="14">
        <v>0</v>
      </c>
      <c r="N101" s="14">
        <v>0.21591542472429157</v>
      </c>
      <c r="O101" s="14">
        <v>1.4853447853723913</v>
      </c>
    </row>
    <row r="102" spans="1:15" x14ac:dyDescent="0.25">
      <c r="A102" t="str">
        <f t="shared" si="1"/>
        <v>LLIQDF43163</v>
      </c>
      <c r="B102" s="3" t="s">
        <v>81</v>
      </c>
      <c r="C102" s="3" t="s">
        <v>82</v>
      </c>
      <c r="D102" s="4">
        <v>43163</v>
      </c>
      <c r="E102" s="3" t="s">
        <v>83</v>
      </c>
      <c r="F102" s="14">
        <v>0.23861066747450718</v>
      </c>
      <c r="G102" s="14">
        <v>0</v>
      </c>
      <c r="H102" s="14">
        <v>0</v>
      </c>
      <c r="I102" s="14">
        <v>5.1490657453504961E-3</v>
      </c>
      <c r="J102" s="14">
        <v>0.24375973321985767</v>
      </c>
      <c r="K102" s="14">
        <v>9.8594330823785659E-2</v>
      </c>
      <c r="L102" s="14">
        <v>0</v>
      </c>
      <c r="M102" s="14">
        <v>0</v>
      </c>
      <c r="N102" s="14">
        <v>5.1468661145086291E-3</v>
      </c>
      <c r="O102" s="14">
        <v>0.10374119693829428</v>
      </c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41"/>
  <sheetViews>
    <sheetView workbookViewId="0">
      <selection activeCell="B7" sqref="B7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Bond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5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IFERROR(+VLOOKUP("LDBOND"&amp;A4,'Main File'!A:O,6,0),0)</f>
        <v>1.0700193021398039</v>
      </c>
      <c r="C4" s="14">
        <f>IFERROR(+VLOOKUP("LDBOND"&amp;A4,'Main File'!A:O,7,0),0)</f>
        <v>0</v>
      </c>
      <c r="D4" s="14">
        <f>IFERROR(+VLOOKUP("LDBOND"&amp;A4,'Main File'!A:O,8,0),0)</f>
        <v>0</v>
      </c>
      <c r="E4" s="14">
        <f>IFERROR(+VLOOKUP("LDBOND"&amp;A4,'Main File'!A:O,9,0),0)</f>
        <v>9.5403215576036218E-2</v>
      </c>
      <c r="F4" s="14">
        <f>IFERROR(+VLOOKUP("LDBOND"&amp;A4,'Main File'!A:O,10,0),0)</f>
        <v>1.1654225177158402</v>
      </c>
      <c r="G4" s="14">
        <f>IFERROR(+VLOOKUP("LDBOND"&amp;A4,'Main File'!A:O,11,0),0)</f>
        <v>0.56688027783922201</v>
      </c>
      <c r="H4" s="14">
        <f>IFERROR(+VLOOKUP("LDBOND"&amp;A4,'Main File'!A:O,12,0),0)</f>
        <v>0</v>
      </c>
      <c r="I4" s="14">
        <f>IFERROR(+VLOOKUP("LDBOND"&amp;A4,'Main File'!A:O,13,0),0)</f>
        <v>0</v>
      </c>
      <c r="J4" s="14">
        <f>IFERROR(+VLOOKUP("LDBOND"&amp;A4,'Main File'!A:O,14,0),0)</f>
        <v>9.4838962916464889E-2</v>
      </c>
      <c r="K4" s="14">
        <f>IFERROR(+VLOOKUP("LDBOND"&amp;A4,'Main File'!A:O,15,0),0)</f>
        <v>0.66171924075568689</v>
      </c>
    </row>
    <row r="5" spans="1:14" x14ac:dyDescent="0.25">
      <c r="A5" s="9">
        <v>43161</v>
      </c>
      <c r="B5" s="14">
        <f>IFERROR(+VLOOKUP("LDBOND"&amp;A5,'Main File'!A:O,6,0),0)</f>
        <v>1.0700189322436371</v>
      </c>
      <c r="C5" s="14">
        <f>IFERROR(+VLOOKUP("LDBOND"&amp;A5,'Main File'!A:O,7,0),0)</f>
        <v>0</v>
      </c>
      <c r="D5" s="14">
        <f>IFERROR(+VLOOKUP("LDBOND"&amp;A5,'Main File'!A:O,8,0),0)</f>
        <v>0</v>
      </c>
      <c r="E5" s="14">
        <f>IFERROR(+VLOOKUP("LDBOND"&amp;A5,'Main File'!A:O,9,0),0)</f>
        <v>9.5403279370680882E-2</v>
      </c>
      <c r="F5" s="14">
        <f>IFERROR(+VLOOKUP("LDBOND"&amp;A5,'Main File'!A:O,10,0),0)</f>
        <v>1.165422211614318</v>
      </c>
      <c r="G5" s="14">
        <f>IFERROR(+VLOOKUP("LDBOND"&amp;A5,'Main File'!A:O,11,0),0)</f>
        <v>0.56688412300143409</v>
      </c>
      <c r="H5" s="14">
        <f>IFERROR(+VLOOKUP("LDBOND"&amp;A5,'Main File'!A:O,12,0),0)</f>
        <v>0</v>
      </c>
      <c r="I5" s="14">
        <f>IFERROR(+VLOOKUP("LDBOND"&amp;A5,'Main File'!A:O,13,0),0)</f>
        <v>0</v>
      </c>
      <c r="J5" s="14">
        <f>IFERROR(+VLOOKUP("LDBOND"&amp;A5,'Main File'!A:O,14,0),0)</f>
        <v>9.4840017678077135E-2</v>
      </c>
      <c r="K5" s="14">
        <f>IFERROR(+VLOOKUP("LDBOND"&amp;A5,'Main File'!A:O,15,0),0)</f>
        <v>0.66172414067951124</v>
      </c>
    </row>
    <row r="6" spans="1:14" x14ac:dyDescent="0.25">
      <c r="A6" s="9">
        <f>+A5+1</f>
        <v>43162</v>
      </c>
      <c r="B6" s="14">
        <f>IFERROR(+VLOOKUP("LDBOND"&amp;A6,'Main File'!A:O,6,0),0)</f>
        <v>1.0700192684037668</v>
      </c>
      <c r="C6" s="14">
        <f>IFERROR(+VLOOKUP("LDBOND"&amp;A6,'Main File'!A:O,7,0),0)</f>
        <v>0</v>
      </c>
      <c r="D6" s="14">
        <f>IFERROR(+VLOOKUP("LDBOND"&amp;A6,'Main File'!A:O,8,0),0)</f>
        <v>0</v>
      </c>
      <c r="E6" s="14">
        <f>IFERROR(+VLOOKUP("LDBOND"&amp;A6,'Main File'!A:O,9,0),0)</f>
        <v>9.5403018861206029E-2</v>
      </c>
      <c r="F6" s="14">
        <f>IFERROR(+VLOOKUP("LDBOND"&amp;A6,'Main File'!A:O,10,0),0)</f>
        <v>1.1654222872649729</v>
      </c>
      <c r="G6" s="14">
        <f>IFERROR(+VLOOKUP("LDBOND"&amp;A6,'Main File'!A:O,11,0),0)</f>
        <v>0.56688390101984354</v>
      </c>
      <c r="H6" s="14">
        <f>IFERROR(+VLOOKUP("LDBOND"&amp;A6,'Main File'!A:O,12,0),0)</f>
        <v>0</v>
      </c>
      <c r="I6" s="14">
        <f>IFERROR(+VLOOKUP("LDBOND"&amp;A6,'Main File'!A:O,13,0),0)</f>
        <v>0</v>
      </c>
      <c r="J6" s="14">
        <f>IFERROR(+VLOOKUP("LDBOND"&amp;A6,'Main File'!A:O,14,0),0)</f>
        <v>9.4840273140416279E-2</v>
      </c>
      <c r="K6" s="14">
        <f>IFERROR(+VLOOKUP("LDBOND"&amp;A6,'Main File'!A:O,15,0),0)</f>
        <v>0.66172417416025986</v>
      </c>
    </row>
    <row r="7" spans="1:14" x14ac:dyDescent="0.25">
      <c r="A7" s="9">
        <f t="shared" ref="A7:A34" si="0">+A6+1</f>
        <v>43163</v>
      </c>
      <c r="B7" s="14">
        <f>IFERROR(+VLOOKUP("LDBOND"&amp;A7,'Main File'!A:O,6,0),0)</f>
        <v>1.0700189201324222</v>
      </c>
      <c r="C7" s="14">
        <f>IFERROR(+VLOOKUP("LDBOND"&amp;A7,'Main File'!A:O,7,0),0)</f>
        <v>0</v>
      </c>
      <c r="D7" s="14">
        <f>IFERROR(+VLOOKUP("LDBOND"&amp;A7,'Main File'!A:O,8,0),0)</f>
        <v>0</v>
      </c>
      <c r="E7" s="14">
        <f>IFERROR(+VLOOKUP("LDBOND"&amp;A7,'Main File'!A:O,9,0),0)</f>
        <v>9.5403136467911251E-2</v>
      </c>
      <c r="F7" s="14">
        <f>IFERROR(+VLOOKUP("LDBOND"&amp;A7,'Main File'!A:O,10,0),0)</f>
        <v>1.1654220566003335</v>
      </c>
      <c r="G7" s="14">
        <f>IFERROR(+VLOOKUP("LDBOND"&amp;A7,'Main File'!A:O,11,0),0)</f>
        <v>0.56688508827034234</v>
      </c>
      <c r="H7" s="14">
        <f>IFERROR(+VLOOKUP("LDBOND"&amp;A7,'Main File'!A:O,12,0),0)</f>
        <v>0</v>
      </c>
      <c r="I7" s="14">
        <f>IFERROR(+VLOOKUP("LDBOND"&amp;A7,'Main File'!A:O,13,0),0)</f>
        <v>0</v>
      </c>
      <c r="J7" s="14">
        <f>IFERROR(+VLOOKUP("LDBOND"&amp;A7,'Main File'!A:O,14,0),0)</f>
        <v>9.4840582093314141E-2</v>
      </c>
      <c r="K7" s="14">
        <f>IFERROR(+VLOOKUP("LDBOND"&amp;A7,'Main File'!A:O,15,0),0)</f>
        <v>0.66172567036365648</v>
      </c>
    </row>
    <row r="8" spans="1:14" x14ac:dyDescent="0.25">
      <c r="A8" s="9">
        <f t="shared" si="0"/>
        <v>43164</v>
      </c>
      <c r="B8" s="14">
        <f>IFERROR(+VLOOKUP("LDBOND"&amp;A8,'Main File'!A:O,6,0),0)</f>
        <v>0</v>
      </c>
      <c r="C8" s="14">
        <f>IFERROR(+VLOOKUP("LDBOND"&amp;A8,'Main File'!A:O,7,0),0)</f>
        <v>0</v>
      </c>
      <c r="D8" s="14">
        <f>IFERROR(+VLOOKUP("LDBOND"&amp;A8,'Main File'!A:O,8,0),0)</f>
        <v>0</v>
      </c>
      <c r="E8" s="14">
        <f>IFERROR(+VLOOKUP("LDBOND"&amp;A8,'Main File'!A:O,9,0),0)</f>
        <v>0</v>
      </c>
      <c r="F8" s="14">
        <f>IFERROR(+VLOOKUP("LDBOND"&amp;A8,'Main File'!A:O,10,0),0)</f>
        <v>0</v>
      </c>
      <c r="G8" s="14">
        <f>IFERROR(+VLOOKUP("LDBOND"&amp;A8,'Main File'!A:O,11,0),0)</f>
        <v>0</v>
      </c>
      <c r="H8" s="14">
        <f>IFERROR(+VLOOKUP("LDBOND"&amp;A8,'Main File'!A:O,12,0),0)</f>
        <v>0</v>
      </c>
      <c r="I8" s="14">
        <f>IFERROR(+VLOOKUP("LDBOND"&amp;A8,'Main File'!A:O,13,0),0)</f>
        <v>0</v>
      </c>
      <c r="J8" s="14">
        <f>IFERROR(+VLOOKUP("LDBOND"&amp;A8,'Main File'!A:O,14,0),0)</f>
        <v>0</v>
      </c>
      <c r="K8" s="14">
        <f>IFERROR(+VLOOKUP("LDBOND"&amp;A8,'Main File'!A:O,15,0),0)</f>
        <v>0</v>
      </c>
    </row>
    <row r="9" spans="1:14" x14ac:dyDescent="0.25">
      <c r="A9" s="9">
        <f t="shared" si="0"/>
        <v>43165</v>
      </c>
      <c r="B9" s="14">
        <f>IFERROR(+VLOOKUP("LDBOND"&amp;A9,'Main File'!A:O,6,0),0)</f>
        <v>0</v>
      </c>
      <c r="C9" s="14">
        <f>IFERROR(+VLOOKUP("LDBOND"&amp;A9,'Main File'!A:O,7,0),0)</f>
        <v>0</v>
      </c>
      <c r="D9" s="14">
        <f>IFERROR(+VLOOKUP("LDBOND"&amp;A9,'Main File'!A:O,8,0),0)</f>
        <v>0</v>
      </c>
      <c r="E9" s="14">
        <f>IFERROR(+VLOOKUP("LDBOND"&amp;A9,'Main File'!A:O,9,0),0)</f>
        <v>0</v>
      </c>
      <c r="F9" s="14">
        <f>IFERROR(+VLOOKUP("LDBOND"&amp;A9,'Main File'!A:O,10,0),0)</f>
        <v>0</v>
      </c>
      <c r="G9" s="14">
        <f>IFERROR(+VLOOKUP("LDBOND"&amp;A9,'Main File'!A:O,11,0),0)</f>
        <v>0</v>
      </c>
      <c r="H9" s="14">
        <f>IFERROR(+VLOOKUP("LDBOND"&amp;A9,'Main File'!A:O,12,0),0)</f>
        <v>0</v>
      </c>
      <c r="I9" s="14">
        <f>IFERROR(+VLOOKUP("LDBOND"&amp;A9,'Main File'!A:O,13,0),0)</f>
        <v>0</v>
      </c>
      <c r="J9" s="14">
        <f>IFERROR(+VLOOKUP("LDBOND"&amp;A9,'Main File'!A:O,14,0),0)</f>
        <v>0</v>
      </c>
      <c r="K9" s="14">
        <f>IFERROR(+VLOOKUP("LDBOND"&amp;A9,'Main File'!A:O,15,0),0)</f>
        <v>0</v>
      </c>
    </row>
    <row r="10" spans="1:14" x14ac:dyDescent="0.25">
      <c r="A10" s="9">
        <f t="shared" si="0"/>
        <v>43166</v>
      </c>
      <c r="B10" s="14">
        <f>IFERROR(+VLOOKUP("LDBOND"&amp;A10,'Main File'!A:O,6,0),0)</f>
        <v>0</v>
      </c>
      <c r="C10" s="14">
        <f>IFERROR(+VLOOKUP("LDBOND"&amp;A10,'Main File'!A:O,7,0),0)</f>
        <v>0</v>
      </c>
      <c r="D10" s="14">
        <f>IFERROR(+VLOOKUP("LDBOND"&amp;A10,'Main File'!A:O,8,0),0)</f>
        <v>0</v>
      </c>
      <c r="E10" s="14">
        <f>IFERROR(+VLOOKUP("LDBOND"&amp;A10,'Main File'!A:O,9,0),0)</f>
        <v>0</v>
      </c>
      <c r="F10" s="14">
        <f>IFERROR(+VLOOKUP("LDBOND"&amp;A10,'Main File'!A:O,10,0),0)</f>
        <v>0</v>
      </c>
      <c r="G10" s="14">
        <f>IFERROR(+VLOOKUP("LDBOND"&amp;A10,'Main File'!A:O,11,0),0)</f>
        <v>0</v>
      </c>
      <c r="H10" s="14">
        <f>IFERROR(+VLOOKUP("LDBOND"&amp;A10,'Main File'!A:O,12,0),0)</f>
        <v>0</v>
      </c>
      <c r="I10" s="14">
        <f>IFERROR(+VLOOKUP("LDBOND"&amp;A10,'Main File'!A:O,13,0),0)</f>
        <v>0</v>
      </c>
      <c r="J10" s="14">
        <f>IFERROR(+VLOOKUP("LDBOND"&amp;A10,'Main File'!A:O,14,0),0)</f>
        <v>0</v>
      </c>
      <c r="K10" s="14">
        <f>IFERROR(+VLOOKUP("LDBOND"&amp;A10,'Main File'!A:O,15,0),0)</f>
        <v>0</v>
      </c>
    </row>
    <row r="11" spans="1:14" x14ac:dyDescent="0.25">
      <c r="A11" s="9">
        <f t="shared" si="0"/>
        <v>43167</v>
      </c>
      <c r="B11" s="14">
        <f>IFERROR(+VLOOKUP("LDBOND"&amp;A11,'Main File'!A:O,6,0),0)</f>
        <v>0</v>
      </c>
      <c r="C11" s="14">
        <f>IFERROR(+VLOOKUP("LDBOND"&amp;A11,'Main File'!A:O,7,0),0)</f>
        <v>0</v>
      </c>
      <c r="D11" s="14">
        <f>IFERROR(+VLOOKUP("LDBOND"&amp;A11,'Main File'!A:O,8,0),0)</f>
        <v>0</v>
      </c>
      <c r="E11" s="14">
        <f>IFERROR(+VLOOKUP("LDBOND"&amp;A11,'Main File'!A:O,9,0),0)</f>
        <v>0</v>
      </c>
      <c r="F11" s="14">
        <f>IFERROR(+VLOOKUP("LDBOND"&amp;A11,'Main File'!A:O,10,0),0)</f>
        <v>0</v>
      </c>
      <c r="G11" s="14">
        <f>IFERROR(+VLOOKUP("LDBOND"&amp;A11,'Main File'!A:O,11,0),0)</f>
        <v>0</v>
      </c>
      <c r="H11" s="14">
        <f>IFERROR(+VLOOKUP("LDBOND"&amp;A11,'Main File'!A:O,12,0),0)</f>
        <v>0</v>
      </c>
      <c r="I11" s="14">
        <f>IFERROR(+VLOOKUP("LDBOND"&amp;A11,'Main File'!A:O,13,0),0)</f>
        <v>0</v>
      </c>
      <c r="J11" s="14">
        <f>IFERROR(+VLOOKUP("LDBOND"&amp;A11,'Main File'!A:O,14,0),0)</f>
        <v>0</v>
      </c>
      <c r="K11" s="14">
        <f>IFERROR(+VLOOKUP("LDBOND"&amp;A11,'Main File'!A:O,15,0),0)</f>
        <v>0</v>
      </c>
    </row>
    <row r="12" spans="1:14" x14ac:dyDescent="0.25">
      <c r="A12" s="9">
        <f t="shared" si="0"/>
        <v>43168</v>
      </c>
      <c r="B12" s="14">
        <f>IFERROR(+VLOOKUP("LDBOND"&amp;A12,'Main File'!A:O,6,0),0)</f>
        <v>0</v>
      </c>
      <c r="C12" s="14">
        <f>IFERROR(+VLOOKUP("LDBOND"&amp;A12,'Main File'!A:O,7,0),0)</f>
        <v>0</v>
      </c>
      <c r="D12" s="14">
        <f>IFERROR(+VLOOKUP("LDBOND"&amp;A12,'Main File'!A:O,8,0),0)</f>
        <v>0</v>
      </c>
      <c r="E12" s="14">
        <f>IFERROR(+VLOOKUP("LDBOND"&amp;A12,'Main File'!A:O,9,0),0)</f>
        <v>0</v>
      </c>
      <c r="F12" s="14">
        <f>IFERROR(+VLOOKUP("LDBOND"&amp;A12,'Main File'!A:O,10,0),0)</f>
        <v>0</v>
      </c>
      <c r="G12" s="14">
        <f>IFERROR(+VLOOKUP("LDBOND"&amp;A12,'Main File'!A:O,11,0),0)</f>
        <v>0</v>
      </c>
      <c r="H12" s="14">
        <f>IFERROR(+VLOOKUP("LDBOND"&amp;A12,'Main File'!A:O,12,0),0)</f>
        <v>0</v>
      </c>
      <c r="I12" s="14">
        <f>IFERROR(+VLOOKUP("LDBOND"&amp;A12,'Main File'!A:O,13,0),0)</f>
        <v>0</v>
      </c>
      <c r="J12" s="14">
        <f>IFERROR(+VLOOKUP("LDBOND"&amp;A12,'Main File'!A:O,14,0),0)</f>
        <v>0</v>
      </c>
      <c r="K12" s="14">
        <f>IFERROR(+VLOOKUP("LDBOND"&amp;A12,'Main File'!A:O,15,0),0)</f>
        <v>0</v>
      </c>
    </row>
    <row r="13" spans="1:14" x14ac:dyDescent="0.25">
      <c r="A13" s="9">
        <f t="shared" si="0"/>
        <v>43169</v>
      </c>
      <c r="B13" s="14">
        <f>IFERROR(+VLOOKUP("LDBOND"&amp;A13,'Main File'!A:O,6,0),0)</f>
        <v>0</v>
      </c>
      <c r="C13" s="14">
        <f>IFERROR(+VLOOKUP("LDBOND"&amp;A13,'Main File'!A:O,7,0),0)</f>
        <v>0</v>
      </c>
      <c r="D13" s="14">
        <f>IFERROR(+VLOOKUP("LDBOND"&amp;A13,'Main File'!A:O,8,0),0)</f>
        <v>0</v>
      </c>
      <c r="E13" s="14">
        <f>IFERROR(+VLOOKUP("LDBOND"&amp;A13,'Main File'!A:O,9,0),0)</f>
        <v>0</v>
      </c>
      <c r="F13" s="14">
        <f>IFERROR(+VLOOKUP("LDBOND"&amp;A13,'Main File'!A:O,10,0),0)</f>
        <v>0</v>
      </c>
      <c r="G13" s="14">
        <f>IFERROR(+VLOOKUP("LDBOND"&amp;A13,'Main File'!A:O,11,0),0)</f>
        <v>0</v>
      </c>
      <c r="H13" s="14">
        <f>IFERROR(+VLOOKUP("LDBOND"&amp;A13,'Main File'!A:O,12,0),0)</f>
        <v>0</v>
      </c>
      <c r="I13" s="14">
        <f>IFERROR(+VLOOKUP("LDBOND"&amp;A13,'Main File'!A:O,13,0),0)</f>
        <v>0</v>
      </c>
      <c r="J13" s="14">
        <f>IFERROR(+VLOOKUP("LDBOND"&amp;A13,'Main File'!A:O,14,0),0)</f>
        <v>0</v>
      </c>
      <c r="K13" s="14">
        <f>IFERROR(+VLOOKUP("LDBOND"&amp;A13,'Main File'!A:O,15,0),0)</f>
        <v>0</v>
      </c>
    </row>
    <row r="14" spans="1:14" x14ac:dyDescent="0.25">
      <c r="A14" s="9">
        <f t="shared" si="0"/>
        <v>43170</v>
      </c>
      <c r="B14" s="14">
        <f>IFERROR(+VLOOKUP("LDBOND"&amp;A14,'Main File'!A:O,6,0),0)</f>
        <v>0</v>
      </c>
      <c r="C14" s="14">
        <f>IFERROR(+VLOOKUP("LDBOND"&amp;A14,'Main File'!A:O,7,0),0)</f>
        <v>0</v>
      </c>
      <c r="D14" s="14">
        <f>IFERROR(+VLOOKUP("LDBOND"&amp;A14,'Main File'!A:O,8,0),0)</f>
        <v>0</v>
      </c>
      <c r="E14" s="14">
        <f>IFERROR(+VLOOKUP("LDBOND"&amp;A14,'Main File'!A:O,9,0),0)</f>
        <v>0</v>
      </c>
      <c r="F14" s="14">
        <f>IFERROR(+VLOOKUP("LDBOND"&amp;A14,'Main File'!A:O,10,0),0)</f>
        <v>0</v>
      </c>
      <c r="G14" s="14">
        <f>IFERROR(+VLOOKUP("LDBOND"&amp;A14,'Main File'!A:O,11,0),0)</f>
        <v>0</v>
      </c>
      <c r="H14" s="14">
        <f>IFERROR(+VLOOKUP("LDBOND"&amp;A14,'Main File'!A:O,12,0),0)</f>
        <v>0</v>
      </c>
      <c r="I14" s="14">
        <f>IFERROR(+VLOOKUP("LDBOND"&amp;A14,'Main File'!A:O,13,0),0)</f>
        <v>0</v>
      </c>
      <c r="J14" s="14">
        <f>IFERROR(+VLOOKUP("LDBOND"&amp;A14,'Main File'!A:O,14,0),0)</f>
        <v>0</v>
      </c>
      <c r="K14" s="14">
        <f>IFERROR(+VLOOKUP("LDBOND"&amp;A14,'Main File'!A:O,15,0),0)</f>
        <v>0</v>
      </c>
    </row>
    <row r="15" spans="1:14" x14ac:dyDescent="0.25">
      <c r="A15" s="9">
        <f t="shared" si="0"/>
        <v>43171</v>
      </c>
      <c r="B15" s="14">
        <f>IFERROR(+VLOOKUP("LDBOND"&amp;A15,'Main File'!A:O,6,0),0)</f>
        <v>0</v>
      </c>
      <c r="C15" s="14">
        <f>IFERROR(+VLOOKUP("LDBOND"&amp;A15,'Main File'!A:O,7,0),0)</f>
        <v>0</v>
      </c>
      <c r="D15" s="14">
        <f>IFERROR(+VLOOKUP("LDBOND"&amp;A15,'Main File'!A:O,8,0),0)</f>
        <v>0</v>
      </c>
      <c r="E15" s="14">
        <f>IFERROR(+VLOOKUP("LDBOND"&amp;A15,'Main File'!A:O,9,0),0)</f>
        <v>0</v>
      </c>
      <c r="F15" s="14">
        <f>IFERROR(+VLOOKUP("LDBOND"&amp;A15,'Main File'!A:O,10,0),0)</f>
        <v>0</v>
      </c>
      <c r="G15" s="14">
        <f>IFERROR(+VLOOKUP("LDBOND"&amp;A15,'Main File'!A:O,11,0),0)</f>
        <v>0</v>
      </c>
      <c r="H15" s="14">
        <f>IFERROR(+VLOOKUP("LDBOND"&amp;A15,'Main File'!A:O,12,0),0)</f>
        <v>0</v>
      </c>
      <c r="I15" s="14">
        <f>IFERROR(+VLOOKUP("LDBOND"&amp;A15,'Main File'!A:O,13,0),0)</f>
        <v>0</v>
      </c>
      <c r="J15" s="14">
        <f>IFERROR(+VLOOKUP("LDBOND"&amp;A15,'Main File'!A:O,14,0),0)</f>
        <v>0</v>
      </c>
      <c r="K15" s="14">
        <f>IFERROR(+VLOOKUP("LDBOND"&amp;A15,'Main File'!A:O,15,0),0)</f>
        <v>0</v>
      </c>
    </row>
    <row r="16" spans="1:14" x14ac:dyDescent="0.25">
      <c r="A16" s="9">
        <f t="shared" si="0"/>
        <v>43172</v>
      </c>
      <c r="B16" s="14">
        <f>IFERROR(+VLOOKUP("LDBOND"&amp;A16,'Main File'!A:O,6,0),0)</f>
        <v>0</v>
      </c>
      <c r="C16" s="14">
        <f>IFERROR(+VLOOKUP("LDBOND"&amp;A16,'Main File'!A:O,7,0),0)</f>
        <v>0</v>
      </c>
      <c r="D16" s="14">
        <f>IFERROR(+VLOOKUP("LDBOND"&amp;A16,'Main File'!A:O,8,0),0)</f>
        <v>0</v>
      </c>
      <c r="E16" s="14">
        <f>IFERROR(+VLOOKUP("LDBOND"&amp;A16,'Main File'!A:O,9,0),0)</f>
        <v>0</v>
      </c>
      <c r="F16" s="14">
        <f>IFERROR(+VLOOKUP("LDBOND"&amp;A16,'Main File'!A:O,10,0),0)</f>
        <v>0</v>
      </c>
      <c r="G16" s="14">
        <f>IFERROR(+VLOOKUP("LDBOND"&amp;A16,'Main File'!A:O,11,0),0)</f>
        <v>0</v>
      </c>
      <c r="H16" s="14">
        <f>IFERROR(+VLOOKUP("LDBOND"&amp;A16,'Main File'!A:O,12,0),0)</f>
        <v>0</v>
      </c>
      <c r="I16" s="14">
        <f>IFERROR(+VLOOKUP("LDBOND"&amp;A16,'Main File'!A:O,13,0),0)</f>
        <v>0</v>
      </c>
      <c r="J16" s="14">
        <f>IFERROR(+VLOOKUP("LDBOND"&amp;A16,'Main File'!A:O,14,0),0)</f>
        <v>0</v>
      </c>
      <c r="K16" s="14">
        <f>IFERROR(+VLOOKUP("LDBOND"&amp;A16,'Main File'!A:O,15,0),0)</f>
        <v>0</v>
      </c>
    </row>
    <row r="17" spans="1:11" x14ac:dyDescent="0.25">
      <c r="A17" s="9">
        <f t="shared" si="0"/>
        <v>43173</v>
      </c>
      <c r="B17" s="14">
        <f>IFERROR(+VLOOKUP("LDBOND"&amp;A17,'Main File'!A:O,6,0),0)</f>
        <v>0</v>
      </c>
      <c r="C17" s="14">
        <f>IFERROR(+VLOOKUP("LDBOND"&amp;A17,'Main File'!A:O,7,0),0)</f>
        <v>0</v>
      </c>
      <c r="D17" s="14">
        <f>IFERROR(+VLOOKUP("LDBOND"&amp;A17,'Main File'!A:O,8,0),0)</f>
        <v>0</v>
      </c>
      <c r="E17" s="14">
        <f>IFERROR(+VLOOKUP("LDBOND"&amp;A17,'Main File'!A:O,9,0),0)</f>
        <v>0</v>
      </c>
      <c r="F17" s="14">
        <f>IFERROR(+VLOOKUP("LDBOND"&amp;A17,'Main File'!A:O,10,0),0)</f>
        <v>0</v>
      </c>
      <c r="G17" s="14">
        <f>IFERROR(+VLOOKUP("LDBOND"&amp;A17,'Main File'!A:O,11,0),0)</f>
        <v>0</v>
      </c>
      <c r="H17" s="14">
        <f>IFERROR(+VLOOKUP("LDBOND"&amp;A17,'Main File'!A:O,12,0),0)</f>
        <v>0</v>
      </c>
      <c r="I17" s="14">
        <f>IFERROR(+VLOOKUP("LDBOND"&amp;A17,'Main File'!A:O,13,0),0)</f>
        <v>0</v>
      </c>
      <c r="J17" s="14">
        <f>IFERROR(+VLOOKUP("LDBOND"&amp;A17,'Main File'!A:O,14,0),0)</f>
        <v>0</v>
      </c>
      <c r="K17" s="14">
        <f>IFERROR(+VLOOKUP("LDBOND"&amp;A17,'Main File'!A:O,15,0),0)</f>
        <v>0</v>
      </c>
    </row>
    <row r="18" spans="1:11" x14ac:dyDescent="0.25">
      <c r="A18" s="9">
        <f t="shared" si="0"/>
        <v>43174</v>
      </c>
      <c r="B18" s="14">
        <f>IFERROR(+VLOOKUP("LDBOND"&amp;A18,'Main File'!A:O,6,0),0)</f>
        <v>0</v>
      </c>
      <c r="C18" s="14">
        <f>IFERROR(+VLOOKUP("LDBOND"&amp;A18,'Main File'!A:O,7,0),0)</f>
        <v>0</v>
      </c>
      <c r="D18" s="14">
        <f>IFERROR(+VLOOKUP("LDBOND"&amp;A18,'Main File'!A:O,8,0),0)</f>
        <v>0</v>
      </c>
      <c r="E18" s="14">
        <f>IFERROR(+VLOOKUP("LDBOND"&amp;A18,'Main File'!A:O,9,0),0)</f>
        <v>0</v>
      </c>
      <c r="F18" s="14">
        <f>IFERROR(+VLOOKUP("LDBOND"&amp;A18,'Main File'!A:O,10,0),0)</f>
        <v>0</v>
      </c>
      <c r="G18" s="14">
        <f>IFERROR(+VLOOKUP("LDBOND"&amp;A18,'Main File'!A:O,11,0),0)</f>
        <v>0</v>
      </c>
      <c r="H18" s="14">
        <f>IFERROR(+VLOOKUP("LDBOND"&amp;A18,'Main File'!A:O,12,0),0)</f>
        <v>0</v>
      </c>
      <c r="I18" s="14">
        <f>IFERROR(+VLOOKUP("LDBOND"&amp;A18,'Main File'!A:O,13,0),0)</f>
        <v>0</v>
      </c>
      <c r="J18" s="14">
        <f>IFERROR(+VLOOKUP("LDBOND"&amp;A18,'Main File'!A:O,14,0),0)</f>
        <v>0</v>
      </c>
      <c r="K18" s="14">
        <f>IFERROR(+VLOOKUP("LDBOND"&amp;A18,'Main File'!A:O,15,0),0)</f>
        <v>0</v>
      </c>
    </row>
    <row r="19" spans="1:11" x14ac:dyDescent="0.25">
      <c r="A19" s="9">
        <f t="shared" si="0"/>
        <v>43175</v>
      </c>
      <c r="B19" s="14">
        <f>IFERROR(+VLOOKUP("LDBOND"&amp;A19,'Main File'!A:O,6,0),0)</f>
        <v>0</v>
      </c>
      <c r="C19" s="14">
        <f>IFERROR(+VLOOKUP("LDBOND"&amp;A19,'Main File'!A:O,7,0),0)</f>
        <v>0</v>
      </c>
      <c r="D19" s="14">
        <f>IFERROR(+VLOOKUP("LDBOND"&amp;A19,'Main File'!A:O,8,0),0)</f>
        <v>0</v>
      </c>
      <c r="E19" s="14">
        <f>IFERROR(+VLOOKUP("LDBOND"&amp;A19,'Main File'!A:O,9,0),0)</f>
        <v>0</v>
      </c>
      <c r="F19" s="14">
        <f>IFERROR(+VLOOKUP("LDBOND"&amp;A19,'Main File'!A:O,10,0),0)</f>
        <v>0</v>
      </c>
      <c r="G19" s="14">
        <f>IFERROR(+VLOOKUP("LDBOND"&amp;A19,'Main File'!A:O,11,0),0)</f>
        <v>0</v>
      </c>
      <c r="H19" s="14">
        <f>IFERROR(+VLOOKUP("LDBOND"&amp;A19,'Main File'!A:O,12,0),0)</f>
        <v>0</v>
      </c>
      <c r="I19" s="14">
        <f>IFERROR(+VLOOKUP("LDBOND"&amp;A19,'Main File'!A:O,13,0),0)</f>
        <v>0</v>
      </c>
      <c r="J19" s="14">
        <f>IFERROR(+VLOOKUP("LDBOND"&amp;A19,'Main File'!A:O,14,0),0)</f>
        <v>0</v>
      </c>
      <c r="K19" s="14">
        <f>IFERROR(+VLOOKUP("LDBOND"&amp;A19,'Main File'!A:O,15,0),0)</f>
        <v>0</v>
      </c>
    </row>
    <row r="20" spans="1:11" x14ac:dyDescent="0.25">
      <c r="A20" s="9">
        <f t="shared" si="0"/>
        <v>43176</v>
      </c>
      <c r="B20" s="14">
        <f>IFERROR(+VLOOKUP("LDBOND"&amp;A20,'Main File'!A:O,6,0),0)</f>
        <v>0</v>
      </c>
      <c r="C20" s="14">
        <f>IFERROR(+VLOOKUP("LDBOND"&amp;A20,'Main File'!A:O,7,0),0)</f>
        <v>0</v>
      </c>
      <c r="D20" s="14">
        <f>IFERROR(+VLOOKUP("LDBOND"&amp;A20,'Main File'!A:O,8,0),0)</f>
        <v>0</v>
      </c>
      <c r="E20" s="14">
        <f>IFERROR(+VLOOKUP("LDBOND"&amp;A20,'Main File'!A:O,9,0),0)</f>
        <v>0</v>
      </c>
      <c r="F20" s="14">
        <f>IFERROR(+VLOOKUP("LDBOND"&amp;A20,'Main File'!A:O,10,0),0)</f>
        <v>0</v>
      </c>
      <c r="G20" s="14">
        <f>IFERROR(+VLOOKUP("LDBOND"&amp;A20,'Main File'!A:O,11,0),0)</f>
        <v>0</v>
      </c>
      <c r="H20" s="14">
        <f>IFERROR(+VLOOKUP("LDBOND"&amp;A20,'Main File'!A:O,12,0),0)</f>
        <v>0</v>
      </c>
      <c r="I20" s="14">
        <f>IFERROR(+VLOOKUP("LDBOND"&amp;A20,'Main File'!A:O,13,0),0)</f>
        <v>0</v>
      </c>
      <c r="J20" s="14">
        <f>IFERROR(+VLOOKUP("LDBOND"&amp;A20,'Main File'!A:O,14,0),0)</f>
        <v>0</v>
      </c>
      <c r="K20" s="14">
        <f>IFERROR(+VLOOKUP("LDBOND"&amp;A20,'Main File'!A:O,15,0),0)</f>
        <v>0</v>
      </c>
    </row>
    <row r="21" spans="1:11" x14ac:dyDescent="0.25">
      <c r="A21" s="9">
        <f t="shared" si="0"/>
        <v>43177</v>
      </c>
      <c r="B21" s="14">
        <f>IFERROR(+VLOOKUP("LDBOND"&amp;A21,'Main File'!A:O,6,0),0)</f>
        <v>0</v>
      </c>
      <c r="C21" s="14">
        <f>IFERROR(+VLOOKUP("LDBOND"&amp;A21,'Main File'!A:O,7,0),0)</f>
        <v>0</v>
      </c>
      <c r="D21" s="14">
        <f>IFERROR(+VLOOKUP("LDBOND"&amp;A21,'Main File'!A:O,8,0),0)</f>
        <v>0</v>
      </c>
      <c r="E21" s="14">
        <f>IFERROR(+VLOOKUP("LDBOND"&amp;A21,'Main File'!A:O,9,0),0)</f>
        <v>0</v>
      </c>
      <c r="F21" s="14">
        <f>IFERROR(+VLOOKUP("LDBOND"&amp;A21,'Main File'!A:O,10,0),0)</f>
        <v>0</v>
      </c>
      <c r="G21" s="14">
        <f>IFERROR(+VLOOKUP("LDBOND"&amp;A21,'Main File'!A:O,11,0),0)</f>
        <v>0</v>
      </c>
      <c r="H21" s="14">
        <f>IFERROR(+VLOOKUP("LDBOND"&amp;A21,'Main File'!A:O,12,0),0)</f>
        <v>0</v>
      </c>
      <c r="I21" s="14">
        <f>IFERROR(+VLOOKUP("LDBOND"&amp;A21,'Main File'!A:O,13,0),0)</f>
        <v>0</v>
      </c>
      <c r="J21" s="14">
        <f>IFERROR(+VLOOKUP("LDBOND"&amp;A21,'Main File'!A:O,14,0),0)</f>
        <v>0</v>
      </c>
      <c r="K21" s="14">
        <f>IFERROR(+VLOOKUP("LDBOND"&amp;A21,'Main File'!A:O,15,0),0)</f>
        <v>0</v>
      </c>
    </row>
    <row r="22" spans="1:11" x14ac:dyDescent="0.25">
      <c r="A22" s="9">
        <f t="shared" si="0"/>
        <v>43178</v>
      </c>
      <c r="B22" s="14">
        <f>IFERROR(+VLOOKUP("LDBOND"&amp;A22,'Main File'!A:O,6,0),0)</f>
        <v>0</v>
      </c>
      <c r="C22" s="14">
        <f>IFERROR(+VLOOKUP("LDBOND"&amp;A22,'Main File'!A:O,7,0),0)</f>
        <v>0</v>
      </c>
      <c r="D22" s="14">
        <f>IFERROR(+VLOOKUP("LDBOND"&amp;A22,'Main File'!A:O,8,0),0)</f>
        <v>0</v>
      </c>
      <c r="E22" s="14">
        <f>IFERROR(+VLOOKUP("LDBOND"&amp;A22,'Main File'!A:O,9,0),0)</f>
        <v>0</v>
      </c>
      <c r="F22" s="14">
        <f>IFERROR(+VLOOKUP("LDBOND"&amp;A22,'Main File'!A:O,10,0),0)</f>
        <v>0</v>
      </c>
      <c r="G22" s="14">
        <f>IFERROR(+VLOOKUP("LDBOND"&amp;A22,'Main File'!A:O,11,0),0)</f>
        <v>0</v>
      </c>
      <c r="H22" s="14">
        <f>IFERROR(+VLOOKUP("LDBOND"&amp;A22,'Main File'!A:O,12,0),0)</f>
        <v>0</v>
      </c>
      <c r="I22" s="14">
        <f>IFERROR(+VLOOKUP("LDBOND"&amp;A22,'Main File'!A:O,13,0),0)</f>
        <v>0</v>
      </c>
      <c r="J22" s="14">
        <f>IFERROR(+VLOOKUP("LDBOND"&amp;A22,'Main File'!A:O,14,0),0)</f>
        <v>0</v>
      </c>
      <c r="K22" s="14">
        <f>IFERROR(+VLOOKUP("LDBOND"&amp;A22,'Main File'!A:O,15,0),0)</f>
        <v>0</v>
      </c>
    </row>
    <row r="23" spans="1:11" x14ac:dyDescent="0.25">
      <c r="A23" s="9">
        <f t="shared" si="0"/>
        <v>43179</v>
      </c>
      <c r="B23" s="14">
        <f>IFERROR(+VLOOKUP("LDBOND"&amp;A23,'Main File'!A:O,6,0),0)</f>
        <v>0</v>
      </c>
      <c r="C23" s="14">
        <f>IFERROR(+VLOOKUP("LDBOND"&amp;A23,'Main File'!A:O,7,0),0)</f>
        <v>0</v>
      </c>
      <c r="D23" s="14">
        <f>IFERROR(+VLOOKUP("LDBOND"&amp;A23,'Main File'!A:O,8,0),0)</f>
        <v>0</v>
      </c>
      <c r="E23" s="14">
        <f>IFERROR(+VLOOKUP("LDBOND"&amp;A23,'Main File'!A:O,9,0),0)</f>
        <v>0</v>
      </c>
      <c r="F23" s="14">
        <f>IFERROR(+VLOOKUP("LDBOND"&amp;A23,'Main File'!A:O,10,0),0)</f>
        <v>0</v>
      </c>
      <c r="G23" s="14">
        <f>IFERROR(+VLOOKUP("LDBOND"&amp;A23,'Main File'!A:O,11,0),0)</f>
        <v>0</v>
      </c>
      <c r="H23" s="14">
        <f>IFERROR(+VLOOKUP("LDBOND"&amp;A23,'Main File'!A:O,12,0),0)</f>
        <v>0</v>
      </c>
      <c r="I23" s="14">
        <f>IFERROR(+VLOOKUP("LDBOND"&amp;A23,'Main File'!A:O,13,0),0)</f>
        <v>0</v>
      </c>
      <c r="J23" s="14">
        <f>IFERROR(+VLOOKUP("LDBOND"&amp;A23,'Main File'!A:O,14,0),0)</f>
        <v>0</v>
      </c>
      <c r="K23" s="14">
        <f>IFERROR(+VLOOKUP("LDBOND"&amp;A23,'Main File'!A:O,15,0),0)</f>
        <v>0</v>
      </c>
    </row>
    <row r="24" spans="1:11" x14ac:dyDescent="0.25">
      <c r="A24" s="9">
        <f t="shared" si="0"/>
        <v>43180</v>
      </c>
      <c r="B24" s="14">
        <f>IFERROR(+VLOOKUP("LDBOND"&amp;A24,'Main File'!A:O,6,0),0)</f>
        <v>0</v>
      </c>
      <c r="C24" s="14">
        <f>IFERROR(+VLOOKUP("LDBOND"&amp;A24,'Main File'!A:O,7,0),0)</f>
        <v>0</v>
      </c>
      <c r="D24" s="14">
        <f>IFERROR(+VLOOKUP("LDBOND"&amp;A24,'Main File'!A:O,8,0),0)</f>
        <v>0</v>
      </c>
      <c r="E24" s="14">
        <f>IFERROR(+VLOOKUP("LDBOND"&amp;A24,'Main File'!A:O,9,0),0)</f>
        <v>0</v>
      </c>
      <c r="F24" s="14">
        <f>IFERROR(+VLOOKUP("LDBOND"&amp;A24,'Main File'!A:O,10,0),0)</f>
        <v>0</v>
      </c>
      <c r="G24" s="14">
        <f>IFERROR(+VLOOKUP("LDBOND"&amp;A24,'Main File'!A:O,11,0),0)</f>
        <v>0</v>
      </c>
      <c r="H24" s="14">
        <f>IFERROR(+VLOOKUP("LDBOND"&amp;A24,'Main File'!A:O,12,0),0)</f>
        <v>0</v>
      </c>
      <c r="I24" s="14">
        <f>IFERROR(+VLOOKUP("LDBOND"&amp;A24,'Main File'!A:O,13,0),0)</f>
        <v>0</v>
      </c>
      <c r="J24" s="14">
        <f>IFERROR(+VLOOKUP("LDBOND"&amp;A24,'Main File'!A:O,14,0),0)</f>
        <v>0</v>
      </c>
      <c r="K24" s="14">
        <f>IFERROR(+VLOOKUP("LDBOND"&amp;A24,'Main File'!A:O,15,0),0)</f>
        <v>0</v>
      </c>
    </row>
    <row r="25" spans="1:11" x14ac:dyDescent="0.25">
      <c r="A25" s="9">
        <f t="shared" si="0"/>
        <v>43181</v>
      </c>
      <c r="B25" s="14">
        <f>IFERROR(+VLOOKUP("LDBOND"&amp;A25,'Main File'!A:O,6,0),0)</f>
        <v>0</v>
      </c>
      <c r="C25" s="14">
        <f>IFERROR(+VLOOKUP("LDBOND"&amp;A25,'Main File'!A:O,7,0),0)</f>
        <v>0</v>
      </c>
      <c r="D25" s="14">
        <f>IFERROR(+VLOOKUP("LDBOND"&amp;A25,'Main File'!A:O,8,0),0)</f>
        <v>0</v>
      </c>
      <c r="E25" s="14">
        <f>IFERROR(+VLOOKUP("LDBOND"&amp;A25,'Main File'!A:O,9,0),0)</f>
        <v>0</v>
      </c>
      <c r="F25" s="14">
        <f>IFERROR(+VLOOKUP("LDBOND"&amp;A25,'Main File'!A:O,10,0),0)</f>
        <v>0</v>
      </c>
      <c r="G25" s="14">
        <f>IFERROR(+VLOOKUP("LDBOND"&amp;A25,'Main File'!A:O,11,0),0)</f>
        <v>0</v>
      </c>
      <c r="H25" s="14">
        <f>IFERROR(+VLOOKUP("LDBOND"&amp;A25,'Main File'!A:O,12,0),0)</f>
        <v>0</v>
      </c>
      <c r="I25" s="14">
        <f>IFERROR(+VLOOKUP("LDBOND"&amp;A25,'Main File'!A:O,13,0),0)</f>
        <v>0</v>
      </c>
      <c r="J25" s="14">
        <f>IFERROR(+VLOOKUP("LDBOND"&amp;A25,'Main File'!A:O,14,0),0)</f>
        <v>0</v>
      </c>
      <c r="K25" s="14">
        <f>IFERROR(+VLOOKUP("LDBOND"&amp;A25,'Main File'!A:O,15,0),0)</f>
        <v>0</v>
      </c>
    </row>
    <row r="26" spans="1:11" x14ac:dyDescent="0.25">
      <c r="A26" s="9">
        <f t="shared" si="0"/>
        <v>43182</v>
      </c>
      <c r="B26" s="14">
        <f>IFERROR(+VLOOKUP("LDBOND"&amp;A26,'Main File'!A:O,6,0),0)</f>
        <v>0</v>
      </c>
      <c r="C26" s="14">
        <f>IFERROR(+VLOOKUP("LDBOND"&amp;A26,'Main File'!A:O,7,0),0)</f>
        <v>0</v>
      </c>
      <c r="D26" s="14">
        <f>IFERROR(+VLOOKUP("LDBOND"&amp;A26,'Main File'!A:O,8,0),0)</f>
        <v>0</v>
      </c>
      <c r="E26" s="14">
        <f>IFERROR(+VLOOKUP("LDBOND"&amp;A26,'Main File'!A:O,9,0),0)</f>
        <v>0</v>
      </c>
      <c r="F26" s="14">
        <f>IFERROR(+VLOOKUP("LDBOND"&amp;A26,'Main File'!A:O,10,0),0)</f>
        <v>0</v>
      </c>
      <c r="G26" s="14">
        <f>IFERROR(+VLOOKUP("LDBOND"&amp;A26,'Main File'!A:O,11,0),0)</f>
        <v>0</v>
      </c>
      <c r="H26" s="14">
        <f>IFERROR(+VLOOKUP("LDBOND"&amp;A26,'Main File'!A:O,12,0),0)</f>
        <v>0</v>
      </c>
      <c r="I26" s="14">
        <f>IFERROR(+VLOOKUP("LDBOND"&amp;A26,'Main File'!A:O,13,0),0)</f>
        <v>0</v>
      </c>
      <c r="J26" s="14">
        <f>IFERROR(+VLOOKUP("LDBOND"&amp;A26,'Main File'!A:O,14,0),0)</f>
        <v>0</v>
      </c>
      <c r="K26" s="14">
        <f>IFERROR(+VLOOKUP("LDBOND"&amp;A26,'Main File'!A:O,15,0),0)</f>
        <v>0</v>
      </c>
    </row>
    <row r="27" spans="1:11" x14ac:dyDescent="0.25">
      <c r="A27" s="9">
        <f t="shared" si="0"/>
        <v>43183</v>
      </c>
      <c r="B27" s="14">
        <f>IFERROR(+VLOOKUP("LDBOND"&amp;A27,'Main File'!A:O,6,0),0)</f>
        <v>0</v>
      </c>
      <c r="C27" s="14">
        <f>IFERROR(+VLOOKUP("LDBOND"&amp;A27,'Main File'!A:O,7,0),0)</f>
        <v>0</v>
      </c>
      <c r="D27" s="14">
        <f>IFERROR(+VLOOKUP("LDBOND"&amp;A27,'Main File'!A:O,8,0),0)</f>
        <v>0</v>
      </c>
      <c r="E27" s="14">
        <f>IFERROR(+VLOOKUP("LDBOND"&amp;A27,'Main File'!A:O,9,0),0)</f>
        <v>0</v>
      </c>
      <c r="F27" s="14">
        <f>IFERROR(+VLOOKUP("LDBOND"&amp;A27,'Main File'!A:O,10,0),0)</f>
        <v>0</v>
      </c>
      <c r="G27" s="14">
        <f>IFERROR(+VLOOKUP("LDBOND"&amp;A27,'Main File'!A:O,11,0),0)</f>
        <v>0</v>
      </c>
      <c r="H27" s="14">
        <f>IFERROR(+VLOOKUP("LDBOND"&amp;A27,'Main File'!A:O,12,0),0)</f>
        <v>0</v>
      </c>
      <c r="I27" s="14">
        <f>IFERROR(+VLOOKUP("LDBOND"&amp;A27,'Main File'!A:O,13,0),0)</f>
        <v>0</v>
      </c>
      <c r="J27" s="14">
        <f>IFERROR(+VLOOKUP("LDBOND"&amp;A27,'Main File'!A:O,14,0),0)</f>
        <v>0</v>
      </c>
      <c r="K27" s="14">
        <f>IFERROR(+VLOOKUP("LDBOND"&amp;A27,'Main File'!A:O,15,0),0)</f>
        <v>0</v>
      </c>
    </row>
    <row r="28" spans="1:11" x14ac:dyDescent="0.25">
      <c r="A28" s="9">
        <f t="shared" si="0"/>
        <v>43184</v>
      </c>
      <c r="B28" s="14">
        <f>IFERROR(+VLOOKUP("LDBOND"&amp;A28,'Main File'!A:O,6,0),0)</f>
        <v>0</v>
      </c>
      <c r="C28" s="14">
        <f>IFERROR(+VLOOKUP("LDBOND"&amp;A28,'Main File'!A:O,7,0),0)</f>
        <v>0</v>
      </c>
      <c r="D28" s="14">
        <f>IFERROR(+VLOOKUP("LDBOND"&amp;A28,'Main File'!A:O,8,0),0)</f>
        <v>0</v>
      </c>
      <c r="E28" s="14">
        <f>IFERROR(+VLOOKUP("LDBOND"&amp;A28,'Main File'!A:O,9,0),0)</f>
        <v>0</v>
      </c>
      <c r="F28" s="14">
        <f>IFERROR(+VLOOKUP("LDBOND"&amp;A28,'Main File'!A:O,10,0),0)</f>
        <v>0</v>
      </c>
      <c r="G28" s="14">
        <f>IFERROR(+VLOOKUP("LDBOND"&amp;A28,'Main File'!A:O,11,0),0)</f>
        <v>0</v>
      </c>
      <c r="H28" s="14">
        <f>IFERROR(+VLOOKUP("LDBOND"&amp;A28,'Main File'!A:O,12,0),0)</f>
        <v>0</v>
      </c>
      <c r="I28" s="14">
        <f>IFERROR(+VLOOKUP("LDBOND"&amp;A28,'Main File'!A:O,13,0),0)</f>
        <v>0</v>
      </c>
      <c r="J28" s="14">
        <f>IFERROR(+VLOOKUP("LDBOND"&amp;A28,'Main File'!A:O,14,0),0)</f>
        <v>0</v>
      </c>
      <c r="K28" s="14">
        <f>IFERROR(+VLOOKUP("LDBOND"&amp;A28,'Main File'!A:O,15,0),0)</f>
        <v>0</v>
      </c>
    </row>
    <row r="29" spans="1:11" x14ac:dyDescent="0.25">
      <c r="A29" s="9">
        <f t="shared" si="0"/>
        <v>43185</v>
      </c>
      <c r="B29" s="14">
        <f>IFERROR(+VLOOKUP("LDBOND"&amp;A29,'Main File'!A:O,6,0),0)</f>
        <v>0</v>
      </c>
      <c r="C29" s="14">
        <f>IFERROR(+VLOOKUP("LDBOND"&amp;A29,'Main File'!A:O,7,0),0)</f>
        <v>0</v>
      </c>
      <c r="D29" s="14">
        <f>IFERROR(+VLOOKUP("LDBOND"&amp;A29,'Main File'!A:O,8,0),0)</f>
        <v>0</v>
      </c>
      <c r="E29" s="14">
        <f>IFERROR(+VLOOKUP("LDBOND"&amp;A29,'Main File'!A:O,9,0),0)</f>
        <v>0</v>
      </c>
      <c r="F29" s="14">
        <f>IFERROR(+VLOOKUP("LDBOND"&amp;A29,'Main File'!A:O,10,0),0)</f>
        <v>0</v>
      </c>
      <c r="G29" s="14">
        <f>IFERROR(+VLOOKUP("LDBOND"&amp;A29,'Main File'!A:O,11,0),0)</f>
        <v>0</v>
      </c>
      <c r="H29" s="14">
        <f>IFERROR(+VLOOKUP("LDBOND"&amp;A29,'Main File'!A:O,12,0),0)</f>
        <v>0</v>
      </c>
      <c r="I29" s="14">
        <f>IFERROR(+VLOOKUP("LDBOND"&amp;A29,'Main File'!A:O,13,0),0)</f>
        <v>0</v>
      </c>
      <c r="J29" s="14">
        <f>IFERROR(+VLOOKUP("LDBOND"&amp;A29,'Main File'!A:O,14,0),0)</f>
        <v>0</v>
      </c>
      <c r="K29" s="14">
        <f>IFERROR(+VLOOKUP("LDBOND"&amp;A29,'Main File'!A:O,15,0),0)</f>
        <v>0</v>
      </c>
    </row>
    <row r="30" spans="1:11" x14ac:dyDescent="0.25">
      <c r="A30" s="9">
        <f t="shared" si="0"/>
        <v>43186</v>
      </c>
      <c r="B30" s="14">
        <f>IFERROR(+VLOOKUP("LDBOND"&amp;A30,'Main File'!A:O,6,0),0)</f>
        <v>0</v>
      </c>
      <c r="C30" s="14">
        <f>IFERROR(+VLOOKUP("LDBOND"&amp;A30,'Main File'!A:O,7,0),0)</f>
        <v>0</v>
      </c>
      <c r="D30" s="14">
        <f>IFERROR(+VLOOKUP("LDBOND"&amp;A30,'Main File'!A:O,8,0),0)</f>
        <v>0</v>
      </c>
      <c r="E30" s="14">
        <f>IFERROR(+VLOOKUP("LDBOND"&amp;A30,'Main File'!A:O,9,0),0)</f>
        <v>0</v>
      </c>
      <c r="F30" s="14">
        <f>IFERROR(+VLOOKUP("LDBOND"&amp;A30,'Main File'!A:O,10,0),0)</f>
        <v>0</v>
      </c>
      <c r="G30" s="14">
        <f>IFERROR(+VLOOKUP("LDBOND"&amp;A30,'Main File'!A:O,11,0),0)</f>
        <v>0</v>
      </c>
      <c r="H30" s="14">
        <f>IFERROR(+VLOOKUP("LDBOND"&amp;A30,'Main File'!A:O,12,0),0)</f>
        <v>0</v>
      </c>
      <c r="I30" s="14">
        <f>IFERROR(+VLOOKUP("LDBOND"&amp;A30,'Main File'!A:O,13,0),0)</f>
        <v>0</v>
      </c>
      <c r="J30" s="14">
        <f>IFERROR(+VLOOKUP("LDBOND"&amp;A30,'Main File'!A:O,14,0),0)</f>
        <v>0</v>
      </c>
      <c r="K30" s="14">
        <f>IFERROR(+VLOOKUP("LDBOND"&amp;A30,'Main File'!A:O,15,0),0)</f>
        <v>0</v>
      </c>
    </row>
    <row r="31" spans="1:11" x14ac:dyDescent="0.25">
      <c r="A31" s="9">
        <f t="shared" si="0"/>
        <v>43187</v>
      </c>
      <c r="B31" s="14">
        <f>IFERROR(+VLOOKUP("LDBOND"&amp;A31,'Main File'!A:O,6,0),0)</f>
        <v>0</v>
      </c>
      <c r="C31" s="14">
        <f>IFERROR(+VLOOKUP("LDBOND"&amp;A31,'Main File'!A:O,7,0),0)</f>
        <v>0</v>
      </c>
      <c r="D31" s="14">
        <f>IFERROR(+VLOOKUP("LDBOND"&amp;A31,'Main File'!A:O,8,0),0)</f>
        <v>0</v>
      </c>
      <c r="E31" s="14">
        <f>IFERROR(+VLOOKUP("LDBOND"&amp;A31,'Main File'!A:O,9,0),0)</f>
        <v>0</v>
      </c>
      <c r="F31" s="14">
        <f>IFERROR(+VLOOKUP("LDBOND"&amp;A31,'Main File'!A:O,10,0),0)</f>
        <v>0</v>
      </c>
      <c r="G31" s="14">
        <f>IFERROR(+VLOOKUP("LDBOND"&amp;A31,'Main File'!A:O,11,0),0)</f>
        <v>0</v>
      </c>
      <c r="H31" s="14">
        <f>IFERROR(+VLOOKUP("LDBOND"&amp;A31,'Main File'!A:O,12,0),0)</f>
        <v>0</v>
      </c>
      <c r="I31" s="14">
        <f>IFERROR(+VLOOKUP("LDBOND"&amp;A31,'Main File'!A:O,13,0),0)</f>
        <v>0</v>
      </c>
      <c r="J31" s="14">
        <f>IFERROR(+VLOOKUP("LDBOND"&amp;A31,'Main File'!A:O,14,0),0)</f>
        <v>0</v>
      </c>
      <c r="K31" s="14">
        <f>IFERROR(+VLOOKUP("LDBOND"&amp;A31,'Main File'!A:O,15,0),0)</f>
        <v>0</v>
      </c>
    </row>
    <row r="32" spans="1:11" x14ac:dyDescent="0.25">
      <c r="A32" s="9">
        <f t="shared" si="0"/>
        <v>43188</v>
      </c>
      <c r="B32" s="14">
        <f>IFERROR(+VLOOKUP("LDBOND"&amp;A32,'Main File'!A:O,6,0),0)</f>
        <v>0</v>
      </c>
      <c r="C32" s="14">
        <f>IFERROR(+VLOOKUP("LDBOND"&amp;A32,'Main File'!A:O,7,0),0)</f>
        <v>0</v>
      </c>
      <c r="D32" s="14">
        <f>IFERROR(+VLOOKUP("LDBOND"&amp;A32,'Main File'!A:O,8,0),0)</f>
        <v>0</v>
      </c>
      <c r="E32" s="14">
        <f>IFERROR(+VLOOKUP("LDBOND"&amp;A32,'Main File'!A:O,9,0),0)</f>
        <v>0</v>
      </c>
      <c r="F32" s="14">
        <f>IFERROR(+VLOOKUP("LDBOND"&amp;A32,'Main File'!A:O,10,0),0)</f>
        <v>0</v>
      </c>
      <c r="G32" s="14">
        <f>IFERROR(+VLOOKUP("LDBOND"&amp;A32,'Main File'!A:O,11,0),0)</f>
        <v>0</v>
      </c>
      <c r="H32" s="14">
        <f>IFERROR(+VLOOKUP("LDBOND"&amp;A32,'Main File'!A:O,12,0),0)</f>
        <v>0</v>
      </c>
      <c r="I32" s="14">
        <f>IFERROR(+VLOOKUP("LDBOND"&amp;A32,'Main File'!A:O,13,0),0)</f>
        <v>0</v>
      </c>
      <c r="J32" s="14">
        <f>IFERROR(+VLOOKUP("LDBOND"&amp;A32,'Main File'!A:O,14,0),0)</f>
        <v>0</v>
      </c>
      <c r="K32" s="14">
        <f>IFERROR(+VLOOKUP("LDBOND"&amp;A32,'Main File'!A:O,15,0),0)</f>
        <v>0</v>
      </c>
    </row>
    <row r="33" spans="1:11" x14ac:dyDescent="0.25">
      <c r="A33" s="9">
        <f t="shared" si="0"/>
        <v>43189</v>
      </c>
      <c r="B33" s="14">
        <f>IFERROR(+VLOOKUP("LDBOND"&amp;A33,'Main File'!A:O,6,0),0)</f>
        <v>0</v>
      </c>
      <c r="C33" s="14">
        <f>IFERROR(+VLOOKUP("LDBOND"&amp;A33,'Main File'!A:O,7,0),0)</f>
        <v>0</v>
      </c>
      <c r="D33" s="14">
        <f>IFERROR(+VLOOKUP("LDBOND"&amp;A33,'Main File'!A:O,8,0),0)</f>
        <v>0</v>
      </c>
      <c r="E33" s="14">
        <f>IFERROR(+VLOOKUP("LDBOND"&amp;A33,'Main File'!A:O,9,0),0)</f>
        <v>0</v>
      </c>
      <c r="F33" s="14">
        <f>IFERROR(+VLOOKUP("LDBOND"&amp;A33,'Main File'!A:O,10,0),0)</f>
        <v>0</v>
      </c>
      <c r="G33" s="14">
        <f>IFERROR(+VLOOKUP("LDBOND"&amp;A33,'Main File'!A:O,11,0),0)</f>
        <v>0</v>
      </c>
      <c r="H33" s="14">
        <f>IFERROR(+VLOOKUP("LDBOND"&amp;A33,'Main File'!A:O,12,0),0)</f>
        <v>0</v>
      </c>
      <c r="I33" s="14">
        <f>IFERROR(+VLOOKUP("LDBOND"&amp;A33,'Main File'!A:O,13,0),0)</f>
        <v>0</v>
      </c>
      <c r="J33" s="14">
        <f>IFERROR(+VLOOKUP("LDBOND"&amp;A33,'Main File'!A:O,14,0),0)</f>
        <v>0</v>
      </c>
      <c r="K33" s="14">
        <f>IFERROR(+VLOOKUP("LDBOND"&amp;A33,'Main File'!A:O,15,0),0)</f>
        <v>0</v>
      </c>
    </row>
    <row r="34" spans="1:11" x14ac:dyDescent="0.25">
      <c r="A34" s="9">
        <f t="shared" si="0"/>
        <v>43190</v>
      </c>
      <c r="B34" s="14">
        <f>IFERROR(+VLOOKUP("LDBOND"&amp;A34,'Main File'!A:O,6,0),0)</f>
        <v>0</v>
      </c>
      <c r="C34" s="14">
        <f>IFERROR(+VLOOKUP("LDBOND"&amp;A34,'Main File'!A:O,7,0),0)</f>
        <v>0</v>
      </c>
      <c r="D34" s="14">
        <f>IFERROR(+VLOOKUP("LDBOND"&amp;A34,'Main File'!A:O,8,0),0)</f>
        <v>0</v>
      </c>
      <c r="E34" s="14">
        <f>IFERROR(+VLOOKUP("LDBOND"&amp;A34,'Main File'!A:O,9,0),0)</f>
        <v>0</v>
      </c>
      <c r="F34" s="14">
        <f>IFERROR(+VLOOKUP("LDBOND"&amp;A34,'Main File'!A:O,10,0),0)</f>
        <v>0</v>
      </c>
      <c r="G34" s="14">
        <f>IFERROR(+VLOOKUP("LDBOND"&amp;A34,'Main File'!A:O,11,0),0)</f>
        <v>0</v>
      </c>
      <c r="H34" s="14">
        <f>IFERROR(+VLOOKUP("LDBOND"&amp;A34,'Main File'!A:O,12,0),0)</f>
        <v>0</v>
      </c>
      <c r="I34" s="14">
        <f>IFERROR(+VLOOKUP("LDBOND"&amp;A34,'Main File'!A:O,13,0),0)</f>
        <v>0</v>
      </c>
      <c r="J34" s="14">
        <f>IFERROR(+VLOOKUP("LDBOND"&amp;A34,'Main File'!A:O,14,0),0)</f>
        <v>0</v>
      </c>
      <c r="K34" s="14">
        <f>IFERROR(+VLOOKUP("LDBOND"&amp;A34,'Main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41"/>
  <sheetViews>
    <sheetView workbookViewId="0">
      <selection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Capital Protection Oriented Fund-Series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5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IFERROR(+VLOOKUP("LDCPO2"&amp;A4,'Main File'!A:O,6,0),0)</f>
        <v>2.2500806474699728</v>
      </c>
      <c r="C4" s="14">
        <f>IFERROR(+VLOOKUP("LDCPO2"&amp;A4,'Main File'!A:O,7,0),0)</f>
        <v>0</v>
      </c>
      <c r="D4" s="14">
        <f>IFERROR(+VLOOKUP("LDCPO2"&amp;A4,'Main File'!A:O,8,0),0)</f>
        <v>0</v>
      </c>
      <c r="E4" s="14">
        <f>IFERROR(+VLOOKUP("LDCPO2"&amp;A4,'Main File'!A:O,9,0),0)</f>
        <v>0.28801668270849962</v>
      </c>
      <c r="F4" s="14">
        <f>IFERROR(+VLOOKUP("LDCPO2"&amp;A4,'Main File'!A:O,10,0),0)</f>
        <v>2.5380973301784726</v>
      </c>
      <c r="G4" s="14">
        <f>IFERROR(+VLOOKUP("LDCPO2"&amp;A4,'Main File'!A:O,11,0),0)</f>
        <v>1.7500264582877474</v>
      </c>
      <c r="H4" s="14">
        <f>IFERROR(+VLOOKUP("LDCPO2"&amp;A4,'Main File'!A:O,12,0),0)</f>
        <v>0</v>
      </c>
      <c r="I4" s="14">
        <f>IFERROR(+VLOOKUP("LDCPO2"&amp;A4,'Main File'!A:O,13,0),0)</f>
        <v>0</v>
      </c>
      <c r="J4" s="14">
        <f>IFERROR(+VLOOKUP("LDCPO2"&amp;A4,'Main File'!A:O,14,0),0)</f>
        <v>0.28808475524673943</v>
      </c>
      <c r="K4" s="14">
        <f>IFERROR(+VLOOKUP("LDCPO2"&amp;A4,'Main File'!A:O,15,0),0)</f>
        <v>2.0381112135344868</v>
      </c>
    </row>
    <row r="5" spans="1:14" x14ac:dyDescent="0.25">
      <c r="A5" s="9">
        <v>43161</v>
      </c>
      <c r="B5" s="14">
        <f>IFERROR(+VLOOKUP("LDCPO2"&amp;A5,'Main File'!A:O,6,0),0)</f>
        <v>2.2500767516476663</v>
      </c>
      <c r="C5" s="14">
        <f>IFERROR(+VLOOKUP("LDCPO2"&amp;A5,'Main File'!A:O,7,0),0)</f>
        <v>0</v>
      </c>
      <c r="D5" s="14">
        <f>IFERROR(+VLOOKUP("LDCPO2"&amp;A5,'Main File'!A:O,8,0),0)</f>
        <v>0</v>
      </c>
      <c r="E5" s="14">
        <f>IFERROR(+VLOOKUP("LDCPO2"&amp;A5,'Main File'!A:O,9,0),0)</f>
        <v>0.28801679815062636</v>
      </c>
      <c r="F5" s="14">
        <f>IFERROR(+VLOOKUP("LDCPO2"&amp;A5,'Main File'!A:O,10,0),0)</f>
        <v>2.5380935497982926</v>
      </c>
      <c r="G5" s="14">
        <f>IFERROR(+VLOOKUP("LDCPO2"&amp;A5,'Main File'!A:O,11,0),0)</f>
        <v>1.7500081001447005</v>
      </c>
      <c r="H5" s="14">
        <f>IFERROR(+VLOOKUP("LDCPO2"&amp;A5,'Main File'!A:O,12,0),0)</f>
        <v>0</v>
      </c>
      <c r="I5" s="14">
        <f>IFERROR(+VLOOKUP("LDCPO2"&amp;A5,'Main File'!A:O,13,0),0)</f>
        <v>0</v>
      </c>
      <c r="J5" s="14">
        <f>IFERROR(+VLOOKUP("LDCPO2"&amp;A5,'Main File'!A:O,14,0),0)</f>
        <v>0.28806555971391545</v>
      </c>
      <c r="K5" s="14">
        <f>IFERROR(+VLOOKUP("LDCPO2"&amp;A5,'Main File'!A:O,15,0),0)</f>
        <v>2.038073659858616</v>
      </c>
    </row>
    <row r="6" spans="1:14" x14ac:dyDescent="0.25">
      <c r="A6" s="9">
        <f>+A5+1</f>
        <v>43162</v>
      </c>
      <c r="B6" s="14">
        <f>IFERROR(+VLOOKUP("LDCPO2"&amp;A6,'Main File'!A:O,6,0),0)</f>
        <v>2.250078645699547</v>
      </c>
      <c r="C6" s="14">
        <f>IFERROR(+VLOOKUP("LDCPO2"&amp;A6,'Main File'!A:O,7,0),0)</f>
        <v>0</v>
      </c>
      <c r="D6" s="14">
        <f>IFERROR(+VLOOKUP("LDCPO2"&amp;A6,'Main File'!A:O,8,0),0)</f>
        <v>0</v>
      </c>
      <c r="E6" s="14">
        <f>IFERROR(+VLOOKUP("LDCPO2"&amp;A6,'Main File'!A:O,9,0),0)</f>
        <v>0.28801691733792156</v>
      </c>
      <c r="F6" s="14">
        <f>IFERROR(+VLOOKUP("LDCPO2"&amp;A6,'Main File'!A:O,10,0),0)</f>
        <v>2.5380955630374684</v>
      </c>
      <c r="G6" s="14">
        <f>IFERROR(+VLOOKUP("LDCPO2"&amp;A6,'Main File'!A:O,11,0),0)</f>
        <v>1.7499897632888295</v>
      </c>
      <c r="H6" s="14">
        <f>IFERROR(+VLOOKUP("LDCPO2"&amp;A6,'Main File'!A:O,12,0),0)</f>
        <v>0</v>
      </c>
      <c r="I6" s="14">
        <f>IFERROR(+VLOOKUP("LDCPO2"&amp;A6,'Main File'!A:O,13,0),0)</f>
        <v>0</v>
      </c>
      <c r="J6" s="14">
        <f>IFERROR(+VLOOKUP("LDCPO2"&amp;A6,'Main File'!A:O,14,0),0)</f>
        <v>0.2880463698401643</v>
      </c>
      <c r="K6" s="14">
        <f>IFERROR(+VLOOKUP("LDCPO2"&amp;A6,'Main File'!A:O,15,0),0)</f>
        <v>2.038036133128994</v>
      </c>
    </row>
    <row r="7" spans="1:14" x14ac:dyDescent="0.25">
      <c r="A7" s="9">
        <f t="shared" ref="A7:A34" si="0">+A6+1</f>
        <v>43163</v>
      </c>
      <c r="B7" s="14">
        <f>IFERROR(+VLOOKUP("LDCPO2"&amp;A7,'Main File'!A:O,6,0),0)</f>
        <v>2.250080547835926</v>
      </c>
      <c r="C7" s="14">
        <f>IFERROR(+VLOOKUP("LDCPO2"&amp;A7,'Main File'!A:O,7,0),0)</f>
        <v>0</v>
      </c>
      <c r="D7" s="14">
        <f>IFERROR(+VLOOKUP("LDCPO2"&amp;A7,'Main File'!A:O,8,0),0)</f>
        <v>0</v>
      </c>
      <c r="E7" s="14">
        <f>IFERROR(+VLOOKUP("LDCPO2"&amp;A7,'Main File'!A:O,9,0),0)</f>
        <v>0.28801703757310093</v>
      </c>
      <c r="F7" s="14">
        <f>IFERROR(+VLOOKUP("LDCPO2"&amp;A7,'Main File'!A:O,10,0),0)</f>
        <v>2.5380975854090271</v>
      </c>
      <c r="G7" s="14">
        <f>IFERROR(+VLOOKUP("LDCPO2"&amp;A7,'Main File'!A:O,11,0),0)</f>
        <v>1.7500696740336625</v>
      </c>
      <c r="H7" s="14">
        <f>IFERROR(+VLOOKUP("LDCPO2"&amp;A7,'Main File'!A:O,12,0),0)</f>
        <v>0</v>
      </c>
      <c r="I7" s="14">
        <f>IFERROR(+VLOOKUP("LDCPO2"&amp;A7,'Main File'!A:O,13,0),0)</f>
        <v>0</v>
      </c>
      <c r="J7" s="14">
        <f>IFERROR(+VLOOKUP("LDCPO2"&amp;A7,'Main File'!A:O,14,0),0)</f>
        <v>0.28802718407334821</v>
      </c>
      <c r="K7" s="14">
        <f>IFERROR(+VLOOKUP("LDCPO2"&amp;A7,'Main File'!A:O,15,0),0)</f>
        <v>2.0380968581070107</v>
      </c>
    </row>
    <row r="8" spans="1:14" x14ac:dyDescent="0.25">
      <c r="A8" s="9">
        <f t="shared" si="0"/>
        <v>43164</v>
      </c>
      <c r="B8" s="14">
        <f>IFERROR(+VLOOKUP("LDCPO2"&amp;A8,'Main File'!A:O,6,0),0)</f>
        <v>0</v>
      </c>
      <c r="C8" s="14">
        <f>IFERROR(+VLOOKUP("LDCPO2"&amp;A8,'Main File'!A:O,7,0),0)</f>
        <v>0</v>
      </c>
      <c r="D8" s="14">
        <f>IFERROR(+VLOOKUP("LDCPO2"&amp;A8,'Main File'!A:O,8,0),0)</f>
        <v>0</v>
      </c>
      <c r="E8" s="14">
        <f>IFERROR(+VLOOKUP("LDCPO2"&amp;A8,'Main File'!A:O,9,0),0)</f>
        <v>0</v>
      </c>
      <c r="F8" s="14">
        <f>IFERROR(+VLOOKUP("LDCPO2"&amp;A8,'Main File'!A:O,10,0),0)</f>
        <v>0</v>
      </c>
      <c r="G8" s="14">
        <f>IFERROR(+VLOOKUP("LDCPO2"&amp;A8,'Main File'!A:O,11,0),0)</f>
        <v>0</v>
      </c>
      <c r="H8" s="14">
        <f>IFERROR(+VLOOKUP("LDCPO2"&amp;A8,'Main File'!A:O,12,0),0)</f>
        <v>0</v>
      </c>
      <c r="I8" s="14">
        <f>IFERROR(+VLOOKUP("LDCPO2"&amp;A8,'Main File'!A:O,13,0),0)</f>
        <v>0</v>
      </c>
      <c r="J8" s="14">
        <f>IFERROR(+VLOOKUP("LDCPO2"&amp;A8,'Main File'!A:O,14,0),0)</f>
        <v>0</v>
      </c>
      <c r="K8" s="14">
        <f>IFERROR(+VLOOKUP("LDCPO2"&amp;A8,'Main File'!A:O,15,0),0)</f>
        <v>0</v>
      </c>
    </row>
    <row r="9" spans="1:14" x14ac:dyDescent="0.25">
      <c r="A9" s="9">
        <f t="shared" si="0"/>
        <v>43165</v>
      </c>
      <c r="B9" s="14">
        <f>IFERROR(+VLOOKUP("LDCPO2"&amp;A9,'Main File'!A:O,6,0),0)</f>
        <v>0</v>
      </c>
      <c r="C9" s="14">
        <f>IFERROR(+VLOOKUP("LDCPO2"&amp;A9,'Main File'!A:O,7,0),0)</f>
        <v>0</v>
      </c>
      <c r="D9" s="14">
        <f>IFERROR(+VLOOKUP("LDCPO2"&amp;A9,'Main File'!A:O,8,0),0)</f>
        <v>0</v>
      </c>
      <c r="E9" s="14">
        <f>IFERROR(+VLOOKUP("LDCPO2"&amp;A9,'Main File'!A:O,9,0),0)</f>
        <v>0</v>
      </c>
      <c r="F9" s="14">
        <f>IFERROR(+VLOOKUP("LDCPO2"&amp;A9,'Main File'!A:O,10,0),0)</f>
        <v>0</v>
      </c>
      <c r="G9" s="14">
        <f>IFERROR(+VLOOKUP("LDCPO2"&amp;A9,'Main File'!A:O,11,0),0)</f>
        <v>0</v>
      </c>
      <c r="H9" s="14">
        <f>IFERROR(+VLOOKUP("LDCPO2"&amp;A9,'Main File'!A:O,12,0),0)</f>
        <v>0</v>
      </c>
      <c r="I9" s="14">
        <f>IFERROR(+VLOOKUP("LDCPO2"&amp;A9,'Main File'!A:O,13,0),0)</f>
        <v>0</v>
      </c>
      <c r="J9" s="14">
        <f>IFERROR(+VLOOKUP("LDCPO2"&amp;A9,'Main File'!A:O,14,0),0)</f>
        <v>0</v>
      </c>
      <c r="K9" s="14">
        <f>IFERROR(+VLOOKUP("LDCPO2"&amp;A9,'Main File'!A:O,15,0),0)</f>
        <v>0</v>
      </c>
    </row>
    <row r="10" spans="1:14" x14ac:dyDescent="0.25">
      <c r="A10" s="9">
        <f t="shared" si="0"/>
        <v>43166</v>
      </c>
      <c r="B10" s="14">
        <f>IFERROR(+VLOOKUP("LDCPO2"&amp;A10,'Main File'!A:O,6,0),0)</f>
        <v>0</v>
      </c>
      <c r="C10" s="14">
        <f>IFERROR(+VLOOKUP("LDCPO2"&amp;A10,'Main File'!A:O,7,0),0)</f>
        <v>0</v>
      </c>
      <c r="D10" s="14">
        <f>IFERROR(+VLOOKUP("LDCPO2"&amp;A10,'Main File'!A:O,8,0),0)</f>
        <v>0</v>
      </c>
      <c r="E10" s="14">
        <f>IFERROR(+VLOOKUP("LDCPO2"&amp;A10,'Main File'!A:O,9,0),0)</f>
        <v>0</v>
      </c>
      <c r="F10" s="14">
        <f>IFERROR(+VLOOKUP("LDCPO2"&amp;A10,'Main File'!A:O,10,0),0)</f>
        <v>0</v>
      </c>
      <c r="G10" s="14">
        <f>IFERROR(+VLOOKUP("LDCPO2"&amp;A10,'Main File'!A:O,11,0),0)</f>
        <v>0</v>
      </c>
      <c r="H10" s="14">
        <f>IFERROR(+VLOOKUP("LDCPO2"&amp;A10,'Main File'!A:O,12,0),0)</f>
        <v>0</v>
      </c>
      <c r="I10" s="14">
        <f>IFERROR(+VLOOKUP("LDCPO2"&amp;A10,'Main File'!A:O,13,0),0)</f>
        <v>0</v>
      </c>
      <c r="J10" s="14">
        <f>IFERROR(+VLOOKUP("LDCPO2"&amp;A10,'Main File'!A:O,14,0),0)</f>
        <v>0</v>
      </c>
      <c r="K10" s="14">
        <f>IFERROR(+VLOOKUP("LDCPO2"&amp;A10,'Main File'!A:O,15,0),0)</f>
        <v>0</v>
      </c>
    </row>
    <row r="11" spans="1:14" x14ac:dyDescent="0.25">
      <c r="A11" s="9">
        <f t="shared" si="0"/>
        <v>43167</v>
      </c>
      <c r="B11" s="14">
        <f>IFERROR(+VLOOKUP("LDCPO2"&amp;A11,'Main File'!A:O,6,0),0)</f>
        <v>0</v>
      </c>
      <c r="C11" s="14">
        <f>IFERROR(+VLOOKUP("LDCPO2"&amp;A11,'Main File'!A:O,7,0),0)</f>
        <v>0</v>
      </c>
      <c r="D11" s="14">
        <f>IFERROR(+VLOOKUP("LDCPO2"&amp;A11,'Main File'!A:O,8,0),0)</f>
        <v>0</v>
      </c>
      <c r="E11" s="14">
        <f>IFERROR(+VLOOKUP("LDCPO2"&amp;A11,'Main File'!A:O,9,0),0)</f>
        <v>0</v>
      </c>
      <c r="F11" s="14">
        <f>IFERROR(+VLOOKUP("LDCPO2"&amp;A11,'Main File'!A:O,10,0),0)</f>
        <v>0</v>
      </c>
      <c r="G11" s="14">
        <f>IFERROR(+VLOOKUP("LDCPO2"&amp;A11,'Main File'!A:O,11,0),0)</f>
        <v>0</v>
      </c>
      <c r="H11" s="14">
        <f>IFERROR(+VLOOKUP("LDCPO2"&amp;A11,'Main File'!A:O,12,0),0)</f>
        <v>0</v>
      </c>
      <c r="I11" s="14">
        <f>IFERROR(+VLOOKUP("LDCPO2"&amp;A11,'Main File'!A:O,13,0),0)</f>
        <v>0</v>
      </c>
      <c r="J11" s="14">
        <f>IFERROR(+VLOOKUP("LDCPO2"&amp;A11,'Main File'!A:O,14,0),0)</f>
        <v>0</v>
      </c>
      <c r="K11" s="14">
        <f>IFERROR(+VLOOKUP("LDCPO2"&amp;A11,'Main File'!A:O,15,0),0)</f>
        <v>0</v>
      </c>
    </row>
    <row r="12" spans="1:14" x14ac:dyDescent="0.25">
      <c r="A12" s="9">
        <f t="shared" si="0"/>
        <v>43168</v>
      </c>
      <c r="B12" s="14">
        <f>IFERROR(+VLOOKUP("LDCPO2"&amp;A12,'Main File'!A:O,6,0),0)</f>
        <v>0</v>
      </c>
      <c r="C12" s="14">
        <f>IFERROR(+VLOOKUP("LDCPO2"&amp;A12,'Main File'!A:O,7,0),0)</f>
        <v>0</v>
      </c>
      <c r="D12" s="14">
        <f>IFERROR(+VLOOKUP("LDCPO2"&amp;A12,'Main File'!A:O,8,0),0)</f>
        <v>0</v>
      </c>
      <c r="E12" s="14">
        <f>IFERROR(+VLOOKUP("LDCPO2"&amp;A12,'Main File'!A:O,9,0),0)</f>
        <v>0</v>
      </c>
      <c r="F12" s="14">
        <f>IFERROR(+VLOOKUP("LDCPO2"&amp;A12,'Main File'!A:O,10,0),0)</f>
        <v>0</v>
      </c>
      <c r="G12" s="14">
        <f>IFERROR(+VLOOKUP("LDCPO2"&amp;A12,'Main File'!A:O,11,0),0)</f>
        <v>0</v>
      </c>
      <c r="H12" s="14">
        <f>IFERROR(+VLOOKUP("LDCPO2"&amp;A12,'Main File'!A:O,12,0),0)</f>
        <v>0</v>
      </c>
      <c r="I12" s="14">
        <f>IFERROR(+VLOOKUP("LDCPO2"&amp;A12,'Main File'!A:O,13,0),0)</f>
        <v>0</v>
      </c>
      <c r="J12" s="14">
        <f>IFERROR(+VLOOKUP("LDCPO2"&amp;A12,'Main File'!A:O,14,0),0)</f>
        <v>0</v>
      </c>
      <c r="K12" s="14">
        <f>IFERROR(+VLOOKUP("LDCPO2"&amp;A12,'Main File'!A:O,15,0),0)</f>
        <v>0</v>
      </c>
    </row>
    <row r="13" spans="1:14" x14ac:dyDescent="0.25">
      <c r="A13" s="9">
        <f t="shared" si="0"/>
        <v>43169</v>
      </c>
      <c r="B13" s="14">
        <f>IFERROR(+VLOOKUP("LDCPO2"&amp;A13,'Main File'!A:O,6,0),0)</f>
        <v>0</v>
      </c>
      <c r="C13" s="14">
        <f>IFERROR(+VLOOKUP("LDCPO2"&amp;A13,'Main File'!A:O,7,0),0)</f>
        <v>0</v>
      </c>
      <c r="D13" s="14">
        <f>IFERROR(+VLOOKUP("LDCPO2"&amp;A13,'Main File'!A:O,8,0),0)</f>
        <v>0</v>
      </c>
      <c r="E13" s="14">
        <f>IFERROR(+VLOOKUP("LDCPO2"&amp;A13,'Main File'!A:O,9,0),0)</f>
        <v>0</v>
      </c>
      <c r="F13" s="14">
        <f>IFERROR(+VLOOKUP("LDCPO2"&amp;A13,'Main File'!A:O,10,0),0)</f>
        <v>0</v>
      </c>
      <c r="G13" s="14">
        <f>IFERROR(+VLOOKUP("LDCPO2"&amp;A13,'Main File'!A:O,11,0),0)</f>
        <v>0</v>
      </c>
      <c r="H13" s="14">
        <f>IFERROR(+VLOOKUP("LDCPO2"&amp;A13,'Main File'!A:O,12,0),0)</f>
        <v>0</v>
      </c>
      <c r="I13" s="14">
        <f>IFERROR(+VLOOKUP("LDCPO2"&amp;A13,'Main File'!A:O,13,0),0)</f>
        <v>0</v>
      </c>
      <c r="J13" s="14">
        <f>IFERROR(+VLOOKUP("LDCPO2"&amp;A13,'Main File'!A:O,14,0),0)</f>
        <v>0</v>
      </c>
      <c r="K13" s="14">
        <f>IFERROR(+VLOOKUP("LDCPO2"&amp;A13,'Main File'!A:O,15,0),0)</f>
        <v>0</v>
      </c>
    </row>
    <row r="14" spans="1:14" x14ac:dyDescent="0.25">
      <c r="A14" s="9">
        <f t="shared" si="0"/>
        <v>43170</v>
      </c>
      <c r="B14" s="14">
        <f>IFERROR(+VLOOKUP("LDCPO2"&amp;A14,'Main File'!A:O,6,0),0)</f>
        <v>0</v>
      </c>
      <c r="C14" s="14">
        <f>IFERROR(+VLOOKUP("LDCPO2"&amp;A14,'Main File'!A:O,7,0),0)</f>
        <v>0</v>
      </c>
      <c r="D14" s="14">
        <f>IFERROR(+VLOOKUP("LDCPO2"&amp;A14,'Main File'!A:O,8,0),0)</f>
        <v>0</v>
      </c>
      <c r="E14" s="14">
        <f>IFERROR(+VLOOKUP("LDCPO2"&amp;A14,'Main File'!A:O,9,0),0)</f>
        <v>0</v>
      </c>
      <c r="F14" s="14">
        <f>IFERROR(+VLOOKUP("LDCPO2"&amp;A14,'Main File'!A:O,10,0),0)</f>
        <v>0</v>
      </c>
      <c r="G14" s="14">
        <f>IFERROR(+VLOOKUP("LDCPO2"&amp;A14,'Main File'!A:O,11,0),0)</f>
        <v>0</v>
      </c>
      <c r="H14" s="14">
        <f>IFERROR(+VLOOKUP("LDCPO2"&amp;A14,'Main File'!A:O,12,0),0)</f>
        <v>0</v>
      </c>
      <c r="I14" s="14">
        <f>IFERROR(+VLOOKUP("LDCPO2"&amp;A14,'Main File'!A:O,13,0),0)</f>
        <v>0</v>
      </c>
      <c r="J14" s="14">
        <f>IFERROR(+VLOOKUP("LDCPO2"&amp;A14,'Main File'!A:O,14,0),0)</f>
        <v>0</v>
      </c>
      <c r="K14" s="14">
        <f>IFERROR(+VLOOKUP("LDCPO2"&amp;A14,'Main File'!A:O,15,0),0)</f>
        <v>0</v>
      </c>
    </row>
    <row r="15" spans="1:14" x14ac:dyDescent="0.25">
      <c r="A15" s="9">
        <f t="shared" si="0"/>
        <v>43171</v>
      </c>
      <c r="B15" s="14">
        <f>IFERROR(+VLOOKUP("LDCPO2"&amp;A15,'Main File'!A:O,6,0),0)</f>
        <v>0</v>
      </c>
      <c r="C15" s="14">
        <f>IFERROR(+VLOOKUP("LDCPO2"&amp;A15,'Main File'!A:O,7,0),0)</f>
        <v>0</v>
      </c>
      <c r="D15" s="14">
        <f>IFERROR(+VLOOKUP("LDCPO2"&amp;A15,'Main File'!A:O,8,0),0)</f>
        <v>0</v>
      </c>
      <c r="E15" s="14">
        <f>IFERROR(+VLOOKUP("LDCPO2"&amp;A15,'Main File'!A:O,9,0),0)</f>
        <v>0</v>
      </c>
      <c r="F15" s="14">
        <f>IFERROR(+VLOOKUP("LDCPO2"&amp;A15,'Main File'!A:O,10,0),0)</f>
        <v>0</v>
      </c>
      <c r="G15" s="14">
        <f>IFERROR(+VLOOKUP("LDCPO2"&amp;A15,'Main File'!A:O,11,0),0)</f>
        <v>0</v>
      </c>
      <c r="H15" s="14">
        <f>IFERROR(+VLOOKUP("LDCPO2"&amp;A15,'Main File'!A:O,12,0),0)</f>
        <v>0</v>
      </c>
      <c r="I15" s="14">
        <f>IFERROR(+VLOOKUP("LDCPO2"&amp;A15,'Main File'!A:O,13,0),0)</f>
        <v>0</v>
      </c>
      <c r="J15" s="14">
        <f>IFERROR(+VLOOKUP("LDCPO2"&amp;A15,'Main File'!A:O,14,0),0)</f>
        <v>0</v>
      </c>
      <c r="K15" s="14">
        <f>IFERROR(+VLOOKUP("LDCPO2"&amp;A15,'Main File'!A:O,15,0),0)</f>
        <v>0</v>
      </c>
    </row>
    <row r="16" spans="1:14" x14ac:dyDescent="0.25">
      <c r="A16" s="9">
        <f t="shared" si="0"/>
        <v>43172</v>
      </c>
      <c r="B16" s="14">
        <f>IFERROR(+VLOOKUP("LDCPO2"&amp;A16,'Main File'!A:O,6,0),0)</f>
        <v>0</v>
      </c>
      <c r="C16" s="14">
        <f>IFERROR(+VLOOKUP("LDCPO2"&amp;A16,'Main File'!A:O,7,0),0)</f>
        <v>0</v>
      </c>
      <c r="D16" s="14">
        <f>IFERROR(+VLOOKUP("LDCPO2"&amp;A16,'Main File'!A:O,8,0),0)</f>
        <v>0</v>
      </c>
      <c r="E16" s="14">
        <f>IFERROR(+VLOOKUP("LDCPO2"&amp;A16,'Main File'!A:O,9,0),0)</f>
        <v>0</v>
      </c>
      <c r="F16" s="14">
        <f>IFERROR(+VLOOKUP("LDCPO2"&amp;A16,'Main File'!A:O,10,0),0)</f>
        <v>0</v>
      </c>
      <c r="G16" s="14">
        <f>IFERROR(+VLOOKUP("LDCPO2"&amp;A16,'Main File'!A:O,11,0),0)</f>
        <v>0</v>
      </c>
      <c r="H16" s="14">
        <f>IFERROR(+VLOOKUP("LDCPO2"&amp;A16,'Main File'!A:O,12,0),0)</f>
        <v>0</v>
      </c>
      <c r="I16" s="14">
        <f>IFERROR(+VLOOKUP("LDCPO2"&amp;A16,'Main File'!A:O,13,0),0)</f>
        <v>0</v>
      </c>
      <c r="J16" s="14">
        <f>IFERROR(+VLOOKUP("LDCPO2"&amp;A16,'Main File'!A:O,14,0),0)</f>
        <v>0</v>
      </c>
      <c r="K16" s="14">
        <f>IFERROR(+VLOOKUP("LDCPO2"&amp;A16,'Main File'!A:O,15,0),0)</f>
        <v>0</v>
      </c>
    </row>
    <row r="17" spans="1:11" x14ac:dyDescent="0.25">
      <c r="A17" s="9">
        <f t="shared" si="0"/>
        <v>43173</v>
      </c>
      <c r="B17" s="14">
        <f>IFERROR(+VLOOKUP("LDCPO2"&amp;A17,'Main File'!A:O,6,0),0)</f>
        <v>0</v>
      </c>
      <c r="C17" s="14">
        <f>IFERROR(+VLOOKUP("LDCPO2"&amp;A17,'Main File'!A:O,7,0),0)</f>
        <v>0</v>
      </c>
      <c r="D17" s="14">
        <f>IFERROR(+VLOOKUP("LDCPO2"&amp;A17,'Main File'!A:O,8,0),0)</f>
        <v>0</v>
      </c>
      <c r="E17" s="14">
        <f>IFERROR(+VLOOKUP("LDCPO2"&amp;A17,'Main File'!A:O,9,0),0)</f>
        <v>0</v>
      </c>
      <c r="F17" s="14">
        <f>IFERROR(+VLOOKUP("LDCPO2"&amp;A17,'Main File'!A:O,10,0),0)</f>
        <v>0</v>
      </c>
      <c r="G17" s="14">
        <f>IFERROR(+VLOOKUP("LDCPO2"&amp;A17,'Main File'!A:O,11,0),0)</f>
        <v>0</v>
      </c>
      <c r="H17" s="14">
        <f>IFERROR(+VLOOKUP("LDCPO2"&amp;A17,'Main File'!A:O,12,0),0)</f>
        <v>0</v>
      </c>
      <c r="I17" s="14">
        <f>IFERROR(+VLOOKUP("LDCPO2"&amp;A17,'Main File'!A:O,13,0),0)</f>
        <v>0</v>
      </c>
      <c r="J17" s="14">
        <f>IFERROR(+VLOOKUP("LDCPO2"&amp;A17,'Main File'!A:O,14,0),0)</f>
        <v>0</v>
      </c>
      <c r="K17" s="14">
        <f>IFERROR(+VLOOKUP("LDCPO2"&amp;A17,'Main File'!A:O,15,0),0)</f>
        <v>0</v>
      </c>
    </row>
    <row r="18" spans="1:11" x14ac:dyDescent="0.25">
      <c r="A18" s="9">
        <f t="shared" si="0"/>
        <v>43174</v>
      </c>
      <c r="B18" s="14">
        <f>IFERROR(+VLOOKUP("LDCPO2"&amp;A18,'Main File'!A:O,6,0),0)</f>
        <v>0</v>
      </c>
      <c r="C18" s="14">
        <f>IFERROR(+VLOOKUP("LDCPO2"&amp;A18,'Main File'!A:O,7,0),0)</f>
        <v>0</v>
      </c>
      <c r="D18" s="14">
        <f>IFERROR(+VLOOKUP("LDCPO2"&amp;A18,'Main File'!A:O,8,0),0)</f>
        <v>0</v>
      </c>
      <c r="E18" s="14">
        <f>IFERROR(+VLOOKUP("LDCPO2"&amp;A18,'Main File'!A:O,9,0),0)</f>
        <v>0</v>
      </c>
      <c r="F18" s="14">
        <f>IFERROR(+VLOOKUP("LDCPO2"&amp;A18,'Main File'!A:O,10,0),0)</f>
        <v>0</v>
      </c>
      <c r="G18" s="14">
        <f>IFERROR(+VLOOKUP("LDCPO2"&amp;A18,'Main File'!A:O,11,0),0)</f>
        <v>0</v>
      </c>
      <c r="H18" s="14">
        <f>IFERROR(+VLOOKUP("LDCPO2"&amp;A18,'Main File'!A:O,12,0),0)</f>
        <v>0</v>
      </c>
      <c r="I18" s="14">
        <f>IFERROR(+VLOOKUP("LDCPO2"&amp;A18,'Main File'!A:O,13,0),0)</f>
        <v>0</v>
      </c>
      <c r="J18" s="14">
        <f>IFERROR(+VLOOKUP("LDCPO2"&amp;A18,'Main File'!A:O,14,0),0)</f>
        <v>0</v>
      </c>
      <c r="K18" s="14">
        <f>IFERROR(+VLOOKUP("LDCPO2"&amp;A18,'Main File'!A:O,15,0),0)</f>
        <v>0</v>
      </c>
    </row>
    <row r="19" spans="1:11" x14ac:dyDescent="0.25">
      <c r="A19" s="9">
        <f t="shared" si="0"/>
        <v>43175</v>
      </c>
      <c r="B19" s="14">
        <f>IFERROR(+VLOOKUP("LDCPO2"&amp;A19,'Main File'!A:O,6,0),0)</f>
        <v>0</v>
      </c>
      <c r="C19" s="14">
        <f>IFERROR(+VLOOKUP("LDCPO2"&amp;A19,'Main File'!A:O,7,0),0)</f>
        <v>0</v>
      </c>
      <c r="D19" s="14">
        <f>IFERROR(+VLOOKUP("LDCPO2"&amp;A19,'Main File'!A:O,8,0),0)</f>
        <v>0</v>
      </c>
      <c r="E19" s="14">
        <f>IFERROR(+VLOOKUP("LDCPO2"&amp;A19,'Main File'!A:O,9,0),0)</f>
        <v>0</v>
      </c>
      <c r="F19" s="14">
        <f>IFERROR(+VLOOKUP("LDCPO2"&amp;A19,'Main File'!A:O,10,0),0)</f>
        <v>0</v>
      </c>
      <c r="G19" s="14">
        <f>IFERROR(+VLOOKUP("LDCPO2"&amp;A19,'Main File'!A:O,11,0),0)</f>
        <v>0</v>
      </c>
      <c r="H19" s="14">
        <f>IFERROR(+VLOOKUP("LDCPO2"&amp;A19,'Main File'!A:O,12,0),0)</f>
        <v>0</v>
      </c>
      <c r="I19" s="14">
        <f>IFERROR(+VLOOKUP("LDCPO2"&amp;A19,'Main File'!A:O,13,0),0)</f>
        <v>0</v>
      </c>
      <c r="J19" s="14">
        <f>IFERROR(+VLOOKUP("LDCPO2"&amp;A19,'Main File'!A:O,14,0),0)</f>
        <v>0</v>
      </c>
      <c r="K19" s="14">
        <f>IFERROR(+VLOOKUP("LDCPO2"&amp;A19,'Main File'!A:O,15,0),0)</f>
        <v>0</v>
      </c>
    </row>
    <row r="20" spans="1:11" x14ac:dyDescent="0.25">
      <c r="A20" s="9">
        <f t="shared" si="0"/>
        <v>43176</v>
      </c>
      <c r="B20" s="14">
        <f>IFERROR(+VLOOKUP("LDCPO2"&amp;A20,'Main File'!A:O,6,0),0)</f>
        <v>0</v>
      </c>
      <c r="C20" s="14">
        <f>IFERROR(+VLOOKUP("LDCPO2"&amp;A20,'Main File'!A:O,7,0),0)</f>
        <v>0</v>
      </c>
      <c r="D20" s="14">
        <f>IFERROR(+VLOOKUP("LDCPO2"&amp;A20,'Main File'!A:O,8,0),0)</f>
        <v>0</v>
      </c>
      <c r="E20" s="14">
        <f>IFERROR(+VLOOKUP("LDCPO2"&amp;A20,'Main File'!A:O,9,0),0)</f>
        <v>0</v>
      </c>
      <c r="F20" s="14">
        <f>IFERROR(+VLOOKUP("LDCPO2"&amp;A20,'Main File'!A:O,10,0),0)</f>
        <v>0</v>
      </c>
      <c r="G20" s="14">
        <f>IFERROR(+VLOOKUP("LDCPO2"&amp;A20,'Main File'!A:O,11,0),0)</f>
        <v>0</v>
      </c>
      <c r="H20" s="14">
        <f>IFERROR(+VLOOKUP("LDCPO2"&amp;A20,'Main File'!A:O,12,0),0)</f>
        <v>0</v>
      </c>
      <c r="I20" s="14">
        <f>IFERROR(+VLOOKUP("LDCPO2"&amp;A20,'Main File'!A:O,13,0),0)</f>
        <v>0</v>
      </c>
      <c r="J20" s="14">
        <f>IFERROR(+VLOOKUP("LDCPO2"&amp;A20,'Main File'!A:O,14,0),0)</f>
        <v>0</v>
      </c>
      <c r="K20" s="14">
        <f>IFERROR(+VLOOKUP("LDCPO2"&amp;A20,'Main File'!A:O,15,0),0)</f>
        <v>0</v>
      </c>
    </row>
    <row r="21" spans="1:11" x14ac:dyDescent="0.25">
      <c r="A21" s="9">
        <f t="shared" si="0"/>
        <v>43177</v>
      </c>
      <c r="B21" s="14">
        <f>IFERROR(+VLOOKUP("LDCPO2"&amp;A21,'Main File'!A:O,6,0),0)</f>
        <v>0</v>
      </c>
      <c r="C21" s="14">
        <f>IFERROR(+VLOOKUP("LDCPO2"&amp;A21,'Main File'!A:O,7,0),0)</f>
        <v>0</v>
      </c>
      <c r="D21" s="14">
        <f>IFERROR(+VLOOKUP("LDCPO2"&amp;A21,'Main File'!A:O,8,0),0)</f>
        <v>0</v>
      </c>
      <c r="E21" s="14">
        <f>IFERROR(+VLOOKUP("LDCPO2"&amp;A21,'Main File'!A:O,9,0),0)</f>
        <v>0</v>
      </c>
      <c r="F21" s="14">
        <f>IFERROR(+VLOOKUP("LDCPO2"&amp;A21,'Main File'!A:O,10,0),0)</f>
        <v>0</v>
      </c>
      <c r="G21" s="14">
        <f>IFERROR(+VLOOKUP("LDCPO2"&amp;A21,'Main File'!A:O,11,0),0)</f>
        <v>0</v>
      </c>
      <c r="H21" s="14">
        <f>IFERROR(+VLOOKUP("LDCPO2"&amp;A21,'Main File'!A:O,12,0),0)</f>
        <v>0</v>
      </c>
      <c r="I21" s="14">
        <f>IFERROR(+VLOOKUP("LDCPO2"&amp;A21,'Main File'!A:O,13,0),0)</f>
        <v>0</v>
      </c>
      <c r="J21" s="14">
        <f>IFERROR(+VLOOKUP("LDCPO2"&amp;A21,'Main File'!A:O,14,0),0)</f>
        <v>0</v>
      </c>
      <c r="K21" s="14">
        <f>IFERROR(+VLOOKUP("LDCPO2"&amp;A21,'Main File'!A:O,15,0),0)</f>
        <v>0</v>
      </c>
    </row>
    <row r="22" spans="1:11" x14ac:dyDescent="0.25">
      <c r="A22" s="9">
        <f t="shared" si="0"/>
        <v>43178</v>
      </c>
      <c r="B22" s="14">
        <f>IFERROR(+VLOOKUP("LDCPO2"&amp;A22,'Main File'!A:O,6,0),0)</f>
        <v>0</v>
      </c>
      <c r="C22" s="14">
        <f>IFERROR(+VLOOKUP("LDCPO2"&amp;A22,'Main File'!A:O,7,0),0)</f>
        <v>0</v>
      </c>
      <c r="D22" s="14">
        <f>IFERROR(+VLOOKUP("LDCPO2"&amp;A22,'Main File'!A:O,8,0),0)</f>
        <v>0</v>
      </c>
      <c r="E22" s="14">
        <f>IFERROR(+VLOOKUP("LDCPO2"&amp;A22,'Main File'!A:O,9,0),0)</f>
        <v>0</v>
      </c>
      <c r="F22" s="14">
        <f>IFERROR(+VLOOKUP("LDCPO2"&amp;A22,'Main File'!A:O,10,0),0)</f>
        <v>0</v>
      </c>
      <c r="G22" s="14">
        <f>IFERROR(+VLOOKUP("LDCPO2"&amp;A22,'Main File'!A:O,11,0),0)</f>
        <v>0</v>
      </c>
      <c r="H22" s="14">
        <f>IFERROR(+VLOOKUP("LDCPO2"&amp;A22,'Main File'!A:O,12,0),0)</f>
        <v>0</v>
      </c>
      <c r="I22" s="14">
        <f>IFERROR(+VLOOKUP("LDCPO2"&amp;A22,'Main File'!A:O,13,0),0)</f>
        <v>0</v>
      </c>
      <c r="J22" s="14">
        <f>IFERROR(+VLOOKUP("LDCPO2"&amp;A22,'Main File'!A:O,14,0),0)</f>
        <v>0</v>
      </c>
      <c r="K22" s="14">
        <f>IFERROR(+VLOOKUP("LDCPO2"&amp;A22,'Main File'!A:O,15,0),0)</f>
        <v>0</v>
      </c>
    </row>
    <row r="23" spans="1:11" x14ac:dyDescent="0.25">
      <c r="A23" s="9">
        <f t="shared" si="0"/>
        <v>43179</v>
      </c>
      <c r="B23" s="14">
        <f>IFERROR(+VLOOKUP("LDCPO2"&amp;A23,'Main File'!A:O,6,0),0)</f>
        <v>0</v>
      </c>
      <c r="C23" s="14">
        <f>IFERROR(+VLOOKUP("LDCPO2"&amp;A23,'Main File'!A:O,7,0),0)</f>
        <v>0</v>
      </c>
      <c r="D23" s="14">
        <f>IFERROR(+VLOOKUP("LDCPO2"&amp;A23,'Main File'!A:O,8,0),0)</f>
        <v>0</v>
      </c>
      <c r="E23" s="14">
        <f>IFERROR(+VLOOKUP("LDCPO2"&amp;A23,'Main File'!A:O,9,0),0)</f>
        <v>0</v>
      </c>
      <c r="F23" s="14">
        <f>IFERROR(+VLOOKUP("LDCPO2"&amp;A23,'Main File'!A:O,10,0),0)</f>
        <v>0</v>
      </c>
      <c r="G23" s="14">
        <f>IFERROR(+VLOOKUP("LDCPO2"&amp;A23,'Main File'!A:O,11,0),0)</f>
        <v>0</v>
      </c>
      <c r="H23" s="14">
        <f>IFERROR(+VLOOKUP("LDCPO2"&amp;A23,'Main File'!A:O,12,0),0)</f>
        <v>0</v>
      </c>
      <c r="I23" s="14">
        <f>IFERROR(+VLOOKUP("LDCPO2"&amp;A23,'Main File'!A:O,13,0),0)</f>
        <v>0</v>
      </c>
      <c r="J23" s="14">
        <f>IFERROR(+VLOOKUP("LDCPO2"&amp;A23,'Main File'!A:O,14,0),0)</f>
        <v>0</v>
      </c>
      <c r="K23" s="14">
        <f>IFERROR(+VLOOKUP("LDCPO2"&amp;A23,'Main File'!A:O,15,0),0)</f>
        <v>0</v>
      </c>
    </row>
    <row r="24" spans="1:11" x14ac:dyDescent="0.25">
      <c r="A24" s="9">
        <f t="shared" si="0"/>
        <v>43180</v>
      </c>
      <c r="B24" s="14">
        <f>IFERROR(+VLOOKUP("LDCPO2"&amp;A24,'Main File'!A:O,6,0),0)</f>
        <v>0</v>
      </c>
      <c r="C24" s="14">
        <f>IFERROR(+VLOOKUP("LDCPO2"&amp;A24,'Main File'!A:O,7,0),0)</f>
        <v>0</v>
      </c>
      <c r="D24" s="14">
        <f>IFERROR(+VLOOKUP("LDCPO2"&amp;A24,'Main File'!A:O,8,0),0)</f>
        <v>0</v>
      </c>
      <c r="E24" s="14">
        <f>IFERROR(+VLOOKUP("LDCPO2"&amp;A24,'Main File'!A:O,9,0),0)</f>
        <v>0</v>
      </c>
      <c r="F24" s="14">
        <f>IFERROR(+VLOOKUP("LDCPO2"&amp;A24,'Main File'!A:O,10,0),0)</f>
        <v>0</v>
      </c>
      <c r="G24" s="14">
        <f>IFERROR(+VLOOKUP("LDCPO2"&amp;A24,'Main File'!A:O,11,0),0)</f>
        <v>0</v>
      </c>
      <c r="H24" s="14">
        <f>IFERROR(+VLOOKUP("LDCPO2"&amp;A24,'Main File'!A:O,12,0),0)</f>
        <v>0</v>
      </c>
      <c r="I24" s="14">
        <f>IFERROR(+VLOOKUP("LDCPO2"&amp;A24,'Main File'!A:O,13,0),0)</f>
        <v>0</v>
      </c>
      <c r="J24" s="14">
        <f>IFERROR(+VLOOKUP("LDCPO2"&amp;A24,'Main File'!A:O,14,0),0)</f>
        <v>0</v>
      </c>
      <c r="K24" s="14">
        <f>IFERROR(+VLOOKUP("LDCPO2"&amp;A24,'Main File'!A:O,15,0),0)</f>
        <v>0</v>
      </c>
    </row>
    <row r="25" spans="1:11" x14ac:dyDescent="0.25">
      <c r="A25" s="9">
        <f t="shared" si="0"/>
        <v>43181</v>
      </c>
      <c r="B25" s="14">
        <f>IFERROR(+VLOOKUP("LDCPO2"&amp;A25,'Main File'!A:O,6,0),0)</f>
        <v>0</v>
      </c>
      <c r="C25" s="14">
        <f>IFERROR(+VLOOKUP("LDCPO2"&amp;A25,'Main File'!A:O,7,0),0)</f>
        <v>0</v>
      </c>
      <c r="D25" s="14">
        <f>IFERROR(+VLOOKUP("LDCPO2"&amp;A25,'Main File'!A:O,8,0),0)</f>
        <v>0</v>
      </c>
      <c r="E25" s="14">
        <f>IFERROR(+VLOOKUP("LDCPO2"&amp;A25,'Main File'!A:O,9,0),0)</f>
        <v>0</v>
      </c>
      <c r="F25" s="14">
        <f>IFERROR(+VLOOKUP("LDCPO2"&amp;A25,'Main File'!A:O,10,0),0)</f>
        <v>0</v>
      </c>
      <c r="G25" s="14">
        <f>IFERROR(+VLOOKUP("LDCPO2"&amp;A25,'Main File'!A:O,11,0),0)</f>
        <v>0</v>
      </c>
      <c r="H25" s="14">
        <f>IFERROR(+VLOOKUP("LDCPO2"&amp;A25,'Main File'!A:O,12,0),0)</f>
        <v>0</v>
      </c>
      <c r="I25" s="14">
        <f>IFERROR(+VLOOKUP("LDCPO2"&amp;A25,'Main File'!A:O,13,0),0)</f>
        <v>0</v>
      </c>
      <c r="J25" s="14">
        <f>IFERROR(+VLOOKUP("LDCPO2"&amp;A25,'Main File'!A:O,14,0),0)</f>
        <v>0</v>
      </c>
      <c r="K25" s="14">
        <f>IFERROR(+VLOOKUP("LDCPO2"&amp;A25,'Main File'!A:O,15,0),0)</f>
        <v>0</v>
      </c>
    </row>
    <row r="26" spans="1:11" x14ac:dyDescent="0.25">
      <c r="A26" s="9">
        <f t="shared" si="0"/>
        <v>43182</v>
      </c>
      <c r="B26" s="14">
        <f>IFERROR(+VLOOKUP("LDCPO2"&amp;A26,'Main File'!A:O,6,0),0)</f>
        <v>0</v>
      </c>
      <c r="C26" s="14">
        <f>IFERROR(+VLOOKUP("LDCPO2"&amp;A26,'Main File'!A:O,7,0),0)</f>
        <v>0</v>
      </c>
      <c r="D26" s="14">
        <f>IFERROR(+VLOOKUP("LDCPO2"&amp;A26,'Main File'!A:O,8,0),0)</f>
        <v>0</v>
      </c>
      <c r="E26" s="14">
        <f>IFERROR(+VLOOKUP("LDCPO2"&amp;A26,'Main File'!A:O,9,0),0)</f>
        <v>0</v>
      </c>
      <c r="F26" s="14">
        <f>IFERROR(+VLOOKUP("LDCPO2"&amp;A26,'Main File'!A:O,10,0),0)</f>
        <v>0</v>
      </c>
      <c r="G26" s="14">
        <f>IFERROR(+VLOOKUP("LDCPO2"&amp;A26,'Main File'!A:O,11,0),0)</f>
        <v>0</v>
      </c>
      <c r="H26" s="14">
        <f>IFERROR(+VLOOKUP("LDCPO2"&amp;A26,'Main File'!A:O,12,0),0)</f>
        <v>0</v>
      </c>
      <c r="I26" s="14">
        <f>IFERROR(+VLOOKUP("LDCPO2"&amp;A26,'Main File'!A:O,13,0),0)</f>
        <v>0</v>
      </c>
      <c r="J26" s="14">
        <f>IFERROR(+VLOOKUP("LDCPO2"&amp;A26,'Main File'!A:O,14,0),0)</f>
        <v>0</v>
      </c>
      <c r="K26" s="14">
        <f>IFERROR(+VLOOKUP("LDCPO2"&amp;A26,'Main File'!A:O,15,0),0)</f>
        <v>0</v>
      </c>
    </row>
    <row r="27" spans="1:11" x14ac:dyDescent="0.25">
      <c r="A27" s="9">
        <f t="shared" si="0"/>
        <v>43183</v>
      </c>
      <c r="B27" s="14">
        <f>IFERROR(+VLOOKUP("LDCPO2"&amp;A27,'Main File'!A:O,6,0),0)</f>
        <v>0</v>
      </c>
      <c r="C27" s="14">
        <f>IFERROR(+VLOOKUP("LDCPO2"&amp;A27,'Main File'!A:O,7,0),0)</f>
        <v>0</v>
      </c>
      <c r="D27" s="14">
        <f>IFERROR(+VLOOKUP("LDCPO2"&amp;A27,'Main File'!A:O,8,0),0)</f>
        <v>0</v>
      </c>
      <c r="E27" s="14">
        <f>IFERROR(+VLOOKUP("LDCPO2"&amp;A27,'Main File'!A:O,9,0),0)</f>
        <v>0</v>
      </c>
      <c r="F27" s="14">
        <f>IFERROR(+VLOOKUP("LDCPO2"&amp;A27,'Main File'!A:O,10,0),0)</f>
        <v>0</v>
      </c>
      <c r="G27" s="14">
        <f>IFERROR(+VLOOKUP("LDCPO2"&amp;A27,'Main File'!A:O,11,0),0)</f>
        <v>0</v>
      </c>
      <c r="H27" s="14">
        <f>IFERROR(+VLOOKUP("LDCPO2"&amp;A27,'Main File'!A:O,12,0),0)</f>
        <v>0</v>
      </c>
      <c r="I27" s="14">
        <f>IFERROR(+VLOOKUP("LDCPO2"&amp;A27,'Main File'!A:O,13,0),0)</f>
        <v>0</v>
      </c>
      <c r="J27" s="14">
        <f>IFERROR(+VLOOKUP("LDCPO2"&amp;A27,'Main File'!A:O,14,0),0)</f>
        <v>0</v>
      </c>
      <c r="K27" s="14">
        <f>IFERROR(+VLOOKUP("LDCPO2"&amp;A27,'Main File'!A:O,15,0),0)</f>
        <v>0</v>
      </c>
    </row>
    <row r="28" spans="1:11" x14ac:dyDescent="0.25">
      <c r="A28" s="9">
        <f t="shared" si="0"/>
        <v>43184</v>
      </c>
      <c r="B28" s="14">
        <f>IFERROR(+VLOOKUP("LDCPO2"&amp;A28,'Main File'!A:O,6,0),0)</f>
        <v>0</v>
      </c>
      <c r="C28" s="14">
        <f>IFERROR(+VLOOKUP("LDCPO2"&amp;A28,'Main File'!A:O,7,0),0)</f>
        <v>0</v>
      </c>
      <c r="D28" s="14">
        <f>IFERROR(+VLOOKUP("LDCPO2"&amp;A28,'Main File'!A:O,8,0),0)</f>
        <v>0</v>
      </c>
      <c r="E28" s="14">
        <f>IFERROR(+VLOOKUP("LDCPO2"&amp;A28,'Main File'!A:O,9,0),0)</f>
        <v>0</v>
      </c>
      <c r="F28" s="14">
        <f>IFERROR(+VLOOKUP("LDCPO2"&amp;A28,'Main File'!A:O,10,0),0)</f>
        <v>0</v>
      </c>
      <c r="G28" s="14">
        <f>IFERROR(+VLOOKUP("LDCPO2"&amp;A28,'Main File'!A:O,11,0),0)</f>
        <v>0</v>
      </c>
      <c r="H28" s="14">
        <f>IFERROR(+VLOOKUP("LDCPO2"&amp;A28,'Main File'!A:O,12,0),0)</f>
        <v>0</v>
      </c>
      <c r="I28" s="14">
        <f>IFERROR(+VLOOKUP("LDCPO2"&amp;A28,'Main File'!A:O,13,0),0)</f>
        <v>0</v>
      </c>
      <c r="J28" s="14">
        <f>IFERROR(+VLOOKUP("LDCPO2"&amp;A28,'Main File'!A:O,14,0),0)</f>
        <v>0</v>
      </c>
      <c r="K28" s="14">
        <f>IFERROR(+VLOOKUP("LDCPO2"&amp;A28,'Main File'!A:O,15,0),0)</f>
        <v>0</v>
      </c>
    </row>
    <row r="29" spans="1:11" x14ac:dyDescent="0.25">
      <c r="A29" s="9">
        <f t="shared" si="0"/>
        <v>43185</v>
      </c>
      <c r="B29" s="14">
        <f>IFERROR(+VLOOKUP("LDCPO2"&amp;A29,'Main File'!A:O,6,0),0)</f>
        <v>0</v>
      </c>
      <c r="C29" s="14">
        <f>IFERROR(+VLOOKUP("LDCPO2"&amp;A29,'Main File'!A:O,7,0),0)</f>
        <v>0</v>
      </c>
      <c r="D29" s="14">
        <f>IFERROR(+VLOOKUP("LDCPO2"&amp;A29,'Main File'!A:O,8,0),0)</f>
        <v>0</v>
      </c>
      <c r="E29" s="14">
        <f>IFERROR(+VLOOKUP("LDCPO2"&amp;A29,'Main File'!A:O,9,0),0)</f>
        <v>0</v>
      </c>
      <c r="F29" s="14">
        <f>IFERROR(+VLOOKUP("LDCPO2"&amp;A29,'Main File'!A:O,10,0),0)</f>
        <v>0</v>
      </c>
      <c r="G29" s="14">
        <f>IFERROR(+VLOOKUP("LDCPO2"&amp;A29,'Main File'!A:O,11,0),0)</f>
        <v>0</v>
      </c>
      <c r="H29" s="14">
        <f>IFERROR(+VLOOKUP("LDCPO2"&amp;A29,'Main File'!A:O,12,0),0)</f>
        <v>0</v>
      </c>
      <c r="I29" s="14">
        <f>IFERROR(+VLOOKUP("LDCPO2"&amp;A29,'Main File'!A:O,13,0),0)</f>
        <v>0</v>
      </c>
      <c r="J29" s="14">
        <f>IFERROR(+VLOOKUP("LDCPO2"&amp;A29,'Main File'!A:O,14,0),0)</f>
        <v>0</v>
      </c>
      <c r="K29" s="14">
        <f>IFERROR(+VLOOKUP("LDCPO2"&amp;A29,'Main File'!A:O,15,0),0)</f>
        <v>0</v>
      </c>
    </row>
    <row r="30" spans="1:11" x14ac:dyDescent="0.25">
      <c r="A30" s="9">
        <f t="shared" si="0"/>
        <v>43186</v>
      </c>
      <c r="B30" s="14">
        <f>IFERROR(+VLOOKUP("LDCPO2"&amp;A30,'Main File'!A:O,6,0),0)</f>
        <v>0</v>
      </c>
      <c r="C30" s="14">
        <f>IFERROR(+VLOOKUP("LDCPO2"&amp;A30,'Main File'!A:O,7,0),0)</f>
        <v>0</v>
      </c>
      <c r="D30" s="14">
        <f>IFERROR(+VLOOKUP("LDCPO2"&amp;A30,'Main File'!A:O,8,0),0)</f>
        <v>0</v>
      </c>
      <c r="E30" s="14">
        <f>IFERROR(+VLOOKUP("LDCPO2"&amp;A30,'Main File'!A:O,9,0),0)</f>
        <v>0</v>
      </c>
      <c r="F30" s="14">
        <f>IFERROR(+VLOOKUP("LDCPO2"&amp;A30,'Main File'!A:O,10,0),0)</f>
        <v>0</v>
      </c>
      <c r="G30" s="14">
        <f>IFERROR(+VLOOKUP("LDCPO2"&amp;A30,'Main File'!A:O,11,0),0)</f>
        <v>0</v>
      </c>
      <c r="H30" s="14">
        <f>IFERROR(+VLOOKUP("LDCPO2"&amp;A30,'Main File'!A:O,12,0),0)</f>
        <v>0</v>
      </c>
      <c r="I30" s="14">
        <f>IFERROR(+VLOOKUP("LDCPO2"&amp;A30,'Main File'!A:O,13,0),0)</f>
        <v>0</v>
      </c>
      <c r="J30" s="14">
        <f>IFERROR(+VLOOKUP("LDCPO2"&amp;A30,'Main File'!A:O,14,0),0)</f>
        <v>0</v>
      </c>
      <c r="K30" s="14">
        <f>IFERROR(+VLOOKUP("LDCPO2"&amp;A30,'Main File'!A:O,15,0),0)</f>
        <v>0</v>
      </c>
    </row>
    <row r="31" spans="1:11" x14ac:dyDescent="0.25">
      <c r="A31" s="9">
        <f t="shared" si="0"/>
        <v>43187</v>
      </c>
      <c r="B31" s="14">
        <f>IFERROR(+VLOOKUP("LDCPO2"&amp;A31,'Main File'!A:O,6,0),0)</f>
        <v>0</v>
      </c>
      <c r="C31" s="14">
        <f>IFERROR(+VLOOKUP("LDCPO2"&amp;A31,'Main File'!A:O,7,0),0)</f>
        <v>0</v>
      </c>
      <c r="D31" s="14">
        <f>IFERROR(+VLOOKUP("LDCPO2"&amp;A31,'Main File'!A:O,8,0),0)</f>
        <v>0</v>
      </c>
      <c r="E31" s="14">
        <f>IFERROR(+VLOOKUP("LDCPO2"&amp;A31,'Main File'!A:O,9,0),0)</f>
        <v>0</v>
      </c>
      <c r="F31" s="14">
        <f>IFERROR(+VLOOKUP("LDCPO2"&amp;A31,'Main File'!A:O,10,0),0)</f>
        <v>0</v>
      </c>
      <c r="G31" s="14">
        <f>IFERROR(+VLOOKUP("LDCPO2"&amp;A31,'Main File'!A:O,11,0),0)</f>
        <v>0</v>
      </c>
      <c r="H31" s="14">
        <f>IFERROR(+VLOOKUP("LDCPO2"&amp;A31,'Main File'!A:O,12,0),0)</f>
        <v>0</v>
      </c>
      <c r="I31" s="14">
        <f>IFERROR(+VLOOKUP("LDCPO2"&amp;A31,'Main File'!A:O,13,0),0)</f>
        <v>0</v>
      </c>
      <c r="J31" s="14">
        <f>IFERROR(+VLOOKUP("LDCPO2"&amp;A31,'Main File'!A:O,14,0),0)</f>
        <v>0</v>
      </c>
      <c r="K31" s="14">
        <f>IFERROR(+VLOOKUP("LDCPO2"&amp;A31,'Main File'!A:O,15,0),0)</f>
        <v>0</v>
      </c>
    </row>
    <row r="32" spans="1:11" x14ac:dyDescent="0.25">
      <c r="A32" s="9">
        <f t="shared" si="0"/>
        <v>43188</v>
      </c>
      <c r="B32" s="14">
        <f>IFERROR(+VLOOKUP("LDCPO2"&amp;A32,'Main File'!A:O,6,0),0)</f>
        <v>0</v>
      </c>
      <c r="C32" s="14">
        <f>IFERROR(+VLOOKUP("LDCPO2"&amp;A32,'Main File'!A:O,7,0),0)</f>
        <v>0</v>
      </c>
      <c r="D32" s="14">
        <f>IFERROR(+VLOOKUP("LDCPO2"&amp;A32,'Main File'!A:O,8,0),0)</f>
        <v>0</v>
      </c>
      <c r="E32" s="14">
        <f>IFERROR(+VLOOKUP("LDCPO2"&amp;A32,'Main File'!A:O,9,0),0)</f>
        <v>0</v>
      </c>
      <c r="F32" s="14">
        <f>IFERROR(+VLOOKUP("LDCPO2"&amp;A32,'Main File'!A:O,10,0),0)</f>
        <v>0</v>
      </c>
      <c r="G32" s="14">
        <f>IFERROR(+VLOOKUP("LDCPO2"&amp;A32,'Main File'!A:O,11,0),0)</f>
        <v>0</v>
      </c>
      <c r="H32" s="14">
        <f>IFERROR(+VLOOKUP("LDCPO2"&amp;A32,'Main File'!A:O,12,0),0)</f>
        <v>0</v>
      </c>
      <c r="I32" s="14">
        <f>IFERROR(+VLOOKUP("LDCPO2"&amp;A32,'Main File'!A:O,13,0),0)</f>
        <v>0</v>
      </c>
      <c r="J32" s="14">
        <f>IFERROR(+VLOOKUP("LDCPO2"&amp;A32,'Main File'!A:O,14,0),0)</f>
        <v>0</v>
      </c>
      <c r="K32" s="14">
        <f>IFERROR(+VLOOKUP("LDCPO2"&amp;A32,'Main File'!A:O,15,0),0)</f>
        <v>0</v>
      </c>
    </row>
    <row r="33" spans="1:11" x14ac:dyDescent="0.25">
      <c r="A33" s="9">
        <f t="shared" si="0"/>
        <v>43189</v>
      </c>
      <c r="B33" s="14">
        <f>IFERROR(+VLOOKUP("LDCPO2"&amp;A33,'Main File'!A:O,6,0),0)</f>
        <v>0</v>
      </c>
      <c r="C33" s="14">
        <f>IFERROR(+VLOOKUP("LDCPO2"&amp;A33,'Main File'!A:O,7,0),0)</f>
        <v>0</v>
      </c>
      <c r="D33" s="14">
        <f>IFERROR(+VLOOKUP("LDCPO2"&amp;A33,'Main File'!A:O,8,0),0)</f>
        <v>0</v>
      </c>
      <c r="E33" s="14">
        <f>IFERROR(+VLOOKUP("LDCPO2"&amp;A33,'Main File'!A:O,9,0),0)</f>
        <v>0</v>
      </c>
      <c r="F33" s="14">
        <f>IFERROR(+VLOOKUP("LDCPO2"&amp;A33,'Main File'!A:O,10,0),0)</f>
        <v>0</v>
      </c>
      <c r="G33" s="14">
        <f>IFERROR(+VLOOKUP("LDCPO2"&amp;A33,'Main File'!A:O,11,0),0)</f>
        <v>0</v>
      </c>
      <c r="H33" s="14">
        <f>IFERROR(+VLOOKUP("LDCPO2"&amp;A33,'Main File'!A:O,12,0),0)</f>
        <v>0</v>
      </c>
      <c r="I33" s="14">
        <f>IFERROR(+VLOOKUP("LDCPO2"&amp;A33,'Main File'!A:O,13,0),0)</f>
        <v>0</v>
      </c>
      <c r="J33" s="14">
        <f>IFERROR(+VLOOKUP("LDCPO2"&amp;A33,'Main File'!A:O,14,0),0)</f>
        <v>0</v>
      </c>
      <c r="K33" s="14">
        <f>IFERROR(+VLOOKUP("LDCPO2"&amp;A33,'Main File'!A:O,15,0),0)</f>
        <v>0</v>
      </c>
    </row>
    <row r="34" spans="1:11" x14ac:dyDescent="0.25">
      <c r="A34" s="9">
        <f t="shared" si="0"/>
        <v>43190</v>
      </c>
      <c r="B34" s="14">
        <f>IFERROR(+VLOOKUP("LDCPO2"&amp;A34,'Main File'!A:O,6,0),0)</f>
        <v>0</v>
      </c>
      <c r="C34" s="14">
        <f>IFERROR(+VLOOKUP("LDCPO2"&amp;A34,'Main File'!A:O,7,0),0)</f>
        <v>0</v>
      </c>
      <c r="D34" s="14">
        <f>IFERROR(+VLOOKUP("LDCPO2"&amp;A34,'Main File'!A:O,8,0),0)</f>
        <v>0</v>
      </c>
      <c r="E34" s="14">
        <f>IFERROR(+VLOOKUP("LDCPO2"&amp;A34,'Main File'!A:O,9,0),0)</f>
        <v>0</v>
      </c>
      <c r="F34" s="14">
        <f>IFERROR(+VLOOKUP("LDCPO2"&amp;A34,'Main File'!A:O,10,0),0)</f>
        <v>0</v>
      </c>
      <c r="G34" s="14">
        <f>IFERROR(+VLOOKUP("LDCPO2"&amp;A34,'Main File'!A:O,11,0),0)</f>
        <v>0</v>
      </c>
      <c r="H34" s="14">
        <f>IFERROR(+VLOOKUP("LDCPO2"&amp;A34,'Main File'!A:O,12,0),0)</f>
        <v>0</v>
      </c>
      <c r="I34" s="14">
        <f>IFERROR(+VLOOKUP("LDCPO2"&amp;A34,'Main File'!A:O,13,0),0)</f>
        <v>0</v>
      </c>
      <c r="J34" s="14">
        <f>IFERROR(+VLOOKUP("LDCPO2"&amp;A34,'Main File'!A:O,14,0),0)</f>
        <v>0</v>
      </c>
      <c r="K34" s="14">
        <f>IFERROR(+VLOOKUP("LDCPO2"&amp;A34,'Main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41"/>
  <sheetViews>
    <sheetView zoomScaleNormal="100" workbookViewId="0">
      <selection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5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IFERROR(+VLOOKUP("LDDAF1"&amp;A4,'Main File'!A:O,6,0),0)</f>
        <v>2.2500847927409637</v>
      </c>
      <c r="C4" s="14">
        <f>IFERROR(+VLOOKUP("LDDAF1"&amp;A4,'Main File'!A:O,7,0),0)</f>
        <v>0</v>
      </c>
      <c r="D4" s="14">
        <f>IFERROR(+VLOOKUP("LDDAF1"&amp;A4,'Main File'!A:O,8,0),0)</f>
        <v>0</v>
      </c>
      <c r="E4" s="14">
        <f>IFERROR(+VLOOKUP("LDDAF1"&amp;A4,'Main File'!A:O,9,0),0)</f>
        <v>0.17461051656323257</v>
      </c>
      <c r="F4" s="14">
        <f>IFERROR(+VLOOKUP("LDDAF1"&amp;A4,'Main File'!A:O,10,0),0)</f>
        <v>2.4246953093041963</v>
      </c>
      <c r="G4" s="14">
        <f>IFERROR(+VLOOKUP("LDDAF1"&amp;A4,'Main File'!A:O,11,0),0)</f>
        <v>1.0800102984700275</v>
      </c>
      <c r="H4" s="14">
        <f>IFERROR(+VLOOKUP("LDDAF1"&amp;A4,'Main File'!A:O,12,0),0)</f>
        <v>0</v>
      </c>
      <c r="I4" s="14">
        <f>IFERROR(+VLOOKUP("LDDAF1"&amp;A4,'Main File'!A:O,13,0),0)</f>
        <v>0</v>
      </c>
      <c r="J4" s="14">
        <f>IFERROR(+VLOOKUP("LDDAF1"&amp;A4,'Main File'!A:O,14,0),0)</f>
        <v>0.17460619594070445</v>
      </c>
      <c r="K4" s="14">
        <f>IFERROR(+VLOOKUP("LDDAF1"&amp;A4,'Main File'!A:O,15,0),0)</f>
        <v>1.2546164944107319</v>
      </c>
    </row>
    <row r="5" spans="1:14" x14ac:dyDescent="0.25">
      <c r="A5" s="9">
        <v>43161</v>
      </c>
      <c r="B5" s="14">
        <f>IFERROR(+VLOOKUP("LDDAF1"&amp;A5,'Main File'!A:O,6,0),0)</f>
        <v>2.2500876220840249</v>
      </c>
      <c r="C5" s="14">
        <f>IFERROR(+VLOOKUP("LDDAF1"&amp;A5,'Main File'!A:O,7,0),0)</f>
        <v>0</v>
      </c>
      <c r="D5" s="14">
        <f>IFERROR(+VLOOKUP("LDDAF1"&amp;A5,'Main File'!A:O,8,0),0)</f>
        <v>0</v>
      </c>
      <c r="E5" s="14">
        <f>IFERROR(+VLOOKUP("LDDAF1"&amp;A5,'Main File'!A:O,9,0),0)</f>
        <v>0.1746099088976199</v>
      </c>
      <c r="F5" s="14">
        <f>IFERROR(+VLOOKUP("LDDAF1"&amp;A5,'Main File'!A:O,10,0),0)</f>
        <v>2.424697530981645</v>
      </c>
      <c r="G5" s="14">
        <f>IFERROR(+VLOOKUP("LDDAF1"&amp;A5,'Main File'!A:O,11,0),0)</f>
        <v>1.0800100834329611</v>
      </c>
      <c r="H5" s="14">
        <f>IFERROR(+VLOOKUP("LDDAF1"&amp;A5,'Main File'!A:O,12,0),0)</f>
        <v>0</v>
      </c>
      <c r="I5" s="14">
        <f>IFERROR(+VLOOKUP("LDDAF1"&amp;A5,'Main File'!A:O,13,0),0)</f>
        <v>0</v>
      </c>
      <c r="J5" s="14">
        <f>IFERROR(+VLOOKUP("LDDAF1"&amp;A5,'Main File'!A:O,14,0),0)</f>
        <v>0.17460885357464345</v>
      </c>
      <c r="K5" s="14">
        <f>IFERROR(+VLOOKUP("LDDAF1"&amp;A5,'Main File'!A:O,15,0),0)</f>
        <v>1.2546189370076046</v>
      </c>
    </row>
    <row r="6" spans="1:14" x14ac:dyDescent="0.25">
      <c r="A6" s="9">
        <f>+A5+1</f>
        <v>43162</v>
      </c>
      <c r="B6" s="14">
        <f>IFERROR(+VLOOKUP("LDDAF1"&amp;A6,'Main File'!A:O,6,0),0)</f>
        <v>2.2500851914957423</v>
      </c>
      <c r="C6" s="14">
        <f>IFERROR(+VLOOKUP("LDDAF1"&amp;A6,'Main File'!A:O,7,0),0)</f>
        <v>0</v>
      </c>
      <c r="D6" s="14">
        <f>IFERROR(+VLOOKUP("LDDAF1"&amp;A6,'Main File'!A:O,8,0),0)</f>
        <v>0</v>
      </c>
      <c r="E6" s="14">
        <f>IFERROR(+VLOOKUP("LDDAF1"&amp;A6,'Main File'!A:O,9,0),0)</f>
        <v>0.17461134910916323</v>
      </c>
      <c r="F6" s="14">
        <f>IFERROR(+VLOOKUP("LDDAF1"&amp;A6,'Main File'!A:O,10,0),0)</f>
        <v>2.4246965406049057</v>
      </c>
      <c r="G6" s="14">
        <f>IFERROR(+VLOOKUP("LDDAF1"&amp;A6,'Main File'!A:O,11,0),0)</f>
        <v>1.0800119259227277</v>
      </c>
      <c r="H6" s="14">
        <f>IFERROR(+VLOOKUP("LDDAF1"&amp;A6,'Main File'!A:O,12,0),0)</f>
        <v>0</v>
      </c>
      <c r="I6" s="14">
        <f>IFERROR(+VLOOKUP("LDDAF1"&amp;A6,'Main File'!A:O,13,0),0)</f>
        <v>0</v>
      </c>
      <c r="J6" s="14">
        <f>IFERROR(+VLOOKUP("LDDAF1"&amp;A6,'Main File'!A:O,14,0),0)</f>
        <v>0.17460726020712902</v>
      </c>
      <c r="K6" s="14">
        <f>IFERROR(+VLOOKUP("LDDAF1"&amp;A6,'Main File'!A:O,15,0),0)</f>
        <v>1.2546191861298568</v>
      </c>
    </row>
    <row r="7" spans="1:14" x14ac:dyDescent="0.25">
      <c r="A7" s="9">
        <f t="shared" ref="A7:A34" si="0">+A6+1</f>
        <v>43163</v>
      </c>
      <c r="B7" s="14">
        <f>IFERROR(+VLOOKUP("LDDAF1"&amp;A7,'Main File'!A:O,6,0),0)</f>
        <v>2.2500858948696263</v>
      </c>
      <c r="C7" s="14">
        <f>IFERROR(+VLOOKUP("LDDAF1"&amp;A7,'Main File'!A:O,7,0),0)</f>
        <v>0</v>
      </c>
      <c r="D7" s="14">
        <f>IFERROR(+VLOOKUP("LDDAF1"&amp;A7,'Main File'!A:O,8,0),0)</f>
        <v>0</v>
      </c>
      <c r="E7" s="14">
        <f>IFERROR(+VLOOKUP("LDDAF1"&amp;A7,'Main File'!A:O,9,0),0)</f>
        <v>0.17461073613423916</v>
      </c>
      <c r="F7" s="14">
        <f>IFERROR(+VLOOKUP("LDDAF1"&amp;A7,'Main File'!A:O,10,0),0)</f>
        <v>2.4246966310038656</v>
      </c>
      <c r="G7" s="14">
        <f>IFERROR(+VLOOKUP("LDDAF1"&amp;A7,'Main File'!A:O,11,0),0)</f>
        <v>1.0800116651557801</v>
      </c>
      <c r="H7" s="14">
        <f>IFERROR(+VLOOKUP("LDDAF1"&amp;A7,'Main File'!A:O,12,0),0)</f>
        <v>0</v>
      </c>
      <c r="I7" s="14">
        <f>IFERROR(+VLOOKUP("LDDAF1"&amp;A7,'Main File'!A:O,13,0),0)</f>
        <v>0</v>
      </c>
      <c r="J7" s="14">
        <f>IFERROR(+VLOOKUP("LDDAF1"&amp;A7,'Main File'!A:O,14,0),0)</f>
        <v>0.17460566993660048</v>
      </c>
      <c r="K7" s="14">
        <f>IFERROR(+VLOOKUP("LDDAF1"&amp;A7,'Main File'!A:O,15,0),0)</f>
        <v>1.2546173350923806</v>
      </c>
    </row>
    <row r="8" spans="1:14" x14ac:dyDescent="0.25">
      <c r="A8" s="9">
        <f t="shared" si="0"/>
        <v>43164</v>
      </c>
      <c r="B8" s="14">
        <f>IFERROR(+VLOOKUP("LDDAF1"&amp;A8,'Main File'!A:O,6,0),0)</f>
        <v>0</v>
      </c>
      <c r="C8" s="14">
        <f>IFERROR(+VLOOKUP("LDDAF1"&amp;A8,'Main File'!A:O,7,0),0)</f>
        <v>0</v>
      </c>
      <c r="D8" s="14">
        <f>IFERROR(+VLOOKUP("LDDAF1"&amp;A8,'Main File'!A:O,8,0),0)</f>
        <v>0</v>
      </c>
      <c r="E8" s="14">
        <f>IFERROR(+VLOOKUP("LDDAF1"&amp;A8,'Main File'!A:O,9,0),0)</f>
        <v>0</v>
      </c>
      <c r="F8" s="14">
        <f>IFERROR(+VLOOKUP("LDDAF1"&amp;A8,'Main File'!A:O,10,0),0)</f>
        <v>0</v>
      </c>
      <c r="G8" s="14">
        <f>IFERROR(+VLOOKUP("LDDAF1"&amp;A8,'Main File'!A:O,11,0),0)</f>
        <v>0</v>
      </c>
      <c r="H8" s="14">
        <f>IFERROR(+VLOOKUP("LDDAF1"&amp;A8,'Main File'!A:O,12,0),0)</f>
        <v>0</v>
      </c>
      <c r="I8" s="14">
        <f>IFERROR(+VLOOKUP("LDDAF1"&amp;A8,'Main File'!A:O,13,0),0)</f>
        <v>0</v>
      </c>
      <c r="J8" s="14">
        <f>IFERROR(+VLOOKUP("LDDAF1"&amp;A8,'Main File'!A:O,14,0),0)</f>
        <v>0</v>
      </c>
      <c r="K8" s="14">
        <f>IFERROR(+VLOOKUP("LDDAF1"&amp;A8,'Main File'!A:O,15,0),0)</f>
        <v>0</v>
      </c>
    </row>
    <row r="9" spans="1:14" x14ac:dyDescent="0.25">
      <c r="A9" s="9">
        <f t="shared" si="0"/>
        <v>43165</v>
      </c>
      <c r="B9" s="14">
        <f>IFERROR(+VLOOKUP("LDDAF1"&amp;A9,'Main File'!A:O,6,0),0)</f>
        <v>0</v>
      </c>
      <c r="C9" s="14">
        <f>IFERROR(+VLOOKUP("LDDAF1"&amp;A9,'Main File'!A:O,7,0),0)</f>
        <v>0</v>
      </c>
      <c r="D9" s="14">
        <f>IFERROR(+VLOOKUP("LDDAF1"&amp;A9,'Main File'!A:O,8,0),0)</f>
        <v>0</v>
      </c>
      <c r="E9" s="14">
        <f>IFERROR(+VLOOKUP("LDDAF1"&amp;A9,'Main File'!A:O,9,0),0)</f>
        <v>0</v>
      </c>
      <c r="F9" s="14">
        <f>IFERROR(+VLOOKUP("LDDAF1"&amp;A9,'Main File'!A:O,10,0),0)</f>
        <v>0</v>
      </c>
      <c r="G9" s="14">
        <f>IFERROR(+VLOOKUP("LDDAF1"&amp;A9,'Main File'!A:O,11,0),0)</f>
        <v>0</v>
      </c>
      <c r="H9" s="14">
        <f>IFERROR(+VLOOKUP("LDDAF1"&amp;A9,'Main File'!A:O,12,0),0)</f>
        <v>0</v>
      </c>
      <c r="I9" s="14">
        <f>IFERROR(+VLOOKUP("LDDAF1"&amp;A9,'Main File'!A:O,13,0),0)</f>
        <v>0</v>
      </c>
      <c r="J9" s="14">
        <f>IFERROR(+VLOOKUP("LDDAF1"&amp;A9,'Main File'!A:O,14,0),0)</f>
        <v>0</v>
      </c>
      <c r="K9" s="14">
        <f>IFERROR(+VLOOKUP("LDDAF1"&amp;A9,'Main File'!A:O,15,0),0)</f>
        <v>0</v>
      </c>
    </row>
    <row r="10" spans="1:14" x14ac:dyDescent="0.25">
      <c r="A10" s="9">
        <f t="shared" si="0"/>
        <v>43166</v>
      </c>
      <c r="B10" s="14">
        <f>IFERROR(+VLOOKUP("LDDAF1"&amp;A10,'Main File'!A:O,6,0),0)</f>
        <v>0</v>
      </c>
      <c r="C10" s="14">
        <f>IFERROR(+VLOOKUP("LDDAF1"&amp;A10,'Main File'!A:O,7,0),0)</f>
        <v>0</v>
      </c>
      <c r="D10" s="14">
        <f>IFERROR(+VLOOKUP("LDDAF1"&amp;A10,'Main File'!A:O,8,0),0)</f>
        <v>0</v>
      </c>
      <c r="E10" s="14">
        <f>IFERROR(+VLOOKUP("LDDAF1"&amp;A10,'Main File'!A:O,9,0),0)</f>
        <v>0</v>
      </c>
      <c r="F10" s="14">
        <f>IFERROR(+VLOOKUP("LDDAF1"&amp;A10,'Main File'!A:O,10,0),0)</f>
        <v>0</v>
      </c>
      <c r="G10" s="14">
        <f>IFERROR(+VLOOKUP("LDDAF1"&amp;A10,'Main File'!A:O,11,0),0)</f>
        <v>0</v>
      </c>
      <c r="H10" s="14">
        <f>IFERROR(+VLOOKUP("LDDAF1"&amp;A10,'Main File'!A:O,12,0),0)</f>
        <v>0</v>
      </c>
      <c r="I10" s="14">
        <f>IFERROR(+VLOOKUP("LDDAF1"&amp;A10,'Main File'!A:O,13,0),0)</f>
        <v>0</v>
      </c>
      <c r="J10" s="14">
        <f>IFERROR(+VLOOKUP("LDDAF1"&amp;A10,'Main File'!A:O,14,0),0)</f>
        <v>0</v>
      </c>
      <c r="K10" s="14">
        <f>IFERROR(+VLOOKUP("LDDAF1"&amp;A10,'Main File'!A:O,15,0),0)</f>
        <v>0</v>
      </c>
    </row>
    <row r="11" spans="1:14" x14ac:dyDescent="0.25">
      <c r="A11" s="9">
        <f t="shared" si="0"/>
        <v>43167</v>
      </c>
      <c r="B11" s="14">
        <f>IFERROR(+VLOOKUP("LDDAF1"&amp;A11,'Main File'!A:O,6,0),0)</f>
        <v>0</v>
      </c>
      <c r="C11" s="14">
        <f>IFERROR(+VLOOKUP("LDDAF1"&amp;A11,'Main File'!A:O,7,0),0)</f>
        <v>0</v>
      </c>
      <c r="D11" s="14">
        <f>IFERROR(+VLOOKUP("LDDAF1"&amp;A11,'Main File'!A:O,8,0),0)</f>
        <v>0</v>
      </c>
      <c r="E11" s="14">
        <f>IFERROR(+VLOOKUP("LDDAF1"&amp;A11,'Main File'!A:O,9,0),0)</f>
        <v>0</v>
      </c>
      <c r="F11" s="14">
        <f>IFERROR(+VLOOKUP("LDDAF1"&amp;A11,'Main File'!A:O,10,0),0)</f>
        <v>0</v>
      </c>
      <c r="G11" s="14">
        <f>IFERROR(+VLOOKUP("LDDAF1"&amp;A11,'Main File'!A:O,11,0),0)</f>
        <v>0</v>
      </c>
      <c r="H11" s="14">
        <f>IFERROR(+VLOOKUP("LDDAF1"&amp;A11,'Main File'!A:O,12,0),0)</f>
        <v>0</v>
      </c>
      <c r="I11" s="14">
        <f>IFERROR(+VLOOKUP("LDDAF1"&amp;A11,'Main File'!A:O,13,0),0)</f>
        <v>0</v>
      </c>
      <c r="J11" s="14">
        <f>IFERROR(+VLOOKUP("LDDAF1"&amp;A11,'Main File'!A:O,14,0),0)</f>
        <v>0</v>
      </c>
      <c r="K11" s="14">
        <f>IFERROR(+VLOOKUP("LDDAF1"&amp;A11,'Main File'!A:O,15,0),0)</f>
        <v>0</v>
      </c>
    </row>
    <row r="12" spans="1:14" x14ac:dyDescent="0.25">
      <c r="A12" s="9">
        <f t="shared" si="0"/>
        <v>43168</v>
      </c>
      <c r="B12" s="14">
        <f>IFERROR(+VLOOKUP("LDDAF1"&amp;A12,'Main File'!A:O,6,0),0)</f>
        <v>0</v>
      </c>
      <c r="C12" s="14">
        <f>IFERROR(+VLOOKUP("LDDAF1"&amp;A12,'Main File'!A:O,7,0),0)</f>
        <v>0</v>
      </c>
      <c r="D12" s="14">
        <f>IFERROR(+VLOOKUP("LDDAF1"&amp;A12,'Main File'!A:O,8,0),0)</f>
        <v>0</v>
      </c>
      <c r="E12" s="14">
        <f>IFERROR(+VLOOKUP("LDDAF1"&amp;A12,'Main File'!A:O,9,0),0)</f>
        <v>0</v>
      </c>
      <c r="F12" s="14">
        <f>IFERROR(+VLOOKUP("LDDAF1"&amp;A12,'Main File'!A:O,10,0),0)</f>
        <v>0</v>
      </c>
      <c r="G12" s="14">
        <f>IFERROR(+VLOOKUP("LDDAF1"&amp;A12,'Main File'!A:O,11,0),0)</f>
        <v>0</v>
      </c>
      <c r="H12" s="14">
        <f>IFERROR(+VLOOKUP("LDDAF1"&amp;A12,'Main File'!A:O,12,0),0)</f>
        <v>0</v>
      </c>
      <c r="I12" s="14">
        <f>IFERROR(+VLOOKUP("LDDAF1"&amp;A12,'Main File'!A:O,13,0),0)</f>
        <v>0</v>
      </c>
      <c r="J12" s="14">
        <f>IFERROR(+VLOOKUP("LDDAF1"&amp;A12,'Main File'!A:O,14,0),0)</f>
        <v>0</v>
      </c>
      <c r="K12" s="14">
        <f>IFERROR(+VLOOKUP("LDDAF1"&amp;A12,'Main File'!A:O,15,0),0)</f>
        <v>0</v>
      </c>
    </row>
    <row r="13" spans="1:14" x14ac:dyDescent="0.25">
      <c r="A13" s="9">
        <f t="shared" si="0"/>
        <v>43169</v>
      </c>
      <c r="B13" s="14">
        <f>IFERROR(+VLOOKUP("LDDAF1"&amp;A13,'Main File'!A:O,6,0),0)</f>
        <v>0</v>
      </c>
      <c r="C13" s="14">
        <f>IFERROR(+VLOOKUP("LDDAF1"&amp;A13,'Main File'!A:O,7,0),0)</f>
        <v>0</v>
      </c>
      <c r="D13" s="14">
        <f>IFERROR(+VLOOKUP("LDDAF1"&amp;A13,'Main File'!A:O,8,0),0)</f>
        <v>0</v>
      </c>
      <c r="E13" s="14">
        <f>IFERROR(+VLOOKUP("LDDAF1"&amp;A13,'Main File'!A:O,9,0),0)</f>
        <v>0</v>
      </c>
      <c r="F13" s="14">
        <f>IFERROR(+VLOOKUP("LDDAF1"&amp;A13,'Main File'!A:O,10,0),0)</f>
        <v>0</v>
      </c>
      <c r="G13" s="14">
        <f>IFERROR(+VLOOKUP("LDDAF1"&amp;A13,'Main File'!A:O,11,0),0)</f>
        <v>0</v>
      </c>
      <c r="H13" s="14">
        <f>IFERROR(+VLOOKUP("LDDAF1"&amp;A13,'Main File'!A:O,12,0),0)</f>
        <v>0</v>
      </c>
      <c r="I13" s="14">
        <f>IFERROR(+VLOOKUP("LDDAF1"&amp;A13,'Main File'!A:O,13,0),0)</f>
        <v>0</v>
      </c>
      <c r="J13" s="14">
        <f>IFERROR(+VLOOKUP("LDDAF1"&amp;A13,'Main File'!A:O,14,0),0)</f>
        <v>0</v>
      </c>
      <c r="K13" s="14">
        <f>IFERROR(+VLOOKUP("LDDAF1"&amp;A13,'Main File'!A:O,15,0),0)</f>
        <v>0</v>
      </c>
    </row>
    <row r="14" spans="1:14" x14ac:dyDescent="0.25">
      <c r="A14" s="9">
        <f t="shared" si="0"/>
        <v>43170</v>
      </c>
      <c r="B14" s="14">
        <f>IFERROR(+VLOOKUP("LDDAF1"&amp;A14,'Main File'!A:O,6,0),0)</f>
        <v>0</v>
      </c>
      <c r="C14" s="14">
        <f>IFERROR(+VLOOKUP("LDDAF1"&amp;A14,'Main File'!A:O,7,0),0)</f>
        <v>0</v>
      </c>
      <c r="D14" s="14">
        <f>IFERROR(+VLOOKUP("LDDAF1"&amp;A14,'Main File'!A:O,8,0),0)</f>
        <v>0</v>
      </c>
      <c r="E14" s="14">
        <f>IFERROR(+VLOOKUP("LDDAF1"&amp;A14,'Main File'!A:O,9,0),0)</f>
        <v>0</v>
      </c>
      <c r="F14" s="14">
        <f>IFERROR(+VLOOKUP("LDDAF1"&amp;A14,'Main File'!A:O,10,0),0)</f>
        <v>0</v>
      </c>
      <c r="G14" s="14">
        <f>IFERROR(+VLOOKUP("LDDAF1"&amp;A14,'Main File'!A:O,11,0),0)</f>
        <v>0</v>
      </c>
      <c r="H14" s="14">
        <f>IFERROR(+VLOOKUP("LDDAF1"&amp;A14,'Main File'!A:O,12,0),0)</f>
        <v>0</v>
      </c>
      <c r="I14" s="14">
        <f>IFERROR(+VLOOKUP("LDDAF1"&amp;A14,'Main File'!A:O,13,0),0)</f>
        <v>0</v>
      </c>
      <c r="J14" s="14">
        <f>IFERROR(+VLOOKUP("LDDAF1"&amp;A14,'Main File'!A:O,14,0),0)</f>
        <v>0</v>
      </c>
      <c r="K14" s="14">
        <f>IFERROR(+VLOOKUP("LDDAF1"&amp;A14,'Main File'!A:O,15,0),0)</f>
        <v>0</v>
      </c>
    </row>
    <row r="15" spans="1:14" x14ac:dyDescent="0.25">
      <c r="A15" s="9">
        <f t="shared" si="0"/>
        <v>43171</v>
      </c>
      <c r="B15" s="14">
        <f>IFERROR(+VLOOKUP("LDDAF1"&amp;A15,'Main File'!A:O,6,0),0)</f>
        <v>0</v>
      </c>
      <c r="C15" s="14">
        <f>IFERROR(+VLOOKUP("LDDAF1"&amp;A15,'Main File'!A:O,7,0),0)</f>
        <v>0</v>
      </c>
      <c r="D15" s="14">
        <f>IFERROR(+VLOOKUP("LDDAF1"&amp;A15,'Main File'!A:O,8,0),0)</f>
        <v>0</v>
      </c>
      <c r="E15" s="14">
        <f>IFERROR(+VLOOKUP("LDDAF1"&amp;A15,'Main File'!A:O,9,0),0)</f>
        <v>0</v>
      </c>
      <c r="F15" s="14">
        <f>IFERROR(+VLOOKUP("LDDAF1"&amp;A15,'Main File'!A:O,10,0),0)</f>
        <v>0</v>
      </c>
      <c r="G15" s="14">
        <f>IFERROR(+VLOOKUP("LDDAF1"&amp;A15,'Main File'!A:O,11,0),0)</f>
        <v>0</v>
      </c>
      <c r="H15" s="14">
        <f>IFERROR(+VLOOKUP("LDDAF1"&amp;A15,'Main File'!A:O,12,0),0)</f>
        <v>0</v>
      </c>
      <c r="I15" s="14">
        <f>IFERROR(+VLOOKUP("LDDAF1"&amp;A15,'Main File'!A:O,13,0),0)</f>
        <v>0</v>
      </c>
      <c r="J15" s="14">
        <f>IFERROR(+VLOOKUP("LDDAF1"&amp;A15,'Main File'!A:O,14,0),0)</f>
        <v>0</v>
      </c>
      <c r="K15" s="14">
        <f>IFERROR(+VLOOKUP("LDDAF1"&amp;A15,'Main File'!A:O,15,0),0)</f>
        <v>0</v>
      </c>
    </row>
    <row r="16" spans="1:14" x14ac:dyDescent="0.25">
      <c r="A16" s="9">
        <f t="shared" si="0"/>
        <v>43172</v>
      </c>
      <c r="B16" s="14">
        <f>IFERROR(+VLOOKUP("LDDAF1"&amp;A16,'Main File'!A:O,6,0),0)</f>
        <v>0</v>
      </c>
      <c r="C16" s="14">
        <f>IFERROR(+VLOOKUP("LDDAF1"&amp;A16,'Main File'!A:O,7,0),0)</f>
        <v>0</v>
      </c>
      <c r="D16" s="14">
        <f>IFERROR(+VLOOKUP("LDDAF1"&amp;A16,'Main File'!A:O,8,0),0)</f>
        <v>0</v>
      </c>
      <c r="E16" s="14">
        <f>IFERROR(+VLOOKUP("LDDAF1"&amp;A16,'Main File'!A:O,9,0),0)</f>
        <v>0</v>
      </c>
      <c r="F16" s="14">
        <f>IFERROR(+VLOOKUP("LDDAF1"&amp;A16,'Main File'!A:O,10,0),0)</f>
        <v>0</v>
      </c>
      <c r="G16" s="14">
        <f>IFERROR(+VLOOKUP("LDDAF1"&amp;A16,'Main File'!A:O,11,0),0)</f>
        <v>0</v>
      </c>
      <c r="H16" s="14">
        <f>IFERROR(+VLOOKUP("LDDAF1"&amp;A16,'Main File'!A:O,12,0),0)</f>
        <v>0</v>
      </c>
      <c r="I16" s="14">
        <f>IFERROR(+VLOOKUP("LDDAF1"&amp;A16,'Main File'!A:O,13,0),0)</f>
        <v>0</v>
      </c>
      <c r="J16" s="14">
        <f>IFERROR(+VLOOKUP("LDDAF1"&amp;A16,'Main File'!A:O,14,0),0)</f>
        <v>0</v>
      </c>
      <c r="K16" s="14">
        <f>IFERROR(+VLOOKUP("LDDAF1"&amp;A16,'Main File'!A:O,15,0),0)</f>
        <v>0</v>
      </c>
    </row>
    <row r="17" spans="1:11" x14ac:dyDescent="0.25">
      <c r="A17" s="9">
        <f t="shared" si="0"/>
        <v>43173</v>
      </c>
      <c r="B17" s="14">
        <f>IFERROR(+VLOOKUP("LDDAF1"&amp;A17,'Main File'!A:O,6,0),0)</f>
        <v>0</v>
      </c>
      <c r="C17" s="14">
        <f>IFERROR(+VLOOKUP("LDDAF1"&amp;A17,'Main File'!A:O,7,0),0)</f>
        <v>0</v>
      </c>
      <c r="D17" s="14">
        <f>IFERROR(+VLOOKUP("LDDAF1"&amp;A17,'Main File'!A:O,8,0),0)</f>
        <v>0</v>
      </c>
      <c r="E17" s="14">
        <f>IFERROR(+VLOOKUP("LDDAF1"&amp;A17,'Main File'!A:O,9,0),0)</f>
        <v>0</v>
      </c>
      <c r="F17" s="14">
        <f>IFERROR(+VLOOKUP("LDDAF1"&amp;A17,'Main File'!A:O,10,0),0)</f>
        <v>0</v>
      </c>
      <c r="G17" s="14">
        <f>IFERROR(+VLOOKUP("LDDAF1"&amp;A17,'Main File'!A:O,11,0),0)</f>
        <v>0</v>
      </c>
      <c r="H17" s="14">
        <f>IFERROR(+VLOOKUP("LDDAF1"&amp;A17,'Main File'!A:O,12,0),0)</f>
        <v>0</v>
      </c>
      <c r="I17" s="14">
        <f>IFERROR(+VLOOKUP("LDDAF1"&amp;A17,'Main File'!A:O,13,0),0)</f>
        <v>0</v>
      </c>
      <c r="J17" s="14">
        <f>IFERROR(+VLOOKUP("LDDAF1"&amp;A17,'Main File'!A:O,14,0),0)</f>
        <v>0</v>
      </c>
      <c r="K17" s="14">
        <f>IFERROR(+VLOOKUP("LDDAF1"&amp;A17,'Main File'!A:O,15,0),0)</f>
        <v>0</v>
      </c>
    </row>
    <row r="18" spans="1:11" x14ac:dyDescent="0.25">
      <c r="A18" s="9">
        <f t="shared" si="0"/>
        <v>43174</v>
      </c>
      <c r="B18" s="14">
        <f>IFERROR(+VLOOKUP("LDDAF1"&amp;A18,'Main File'!A:O,6,0),0)</f>
        <v>0</v>
      </c>
      <c r="C18" s="14">
        <f>IFERROR(+VLOOKUP("LDDAF1"&amp;A18,'Main File'!A:O,7,0),0)</f>
        <v>0</v>
      </c>
      <c r="D18" s="14">
        <f>IFERROR(+VLOOKUP("LDDAF1"&amp;A18,'Main File'!A:O,8,0),0)</f>
        <v>0</v>
      </c>
      <c r="E18" s="14">
        <f>IFERROR(+VLOOKUP("LDDAF1"&amp;A18,'Main File'!A:O,9,0),0)</f>
        <v>0</v>
      </c>
      <c r="F18" s="14">
        <f>IFERROR(+VLOOKUP("LDDAF1"&amp;A18,'Main File'!A:O,10,0),0)</f>
        <v>0</v>
      </c>
      <c r="G18" s="14">
        <f>IFERROR(+VLOOKUP("LDDAF1"&amp;A18,'Main File'!A:O,11,0),0)</f>
        <v>0</v>
      </c>
      <c r="H18" s="14">
        <f>IFERROR(+VLOOKUP("LDDAF1"&amp;A18,'Main File'!A:O,12,0),0)</f>
        <v>0</v>
      </c>
      <c r="I18" s="14">
        <f>IFERROR(+VLOOKUP("LDDAF1"&amp;A18,'Main File'!A:O,13,0),0)</f>
        <v>0</v>
      </c>
      <c r="J18" s="14">
        <f>IFERROR(+VLOOKUP("LDDAF1"&amp;A18,'Main File'!A:O,14,0),0)</f>
        <v>0</v>
      </c>
      <c r="K18" s="14">
        <f>IFERROR(+VLOOKUP("LDDAF1"&amp;A18,'Main File'!A:O,15,0),0)</f>
        <v>0</v>
      </c>
    </row>
    <row r="19" spans="1:11" x14ac:dyDescent="0.25">
      <c r="A19" s="9">
        <f t="shared" si="0"/>
        <v>43175</v>
      </c>
      <c r="B19" s="14">
        <f>IFERROR(+VLOOKUP("LDDAF1"&amp;A19,'Main File'!A:O,6,0),0)</f>
        <v>0</v>
      </c>
      <c r="C19" s="14">
        <f>IFERROR(+VLOOKUP("LDDAF1"&amp;A19,'Main File'!A:O,7,0),0)</f>
        <v>0</v>
      </c>
      <c r="D19" s="14">
        <f>IFERROR(+VLOOKUP("LDDAF1"&amp;A19,'Main File'!A:O,8,0),0)</f>
        <v>0</v>
      </c>
      <c r="E19" s="14">
        <f>IFERROR(+VLOOKUP("LDDAF1"&amp;A19,'Main File'!A:O,9,0),0)</f>
        <v>0</v>
      </c>
      <c r="F19" s="14">
        <f>IFERROR(+VLOOKUP("LDDAF1"&amp;A19,'Main File'!A:O,10,0),0)</f>
        <v>0</v>
      </c>
      <c r="G19" s="14">
        <f>IFERROR(+VLOOKUP("LDDAF1"&amp;A19,'Main File'!A:O,11,0),0)</f>
        <v>0</v>
      </c>
      <c r="H19" s="14">
        <f>IFERROR(+VLOOKUP("LDDAF1"&amp;A19,'Main File'!A:O,12,0),0)</f>
        <v>0</v>
      </c>
      <c r="I19" s="14">
        <f>IFERROR(+VLOOKUP("LDDAF1"&amp;A19,'Main File'!A:O,13,0),0)</f>
        <v>0</v>
      </c>
      <c r="J19" s="14">
        <f>IFERROR(+VLOOKUP("LDDAF1"&amp;A19,'Main File'!A:O,14,0),0)</f>
        <v>0</v>
      </c>
      <c r="K19" s="14">
        <f>IFERROR(+VLOOKUP("LDDAF1"&amp;A19,'Main File'!A:O,15,0),0)</f>
        <v>0</v>
      </c>
    </row>
    <row r="20" spans="1:11" x14ac:dyDescent="0.25">
      <c r="A20" s="9">
        <f t="shared" si="0"/>
        <v>43176</v>
      </c>
      <c r="B20" s="14">
        <f>IFERROR(+VLOOKUP("LDDAF1"&amp;A20,'Main File'!A:O,6,0),0)</f>
        <v>0</v>
      </c>
      <c r="C20" s="14">
        <f>IFERROR(+VLOOKUP("LDDAF1"&amp;A20,'Main File'!A:O,7,0),0)</f>
        <v>0</v>
      </c>
      <c r="D20" s="14">
        <f>IFERROR(+VLOOKUP("LDDAF1"&amp;A20,'Main File'!A:O,8,0),0)</f>
        <v>0</v>
      </c>
      <c r="E20" s="14">
        <f>IFERROR(+VLOOKUP("LDDAF1"&amp;A20,'Main File'!A:O,9,0),0)</f>
        <v>0</v>
      </c>
      <c r="F20" s="14">
        <f>IFERROR(+VLOOKUP("LDDAF1"&amp;A20,'Main File'!A:O,10,0),0)</f>
        <v>0</v>
      </c>
      <c r="G20" s="14">
        <f>IFERROR(+VLOOKUP("LDDAF1"&amp;A20,'Main File'!A:O,11,0),0)</f>
        <v>0</v>
      </c>
      <c r="H20" s="14">
        <f>IFERROR(+VLOOKUP("LDDAF1"&amp;A20,'Main File'!A:O,12,0),0)</f>
        <v>0</v>
      </c>
      <c r="I20" s="14">
        <f>IFERROR(+VLOOKUP("LDDAF1"&amp;A20,'Main File'!A:O,13,0),0)</f>
        <v>0</v>
      </c>
      <c r="J20" s="14">
        <f>IFERROR(+VLOOKUP("LDDAF1"&amp;A20,'Main File'!A:O,14,0),0)</f>
        <v>0</v>
      </c>
      <c r="K20" s="14">
        <f>IFERROR(+VLOOKUP("LDDAF1"&amp;A20,'Main File'!A:O,15,0),0)</f>
        <v>0</v>
      </c>
    </row>
    <row r="21" spans="1:11" x14ac:dyDescent="0.25">
      <c r="A21" s="9">
        <f t="shared" si="0"/>
        <v>43177</v>
      </c>
      <c r="B21" s="14">
        <f>IFERROR(+VLOOKUP("LDDAF1"&amp;A21,'Main File'!A:O,6,0),0)</f>
        <v>0</v>
      </c>
      <c r="C21" s="14">
        <f>IFERROR(+VLOOKUP("LDDAF1"&amp;A21,'Main File'!A:O,7,0),0)</f>
        <v>0</v>
      </c>
      <c r="D21" s="14">
        <f>IFERROR(+VLOOKUP("LDDAF1"&amp;A21,'Main File'!A:O,8,0),0)</f>
        <v>0</v>
      </c>
      <c r="E21" s="14">
        <f>IFERROR(+VLOOKUP("LDDAF1"&amp;A21,'Main File'!A:O,9,0),0)</f>
        <v>0</v>
      </c>
      <c r="F21" s="14">
        <f>IFERROR(+VLOOKUP("LDDAF1"&amp;A21,'Main File'!A:O,10,0),0)</f>
        <v>0</v>
      </c>
      <c r="G21" s="14">
        <f>IFERROR(+VLOOKUP("LDDAF1"&amp;A21,'Main File'!A:O,11,0),0)</f>
        <v>0</v>
      </c>
      <c r="H21" s="14">
        <f>IFERROR(+VLOOKUP("LDDAF1"&amp;A21,'Main File'!A:O,12,0),0)</f>
        <v>0</v>
      </c>
      <c r="I21" s="14">
        <f>IFERROR(+VLOOKUP("LDDAF1"&amp;A21,'Main File'!A:O,13,0),0)</f>
        <v>0</v>
      </c>
      <c r="J21" s="14">
        <f>IFERROR(+VLOOKUP("LDDAF1"&amp;A21,'Main File'!A:O,14,0),0)</f>
        <v>0</v>
      </c>
      <c r="K21" s="14">
        <f>IFERROR(+VLOOKUP("LDDAF1"&amp;A21,'Main File'!A:O,15,0),0)</f>
        <v>0</v>
      </c>
    </row>
    <row r="22" spans="1:11" x14ac:dyDescent="0.25">
      <c r="A22" s="9">
        <f t="shared" si="0"/>
        <v>43178</v>
      </c>
      <c r="B22" s="14">
        <f>IFERROR(+VLOOKUP("LDDAF1"&amp;A22,'Main File'!A:O,6,0),0)</f>
        <v>0</v>
      </c>
      <c r="C22" s="14">
        <f>IFERROR(+VLOOKUP("LDDAF1"&amp;A22,'Main File'!A:O,7,0),0)</f>
        <v>0</v>
      </c>
      <c r="D22" s="14">
        <f>IFERROR(+VLOOKUP("LDDAF1"&amp;A22,'Main File'!A:O,8,0),0)</f>
        <v>0</v>
      </c>
      <c r="E22" s="14">
        <f>IFERROR(+VLOOKUP("LDDAF1"&amp;A22,'Main File'!A:O,9,0),0)</f>
        <v>0</v>
      </c>
      <c r="F22" s="14">
        <f>IFERROR(+VLOOKUP("LDDAF1"&amp;A22,'Main File'!A:O,10,0),0)</f>
        <v>0</v>
      </c>
      <c r="G22" s="14">
        <f>IFERROR(+VLOOKUP("LDDAF1"&amp;A22,'Main File'!A:O,11,0),0)</f>
        <v>0</v>
      </c>
      <c r="H22" s="14">
        <f>IFERROR(+VLOOKUP("LDDAF1"&amp;A22,'Main File'!A:O,12,0),0)</f>
        <v>0</v>
      </c>
      <c r="I22" s="14">
        <f>IFERROR(+VLOOKUP("LDDAF1"&amp;A22,'Main File'!A:O,13,0),0)</f>
        <v>0</v>
      </c>
      <c r="J22" s="14">
        <f>IFERROR(+VLOOKUP("LDDAF1"&amp;A22,'Main File'!A:O,14,0),0)</f>
        <v>0</v>
      </c>
      <c r="K22" s="14">
        <f>IFERROR(+VLOOKUP("LDDAF1"&amp;A22,'Main File'!A:O,15,0),0)</f>
        <v>0</v>
      </c>
    </row>
    <row r="23" spans="1:11" x14ac:dyDescent="0.25">
      <c r="A23" s="9">
        <f t="shared" si="0"/>
        <v>43179</v>
      </c>
      <c r="B23" s="14">
        <f>IFERROR(+VLOOKUP("LDDAF1"&amp;A23,'Main File'!A:O,6,0),0)</f>
        <v>0</v>
      </c>
      <c r="C23" s="14">
        <f>IFERROR(+VLOOKUP("LDDAF1"&amp;A23,'Main File'!A:O,7,0),0)</f>
        <v>0</v>
      </c>
      <c r="D23" s="14">
        <f>IFERROR(+VLOOKUP("LDDAF1"&amp;A23,'Main File'!A:O,8,0),0)</f>
        <v>0</v>
      </c>
      <c r="E23" s="14">
        <f>IFERROR(+VLOOKUP("LDDAF1"&amp;A23,'Main File'!A:O,9,0),0)</f>
        <v>0</v>
      </c>
      <c r="F23" s="14">
        <f>IFERROR(+VLOOKUP("LDDAF1"&amp;A23,'Main File'!A:O,10,0),0)</f>
        <v>0</v>
      </c>
      <c r="G23" s="14">
        <f>IFERROR(+VLOOKUP("LDDAF1"&amp;A23,'Main File'!A:O,11,0),0)</f>
        <v>0</v>
      </c>
      <c r="H23" s="14">
        <f>IFERROR(+VLOOKUP("LDDAF1"&amp;A23,'Main File'!A:O,12,0),0)</f>
        <v>0</v>
      </c>
      <c r="I23" s="14">
        <f>IFERROR(+VLOOKUP("LDDAF1"&amp;A23,'Main File'!A:O,13,0),0)</f>
        <v>0</v>
      </c>
      <c r="J23" s="14">
        <f>IFERROR(+VLOOKUP("LDDAF1"&amp;A23,'Main File'!A:O,14,0),0)</f>
        <v>0</v>
      </c>
      <c r="K23" s="14">
        <f>IFERROR(+VLOOKUP("LDDAF1"&amp;A23,'Main File'!A:O,15,0),0)</f>
        <v>0</v>
      </c>
    </row>
    <row r="24" spans="1:11" x14ac:dyDescent="0.25">
      <c r="A24" s="9">
        <f t="shared" si="0"/>
        <v>43180</v>
      </c>
      <c r="B24" s="14">
        <f>IFERROR(+VLOOKUP("LDDAF1"&amp;A24,'Main File'!A:O,6,0),0)</f>
        <v>0</v>
      </c>
      <c r="C24" s="14">
        <f>IFERROR(+VLOOKUP("LDDAF1"&amp;A24,'Main File'!A:O,7,0),0)</f>
        <v>0</v>
      </c>
      <c r="D24" s="14">
        <f>IFERROR(+VLOOKUP("LDDAF1"&amp;A24,'Main File'!A:O,8,0),0)</f>
        <v>0</v>
      </c>
      <c r="E24" s="14">
        <f>IFERROR(+VLOOKUP("LDDAF1"&amp;A24,'Main File'!A:O,9,0),0)</f>
        <v>0</v>
      </c>
      <c r="F24" s="14">
        <f>IFERROR(+VLOOKUP("LDDAF1"&amp;A24,'Main File'!A:O,10,0),0)</f>
        <v>0</v>
      </c>
      <c r="G24" s="14">
        <f>IFERROR(+VLOOKUP("LDDAF1"&amp;A24,'Main File'!A:O,11,0),0)</f>
        <v>0</v>
      </c>
      <c r="H24" s="14">
        <f>IFERROR(+VLOOKUP("LDDAF1"&amp;A24,'Main File'!A:O,12,0),0)</f>
        <v>0</v>
      </c>
      <c r="I24" s="14">
        <f>IFERROR(+VLOOKUP("LDDAF1"&amp;A24,'Main File'!A:O,13,0),0)</f>
        <v>0</v>
      </c>
      <c r="J24" s="14">
        <f>IFERROR(+VLOOKUP("LDDAF1"&amp;A24,'Main File'!A:O,14,0),0)</f>
        <v>0</v>
      </c>
      <c r="K24" s="14">
        <f>IFERROR(+VLOOKUP("LDDAF1"&amp;A24,'Main File'!A:O,15,0),0)</f>
        <v>0</v>
      </c>
    </row>
    <row r="25" spans="1:11" x14ac:dyDescent="0.25">
      <c r="A25" s="9">
        <f t="shared" si="0"/>
        <v>43181</v>
      </c>
      <c r="B25" s="14">
        <f>IFERROR(+VLOOKUP("LDDAF1"&amp;A25,'Main File'!A:O,6,0),0)</f>
        <v>0</v>
      </c>
      <c r="C25" s="14">
        <f>IFERROR(+VLOOKUP("LDDAF1"&amp;A25,'Main File'!A:O,7,0),0)</f>
        <v>0</v>
      </c>
      <c r="D25" s="14">
        <f>IFERROR(+VLOOKUP("LDDAF1"&amp;A25,'Main File'!A:O,8,0),0)</f>
        <v>0</v>
      </c>
      <c r="E25" s="14">
        <f>IFERROR(+VLOOKUP("LDDAF1"&amp;A25,'Main File'!A:O,9,0),0)</f>
        <v>0</v>
      </c>
      <c r="F25" s="14">
        <f>IFERROR(+VLOOKUP("LDDAF1"&amp;A25,'Main File'!A:O,10,0),0)</f>
        <v>0</v>
      </c>
      <c r="G25" s="14">
        <f>IFERROR(+VLOOKUP("LDDAF1"&amp;A25,'Main File'!A:O,11,0),0)</f>
        <v>0</v>
      </c>
      <c r="H25" s="14">
        <f>IFERROR(+VLOOKUP("LDDAF1"&amp;A25,'Main File'!A:O,12,0),0)</f>
        <v>0</v>
      </c>
      <c r="I25" s="14">
        <f>IFERROR(+VLOOKUP("LDDAF1"&amp;A25,'Main File'!A:O,13,0),0)</f>
        <v>0</v>
      </c>
      <c r="J25" s="14">
        <f>IFERROR(+VLOOKUP("LDDAF1"&amp;A25,'Main File'!A:O,14,0),0)</f>
        <v>0</v>
      </c>
      <c r="K25" s="14">
        <f>IFERROR(+VLOOKUP("LDDAF1"&amp;A25,'Main File'!A:O,15,0),0)</f>
        <v>0</v>
      </c>
    </row>
    <row r="26" spans="1:11" x14ac:dyDescent="0.25">
      <c r="A26" s="9">
        <f t="shared" si="0"/>
        <v>43182</v>
      </c>
      <c r="B26" s="14">
        <f>IFERROR(+VLOOKUP("LDDAF1"&amp;A26,'Main File'!A:O,6,0),0)</f>
        <v>0</v>
      </c>
      <c r="C26" s="14">
        <f>IFERROR(+VLOOKUP("LDDAF1"&amp;A26,'Main File'!A:O,7,0),0)</f>
        <v>0</v>
      </c>
      <c r="D26" s="14">
        <f>IFERROR(+VLOOKUP("LDDAF1"&amp;A26,'Main File'!A:O,8,0),0)</f>
        <v>0</v>
      </c>
      <c r="E26" s="14">
        <f>IFERROR(+VLOOKUP("LDDAF1"&amp;A26,'Main File'!A:O,9,0),0)</f>
        <v>0</v>
      </c>
      <c r="F26" s="14">
        <f>IFERROR(+VLOOKUP("LDDAF1"&amp;A26,'Main File'!A:O,10,0),0)</f>
        <v>0</v>
      </c>
      <c r="G26" s="14">
        <f>IFERROR(+VLOOKUP("LDDAF1"&amp;A26,'Main File'!A:O,11,0),0)</f>
        <v>0</v>
      </c>
      <c r="H26" s="14">
        <f>IFERROR(+VLOOKUP("LDDAF1"&amp;A26,'Main File'!A:O,12,0),0)</f>
        <v>0</v>
      </c>
      <c r="I26" s="14">
        <f>IFERROR(+VLOOKUP("LDDAF1"&amp;A26,'Main File'!A:O,13,0),0)</f>
        <v>0</v>
      </c>
      <c r="J26" s="14">
        <f>IFERROR(+VLOOKUP("LDDAF1"&amp;A26,'Main File'!A:O,14,0),0)</f>
        <v>0</v>
      </c>
      <c r="K26" s="14">
        <f>IFERROR(+VLOOKUP("LDDAF1"&amp;A26,'Main File'!A:O,15,0),0)</f>
        <v>0</v>
      </c>
    </row>
    <row r="27" spans="1:11" x14ac:dyDescent="0.25">
      <c r="A27" s="9">
        <f t="shared" si="0"/>
        <v>43183</v>
      </c>
      <c r="B27" s="14">
        <f>IFERROR(+VLOOKUP("LDDAF1"&amp;A27,'Main File'!A:O,6,0),0)</f>
        <v>0</v>
      </c>
      <c r="C27" s="14">
        <f>IFERROR(+VLOOKUP("LDDAF1"&amp;A27,'Main File'!A:O,7,0),0)</f>
        <v>0</v>
      </c>
      <c r="D27" s="14">
        <f>IFERROR(+VLOOKUP("LDDAF1"&amp;A27,'Main File'!A:O,8,0),0)</f>
        <v>0</v>
      </c>
      <c r="E27" s="14">
        <f>IFERROR(+VLOOKUP("LDDAF1"&amp;A27,'Main File'!A:O,9,0),0)</f>
        <v>0</v>
      </c>
      <c r="F27" s="14">
        <f>IFERROR(+VLOOKUP("LDDAF1"&amp;A27,'Main File'!A:O,10,0),0)</f>
        <v>0</v>
      </c>
      <c r="G27" s="14">
        <f>IFERROR(+VLOOKUP("LDDAF1"&amp;A27,'Main File'!A:O,11,0),0)</f>
        <v>0</v>
      </c>
      <c r="H27" s="14">
        <f>IFERROR(+VLOOKUP("LDDAF1"&amp;A27,'Main File'!A:O,12,0),0)</f>
        <v>0</v>
      </c>
      <c r="I27" s="14">
        <f>IFERROR(+VLOOKUP("LDDAF1"&amp;A27,'Main File'!A:O,13,0),0)</f>
        <v>0</v>
      </c>
      <c r="J27" s="14">
        <f>IFERROR(+VLOOKUP("LDDAF1"&amp;A27,'Main File'!A:O,14,0),0)</f>
        <v>0</v>
      </c>
      <c r="K27" s="14">
        <f>IFERROR(+VLOOKUP("LDDAF1"&amp;A27,'Main File'!A:O,15,0),0)</f>
        <v>0</v>
      </c>
    </row>
    <row r="28" spans="1:11" x14ac:dyDescent="0.25">
      <c r="A28" s="9">
        <f t="shared" si="0"/>
        <v>43184</v>
      </c>
      <c r="B28" s="14">
        <f>IFERROR(+VLOOKUP("LDDAF1"&amp;A28,'Main File'!A:O,6,0),0)</f>
        <v>0</v>
      </c>
      <c r="C28" s="14">
        <f>IFERROR(+VLOOKUP("LDDAF1"&amp;A28,'Main File'!A:O,7,0),0)</f>
        <v>0</v>
      </c>
      <c r="D28" s="14">
        <f>IFERROR(+VLOOKUP("LDDAF1"&amp;A28,'Main File'!A:O,8,0),0)</f>
        <v>0</v>
      </c>
      <c r="E28" s="14">
        <f>IFERROR(+VLOOKUP("LDDAF1"&amp;A28,'Main File'!A:O,9,0),0)</f>
        <v>0</v>
      </c>
      <c r="F28" s="14">
        <f>IFERROR(+VLOOKUP("LDDAF1"&amp;A28,'Main File'!A:O,10,0),0)</f>
        <v>0</v>
      </c>
      <c r="G28" s="14">
        <f>IFERROR(+VLOOKUP("LDDAF1"&amp;A28,'Main File'!A:O,11,0),0)</f>
        <v>0</v>
      </c>
      <c r="H28" s="14">
        <f>IFERROR(+VLOOKUP("LDDAF1"&amp;A28,'Main File'!A:O,12,0),0)</f>
        <v>0</v>
      </c>
      <c r="I28" s="14">
        <f>IFERROR(+VLOOKUP("LDDAF1"&amp;A28,'Main File'!A:O,13,0),0)</f>
        <v>0</v>
      </c>
      <c r="J28" s="14">
        <f>IFERROR(+VLOOKUP("LDDAF1"&amp;A28,'Main File'!A:O,14,0),0)</f>
        <v>0</v>
      </c>
      <c r="K28" s="14">
        <f>IFERROR(+VLOOKUP("LDDAF1"&amp;A28,'Main File'!A:O,15,0),0)</f>
        <v>0</v>
      </c>
    </row>
    <row r="29" spans="1:11" x14ac:dyDescent="0.25">
      <c r="A29" s="9">
        <f t="shared" si="0"/>
        <v>43185</v>
      </c>
      <c r="B29" s="14">
        <f>IFERROR(+VLOOKUP("LDDAF1"&amp;A29,'Main File'!A:O,6,0),0)</f>
        <v>0</v>
      </c>
      <c r="C29" s="14">
        <f>IFERROR(+VLOOKUP("LDDAF1"&amp;A29,'Main File'!A:O,7,0),0)</f>
        <v>0</v>
      </c>
      <c r="D29" s="14">
        <f>IFERROR(+VLOOKUP("LDDAF1"&amp;A29,'Main File'!A:O,8,0),0)</f>
        <v>0</v>
      </c>
      <c r="E29" s="14">
        <f>IFERROR(+VLOOKUP("LDDAF1"&amp;A29,'Main File'!A:O,9,0),0)</f>
        <v>0</v>
      </c>
      <c r="F29" s="14">
        <f>IFERROR(+VLOOKUP("LDDAF1"&amp;A29,'Main File'!A:O,10,0),0)</f>
        <v>0</v>
      </c>
      <c r="G29" s="14">
        <f>IFERROR(+VLOOKUP("LDDAF1"&amp;A29,'Main File'!A:O,11,0),0)</f>
        <v>0</v>
      </c>
      <c r="H29" s="14">
        <f>IFERROR(+VLOOKUP("LDDAF1"&amp;A29,'Main File'!A:O,12,0),0)</f>
        <v>0</v>
      </c>
      <c r="I29" s="14">
        <f>IFERROR(+VLOOKUP("LDDAF1"&amp;A29,'Main File'!A:O,13,0),0)</f>
        <v>0</v>
      </c>
      <c r="J29" s="14">
        <f>IFERROR(+VLOOKUP("LDDAF1"&amp;A29,'Main File'!A:O,14,0),0)</f>
        <v>0</v>
      </c>
      <c r="K29" s="14">
        <f>IFERROR(+VLOOKUP("LDDAF1"&amp;A29,'Main File'!A:O,15,0),0)</f>
        <v>0</v>
      </c>
    </row>
    <row r="30" spans="1:11" x14ac:dyDescent="0.25">
      <c r="A30" s="9">
        <f t="shared" si="0"/>
        <v>43186</v>
      </c>
      <c r="B30" s="14">
        <f>IFERROR(+VLOOKUP("LDDAF1"&amp;A30,'Main File'!A:O,6,0),0)</f>
        <v>0</v>
      </c>
      <c r="C30" s="14">
        <f>IFERROR(+VLOOKUP("LDDAF1"&amp;A30,'Main File'!A:O,7,0),0)</f>
        <v>0</v>
      </c>
      <c r="D30" s="14">
        <f>IFERROR(+VLOOKUP("LDDAF1"&amp;A30,'Main File'!A:O,8,0),0)</f>
        <v>0</v>
      </c>
      <c r="E30" s="14">
        <f>IFERROR(+VLOOKUP("LDDAF1"&amp;A30,'Main File'!A:O,9,0),0)</f>
        <v>0</v>
      </c>
      <c r="F30" s="14">
        <f>IFERROR(+VLOOKUP("LDDAF1"&amp;A30,'Main File'!A:O,10,0),0)</f>
        <v>0</v>
      </c>
      <c r="G30" s="14">
        <f>IFERROR(+VLOOKUP("LDDAF1"&amp;A30,'Main File'!A:O,11,0),0)</f>
        <v>0</v>
      </c>
      <c r="H30" s="14">
        <f>IFERROR(+VLOOKUP("LDDAF1"&amp;A30,'Main File'!A:O,12,0),0)</f>
        <v>0</v>
      </c>
      <c r="I30" s="14">
        <f>IFERROR(+VLOOKUP("LDDAF1"&amp;A30,'Main File'!A:O,13,0),0)</f>
        <v>0</v>
      </c>
      <c r="J30" s="14">
        <f>IFERROR(+VLOOKUP("LDDAF1"&amp;A30,'Main File'!A:O,14,0),0)</f>
        <v>0</v>
      </c>
      <c r="K30" s="14">
        <f>IFERROR(+VLOOKUP("LDDAF1"&amp;A30,'Main File'!A:O,15,0),0)</f>
        <v>0</v>
      </c>
    </row>
    <row r="31" spans="1:11" x14ac:dyDescent="0.25">
      <c r="A31" s="9">
        <f t="shared" si="0"/>
        <v>43187</v>
      </c>
      <c r="B31" s="14">
        <f>IFERROR(+VLOOKUP("LDDAF1"&amp;A31,'Main File'!A:O,6,0),0)</f>
        <v>0</v>
      </c>
      <c r="C31" s="14">
        <f>IFERROR(+VLOOKUP("LDDAF1"&amp;A31,'Main File'!A:O,7,0),0)</f>
        <v>0</v>
      </c>
      <c r="D31" s="14">
        <f>IFERROR(+VLOOKUP("LDDAF1"&amp;A31,'Main File'!A:O,8,0),0)</f>
        <v>0</v>
      </c>
      <c r="E31" s="14">
        <f>IFERROR(+VLOOKUP("LDDAF1"&amp;A31,'Main File'!A:O,9,0),0)</f>
        <v>0</v>
      </c>
      <c r="F31" s="14">
        <f>IFERROR(+VLOOKUP("LDDAF1"&amp;A31,'Main File'!A:O,10,0),0)</f>
        <v>0</v>
      </c>
      <c r="G31" s="14">
        <f>IFERROR(+VLOOKUP("LDDAF1"&amp;A31,'Main File'!A:O,11,0),0)</f>
        <v>0</v>
      </c>
      <c r="H31" s="14">
        <f>IFERROR(+VLOOKUP("LDDAF1"&amp;A31,'Main File'!A:O,12,0),0)</f>
        <v>0</v>
      </c>
      <c r="I31" s="14">
        <f>IFERROR(+VLOOKUP("LDDAF1"&amp;A31,'Main File'!A:O,13,0),0)</f>
        <v>0</v>
      </c>
      <c r="J31" s="14">
        <f>IFERROR(+VLOOKUP("LDDAF1"&amp;A31,'Main File'!A:O,14,0),0)</f>
        <v>0</v>
      </c>
      <c r="K31" s="14">
        <f>IFERROR(+VLOOKUP("LDDAF1"&amp;A31,'Main File'!A:O,15,0),0)</f>
        <v>0</v>
      </c>
    </row>
    <row r="32" spans="1:11" x14ac:dyDescent="0.25">
      <c r="A32" s="9">
        <f t="shared" si="0"/>
        <v>43188</v>
      </c>
      <c r="B32" s="14">
        <f>IFERROR(+VLOOKUP("LDDAF1"&amp;A32,'Main File'!A:O,6,0),0)</f>
        <v>0</v>
      </c>
      <c r="C32" s="14">
        <f>IFERROR(+VLOOKUP("LDDAF1"&amp;A32,'Main File'!A:O,7,0),0)</f>
        <v>0</v>
      </c>
      <c r="D32" s="14">
        <f>IFERROR(+VLOOKUP("LDDAF1"&amp;A32,'Main File'!A:O,8,0),0)</f>
        <v>0</v>
      </c>
      <c r="E32" s="14">
        <f>IFERROR(+VLOOKUP("LDDAF1"&amp;A32,'Main File'!A:O,9,0),0)</f>
        <v>0</v>
      </c>
      <c r="F32" s="14">
        <f>IFERROR(+VLOOKUP("LDDAF1"&amp;A32,'Main File'!A:O,10,0),0)</f>
        <v>0</v>
      </c>
      <c r="G32" s="14">
        <f>IFERROR(+VLOOKUP("LDDAF1"&amp;A32,'Main File'!A:O,11,0),0)</f>
        <v>0</v>
      </c>
      <c r="H32" s="14">
        <f>IFERROR(+VLOOKUP("LDDAF1"&amp;A32,'Main File'!A:O,12,0),0)</f>
        <v>0</v>
      </c>
      <c r="I32" s="14">
        <f>IFERROR(+VLOOKUP("LDDAF1"&amp;A32,'Main File'!A:O,13,0),0)</f>
        <v>0</v>
      </c>
      <c r="J32" s="14">
        <f>IFERROR(+VLOOKUP("LDDAF1"&amp;A32,'Main File'!A:O,14,0),0)</f>
        <v>0</v>
      </c>
      <c r="K32" s="14">
        <f>IFERROR(+VLOOKUP("LDDAF1"&amp;A32,'Main File'!A:O,15,0),0)</f>
        <v>0</v>
      </c>
    </row>
    <row r="33" spans="1:11" x14ac:dyDescent="0.25">
      <c r="A33" s="9">
        <f t="shared" si="0"/>
        <v>43189</v>
      </c>
      <c r="B33" s="14">
        <f>IFERROR(+VLOOKUP("LDDAF1"&amp;A33,'Main File'!A:O,6,0),0)</f>
        <v>0</v>
      </c>
      <c r="C33" s="14">
        <f>IFERROR(+VLOOKUP("LDDAF1"&amp;A33,'Main File'!A:O,7,0),0)</f>
        <v>0</v>
      </c>
      <c r="D33" s="14">
        <f>IFERROR(+VLOOKUP("LDDAF1"&amp;A33,'Main File'!A:O,8,0),0)</f>
        <v>0</v>
      </c>
      <c r="E33" s="14">
        <f>IFERROR(+VLOOKUP("LDDAF1"&amp;A33,'Main File'!A:O,9,0),0)</f>
        <v>0</v>
      </c>
      <c r="F33" s="14">
        <f>IFERROR(+VLOOKUP("LDDAF1"&amp;A33,'Main File'!A:O,10,0),0)</f>
        <v>0</v>
      </c>
      <c r="G33" s="14">
        <f>IFERROR(+VLOOKUP("LDDAF1"&amp;A33,'Main File'!A:O,11,0),0)</f>
        <v>0</v>
      </c>
      <c r="H33" s="14">
        <f>IFERROR(+VLOOKUP("LDDAF1"&amp;A33,'Main File'!A:O,12,0),0)</f>
        <v>0</v>
      </c>
      <c r="I33" s="14">
        <f>IFERROR(+VLOOKUP("LDDAF1"&amp;A33,'Main File'!A:O,13,0),0)</f>
        <v>0</v>
      </c>
      <c r="J33" s="14">
        <f>IFERROR(+VLOOKUP("LDDAF1"&amp;A33,'Main File'!A:O,14,0),0)</f>
        <v>0</v>
      </c>
      <c r="K33" s="14">
        <f>IFERROR(+VLOOKUP("LDDAF1"&amp;A33,'Main File'!A:O,15,0),0)</f>
        <v>0</v>
      </c>
    </row>
    <row r="34" spans="1:11" x14ac:dyDescent="0.25">
      <c r="A34" s="9">
        <f t="shared" si="0"/>
        <v>43190</v>
      </c>
      <c r="B34" s="14">
        <f>IFERROR(+VLOOKUP("LDDAF1"&amp;A34,'Main File'!A:O,6,0),0)</f>
        <v>0</v>
      </c>
      <c r="C34" s="14">
        <f>IFERROR(+VLOOKUP("LDDAF1"&amp;A34,'Main File'!A:O,7,0),0)</f>
        <v>0</v>
      </c>
      <c r="D34" s="14">
        <f>IFERROR(+VLOOKUP("LDDAF1"&amp;A34,'Main File'!A:O,8,0),0)</f>
        <v>0</v>
      </c>
      <c r="E34" s="14">
        <f>IFERROR(+VLOOKUP("LDDAF1"&amp;A34,'Main File'!A:O,9,0),0)</f>
        <v>0</v>
      </c>
      <c r="F34" s="14">
        <f>IFERROR(+VLOOKUP("LDDAF1"&amp;A34,'Main File'!A:O,10,0),0)</f>
        <v>0</v>
      </c>
      <c r="G34" s="14">
        <f>IFERROR(+VLOOKUP("LDDAF1"&amp;A34,'Main File'!A:O,11,0),0)</f>
        <v>0</v>
      </c>
      <c r="H34" s="14">
        <f>IFERROR(+VLOOKUP("LDDAF1"&amp;A34,'Main File'!A:O,12,0),0)</f>
        <v>0</v>
      </c>
      <c r="I34" s="14">
        <f>IFERROR(+VLOOKUP("LDDAF1"&amp;A34,'Main File'!A:O,13,0),0)</f>
        <v>0</v>
      </c>
      <c r="J34" s="14">
        <f>IFERROR(+VLOOKUP("LDDAF1"&amp;A34,'Main File'!A:O,14,0),0)</f>
        <v>0</v>
      </c>
      <c r="K34" s="14">
        <f>IFERROR(+VLOOKUP("LDDAF1"&amp;A34,'Main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41"/>
  <sheetViews>
    <sheetView workbookViewId="0">
      <selection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5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IFERROR(+VLOOKUP("LDDAF2"&amp;A4,'Main File'!A:O,6,0),0)</f>
        <v>2.2500912620136266</v>
      </c>
      <c r="C4" s="14">
        <f>IFERROR(+VLOOKUP("LDDAF2"&amp;A4,'Main File'!A:O,7,0),0)</f>
        <v>0</v>
      </c>
      <c r="D4" s="14">
        <f>IFERROR(+VLOOKUP("LDDAF2"&amp;A4,'Main File'!A:O,8,0),0)</f>
        <v>0</v>
      </c>
      <c r="E4" s="14">
        <f>IFERROR(+VLOOKUP("LDDAF2"&amp;A4,'Main File'!A:O,9,0),0)</f>
        <v>0.19801396035054597</v>
      </c>
      <c r="F4" s="14">
        <f>IFERROR(+VLOOKUP("LDDAF2"&amp;A4,'Main File'!A:O,10,0),0)</f>
        <v>2.4481052223641724</v>
      </c>
      <c r="G4" s="14">
        <f>IFERROR(+VLOOKUP("LDDAF2"&amp;A4,'Main File'!A:O,11,0),0)</f>
        <v>1.2200085924396571</v>
      </c>
      <c r="H4" s="14">
        <f>IFERROR(+VLOOKUP("LDDAF2"&amp;A4,'Main File'!A:O,12,0),0)</f>
        <v>0</v>
      </c>
      <c r="I4" s="14">
        <f>IFERROR(+VLOOKUP("LDDAF2"&amp;A4,'Main File'!A:O,13,0),0)</f>
        <v>0</v>
      </c>
      <c r="J4" s="14">
        <f>IFERROR(+VLOOKUP("LDDAF2"&amp;A4,'Main File'!A:O,14,0),0)</f>
        <v>0.19800859610820104</v>
      </c>
      <c r="K4" s="14">
        <f>IFERROR(+VLOOKUP("LDDAF2"&amp;A4,'Main File'!A:O,15,0),0)</f>
        <v>1.4180171885478581</v>
      </c>
    </row>
    <row r="5" spans="1:14" x14ac:dyDescent="0.25">
      <c r="A5" s="9">
        <v>43161</v>
      </c>
      <c r="B5" s="14">
        <f>IFERROR(+VLOOKUP("LDDAF2"&amp;A5,'Main File'!A:O,6,0),0)</f>
        <v>2.2500902509475411</v>
      </c>
      <c r="C5" s="14">
        <f>IFERROR(+VLOOKUP("LDDAF2"&amp;A5,'Main File'!A:O,7,0),0)</f>
        <v>0</v>
      </c>
      <c r="D5" s="14">
        <f>IFERROR(+VLOOKUP("LDDAF2"&amp;A5,'Main File'!A:O,8,0),0)</f>
        <v>0</v>
      </c>
      <c r="E5" s="14">
        <f>IFERROR(+VLOOKUP("LDDAF2"&amp;A5,'Main File'!A:O,9,0),0)</f>
        <v>0.19801173602760005</v>
      </c>
      <c r="F5" s="14">
        <f>IFERROR(+VLOOKUP("LDDAF2"&amp;A5,'Main File'!A:O,10,0),0)</f>
        <v>2.448101986975141</v>
      </c>
      <c r="G5" s="14">
        <f>IFERROR(+VLOOKUP("LDDAF2"&amp;A5,'Main File'!A:O,11,0),0)</f>
        <v>1.2200096809537997</v>
      </c>
      <c r="H5" s="14">
        <f>IFERROR(+VLOOKUP("LDDAF2"&amp;A5,'Main File'!A:O,12,0),0)</f>
        <v>0</v>
      </c>
      <c r="I5" s="14">
        <f>IFERROR(+VLOOKUP("LDDAF2"&amp;A5,'Main File'!A:O,13,0),0)</f>
        <v>0</v>
      </c>
      <c r="J5" s="14">
        <f>IFERROR(+VLOOKUP("LDDAF2"&amp;A5,'Main File'!A:O,14,0),0)</f>
        <v>0.19800933357751738</v>
      </c>
      <c r="K5" s="14">
        <f>IFERROR(+VLOOKUP("LDDAF2"&amp;A5,'Main File'!A:O,15,0),0)</f>
        <v>1.4180190145313172</v>
      </c>
    </row>
    <row r="6" spans="1:14" x14ac:dyDescent="0.25">
      <c r="A6" s="9">
        <f>+A5+1</f>
        <v>43162</v>
      </c>
      <c r="B6" s="14">
        <f>IFERROR(+VLOOKUP("LDDAF2"&amp;A6,'Main File'!A:O,6,0),0)</f>
        <v>2.2500928013591039</v>
      </c>
      <c r="C6" s="14">
        <f>IFERROR(+VLOOKUP("LDDAF2"&amp;A6,'Main File'!A:O,7,0),0)</f>
        <v>0</v>
      </c>
      <c r="D6" s="14">
        <f>IFERROR(+VLOOKUP("LDDAF2"&amp;A6,'Main File'!A:O,8,0),0)</f>
        <v>0</v>
      </c>
      <c r="E6" s="14">
        <f>IFERROR(+VLOOKUP("LDDAF2"&amp;A6,'Main File'!A:O,9,0),0)</f>
        <v>0.19801346479678422</v>
      </c>
      <c r="F6" s="14">
        <f>IFERROR(+VLOOKUP("LDDAF2"&amp;A6,'Main File'!A:O,10,0),0)</f>
        <v>2.4481062661558881</v>
      </c>
      <c r="G6" s="14">
        <f>IFERROR(+VLOOKUP("LDDAF2"&amp;A6,'Main File'!A:O,11,0),0)</f>
        <v>1.2200046047121393</v>
      </c>
      <c r="H6" s="14">
        <f>IFERROR(+VLOOKUP("LDDAF2"&amp;A6,'Main File'!A:O,12,0),0)</f>
        <v>0</v>
      </c>
      <c r="I6" s="14">
        <f>IFERROR(+VLOOKUP("LDDAF2"&amp;A6,'Main File'!A:O,13,0),0)</f>
        <v>0</v>
      </c>
      <c r="J6" s="14">
        <f>IFERROR(+VLOOKUP("LDDAF2"&amp;A6,'Main File'!A:O,14,0),0)</f>
        <v>0.1980108076045923</v>
      </c>
      <c r="K6" s="14">
        <f>IFERROR(+VLOOKUP("LDDAF2"&amp;A6,'Main File'!A:O,15,0),0)</f>
        <v>1.4180154123167317</v>
      </c>
    </row>
    <row r="7" spans="1:14" x14ac:dyDescent="0.25">
      <c r="A7" s="9">
        <f t="shared" ref="A7:A34" si="0">+A6+1</f>
        <v>43163</v>
      </c>
      <c r="B7" s="14">
        <f>IFERROR(+VLOOKUP("LDDAF2"&amp;A7,'Main File'!A:O,6,0),0)</f>
        <v>2.2500902443676991</v>
      </c>
      <c r="C7" s="14">
        <f>IFERROR(+VLOOKUP("LDDAF2"&amp;A7,'Main File'!A:O,7,0),0)</f>
        <v>0</v>
      </c>
      <c r="D7" s="14">
        <f>IFERROR(+VLOOKUP("LDDAF2"&amp;A7,'Main File'!A:O,8,0),0)</f>
        <v>0</v>
      </c>
      <c r="E7" s="14">
        <f>IFERROR(+VLOOKUP("LDDAF2"&amp;A7,'Main File'!A:O,9,0),0)</f>
        <v>0.19801181204939697</v>
      </c>
      <c r="F7" s="14">
        <f>IFERROR(+VLOOKUP("LDDAF2"&amp;A7,'Main File'!A:O,10,0),0)</f>
        <v>2.4481020564170959</v>
      </c>
      <c r="G7" s="14">
        <f>IFERROR(+VLOOKUP("LDDAF2"&amp;A7,'Main File'!A:O,11,0),0)</f>
        <v>1.2200127680328026</v>
      </c>
      <c r="H7" s="14">
        <f>IFERROR(+VLOOKUP("LDDAF2"&amp;A7,'Main File'!A:O,12,0),0)</f>
        <v>0</v>
      </c>
      <c r="I7" s="14">
        <f>IFERROR(+VLOOKUP("LDDAF2"&amp;A7,'Main File'!A:O,13,0),0)</f>
        <v>0</v>
      </c>
      <c r="J7" s="14">
        <f>IFERROR(+VLOOKUP("LDDAF2"&amp;A7,'Main File'!A:O,14,0),0)</f>
        <v>0.19801211390500728</v>
      </c>
      <c r="K7" s="14">
        <f>IFERROR(+VLOOKUP("LDDAF2"&amp;A7,'Main File'!A:O,15,0),0)</f>
        <v>1.4180248819378098</v>
      </c>
    </row>
    <row r="8" spans="1:14" x14ac:dyDescent="0.25">
      <c r="A8" s="9">
        <f t="shared" si="0"/>
        <v>43164</v>
      </c>
      <c r="B8" s="14">
        <f>IFERROR(+VLOOKUP("LDDAF2"&amp;A8,'Main File'!A:O,6,0),0)</f>
        <v>0</v>
      </c>
      <c r="C8" s="14">
        <f>IFERROR(+VLOOKUP("LDDAF2"&amp;A8,'Main File'!A:O,7,0),0)</f>
        <v>0</v>
      </c>
      <c r="D8" s="14">
        <f>IFERROR(+VLOOKUP("LDDAF2"&amp;A8,'Main File'!A:O,8,0),0)</f>
        <v>0</v>
      </c>
      <c r="E8" s="14">
        <f>IFERROR(+VLOOKUP("LDDAF2"&amp;A8,'Main File'!A:O,9,0),0)</f>
        <v>0</v>
      </c>
      <c r="F8" s="14">
        <f>IFERROR(+VLOOKUP("LDDAF2"&amp;A8,'Main File'!A:O,10,0),0)</f>
        <v>0</v>
      </c>
      <c r="G8" s="14">
        <f>IFERROR(+VLOOKUP("LDDAF2"&amp;A8,'Main File'!A:O,11,0),0)</f>
        <v>0</v>
      </c>
      <c r="H8" s="14">
        <f>IFERROR(+VLOOKUP("LDDAF2"&amp;A8,'Main File'!A:O,12,0),0)</f>
        <v>0</v>
      </c>
      <c r="I8" s="14">
        <f>IFERROR(+VLOOKUP("LDDAF2"&amp;A8,'Main File'!A:O,13,0),0)</f>
        <v>0</v>
      </c>
      <c r="J8" s="14">
        <f>IFERROR(+VLOOKUP("LDDAF2"&amp;A8,'Main File'!A:O,14,0),0)</f>
        <v>0</v>
      </c>
      <c r="K8" s="14">
        <f>IFERROR(+VLOOKUP("LDDAF2"&amp;A8,'Main File'!A:O,15,0),0)</f>
        <v>0</v>
      </c>
    </row>
    <row r="9" spans="1:14" x14ac:dyDescent="0.25">
      <c r="A9" s="9">
        <f t="shared" si="0"/>
        <v>43165</v>
      </c>
      <c r="B9" s="14">
        <f>IFERROR(+VLOOKUP("LDDAF2"&amp;A9,'Main File'!A:O,6,0),0)</f>
        <v>0</v>
      </c>
      <c r="C9" s="14">
        <f>IFERROR(+VLOOKUP("LDDAF2"&amp;A9,'Main File'!A:O,7,0),0)</f>
        <v>0</v>
      </c>
      <c r="D9" s="14">
        <f>IFERROR(+VLOOKUP("LDDAF2"&amp;A9,'Main File'!A:O,8,0),0)</f>
        <v>0</v>
      </c>
      <c r="E9" s="14">
        <f>IFERROR(+VLOOKUP("LDDAF2"&amp;A9,'Main File'!A:O,9,0),0)</f>
        <v>0</v>
      </c>
      <c r="F9" s="14">
        <f>IFERROR(+VLOOKUP("LDDAF2"&amp;A9,'Main File'!A:O,10,0),0)</f>
        <v>0</v>
      </c>
      <c r="G9" s="14">
        <f>IFERROR(+VLOOKUP("LDDAF2"&amp;A9,'Main File'!A:O,11,0),0)</f>
        <v>0</v>
      </c>
      <c r="H9" s="14">
        <f>IFERROR(+VLOOKUP("LDDAF2"&amp;A9,'Main File'!A:O,12,0),0)</f>
        <v>0</v>
      </c>
      <c r="I9" s="14">
        <f>IFERROR(+VLOOKUP("LDDAF2"&amp;A9,'Main File'!A:O,13,0),0)</f>
        <v>0</v>
      </c>
      <c r="J9" s="14">
        <f>IFERROR(+VLOOKUP("LDDAF2"&amp;A9,'Main File'!A:O,14,0),0)</f>
        <v>0</v>
      </c>
      <c r="K9" s="14">
        <f>IFERROR(+VLOOKUP("LDDAF2"&amp;A9,'Main File'!A:O,15,0),0)</f>
        <v>0</v>
      </c>
    </row>
    <row r="10" spans="1:14" x14ac:dyDescent="0.25">
      <c r="A10" s="9">
        <f t="shared" si="0"/>
        <v>43166</v>
      </c>
      <c r="B10" s="14">
        <f>IFERROR(+VLOOKUP("LDDAF2"&amp;A10,'Main File'!A:O,6,0),0)</f>
        <v>0</v>
      </c>
      <c r="C10" s="14">
        <f>IFERROR(+VLOOKUP("LDDAF2"&amp;A10,'Main File'!A:O,7,0),0)</f>
        <v>0</v>
      </c>
      <c r="D10" s="14">
        <f>IFERROR(+VLOOKUP("LDDAF2"&amp;A10,'Main File'!A:O,8,0),0)</f>
        <v>0</v>
      </c>
      <c r="E10" s="14">
        <f>IFERROR(+VLOOKUP("LDDAF2"&amp;A10,'Main File'!A:O,9,0),0)</f>
        <v>0</v>
      </c>
      <c r="F10" s="14">
        <f>IFERROR(+VLOOKUP("LDDAF2"&amp;A10,'Main File'!A:O,10,0),0)</f>
        <v>0</v>
      </c>
      <c r="G10" s="14">
        <f>IFERROR(+VLOOKUP("LDDAF2"&amp;A10,'Main File'!A:O,11,0),0)</f>
        <v>0</v>
      </c>
      <c r="H10" s="14">
        <f>IFERROR(+VLOOKUP("LDDAF2"&amp;A10,'Main File'!A:O,12,0),0)</f>
        <v>0</v>
      </c>
      <c r="I10" s="14">
        <f>IFERROR(+VLOOKUP("LDDAF2"&amp;A10,'Main File'!A:O,13,0),0)</f>
        <v>0</v>
      </c>
      <c r="J10" s="14">
        <f>IFERROR(+VLOOKUP("LDDAF2"&amp;A10,'Main File'!A:O,14,0),0)</f>
        <v>0</v>
      </c>
      <c r="K10" s="14">
        <f>IFERROR(+VLOOKUP("LDDAF2"&amp;A10,'Main File'!A:O,15,0),0)</f>
        <v>0</v>
      </c>
    </row>
    <row r="11" spans="1:14" x14ac:dyDescent="0.25">
      <c r="A11" s="9">
        <f t="shared" si="0"/>
        <v>43167</v>
      </c>
      <c r="B11" s="14">
        <f>IFERROR(+VLOOKUP("LDDAF2"&amp;A11,'Main File'!A:O,6,0),0)</f>
        <v>0</v>
      </c>
      <c r="C11" s="14">
        <f>IFERROR(+VLOOKUP("LDDAF2"&amp;A11,'Main File'!A:O,7,0),0)</f>
        <v>0</v>
      </c>
      <c r="D11" s="14">
        <f>IFERROR(+VLOOKUP("LDDAF2"&amp;A11,'Main File'!A:O,8,0),0)</f>
        <v>0</v>
      </c>
      <c r="E11" s="14">
        <f>IFERROR(+VLOOKUP("LDDAF2"&amp;A11,'Main File'!A:O,9,0),0)</f>
        <v>0</v>
      </c>
      <c r="F11" s="14">
        <f>IFERROR(+VLOOKUP("LDDAF2"&amp;A11,'Main File'!A:O,10,0),0)</f>
        <v>0</v>
      </c>
      <c r="G11" s="14">
        <f>IFERROR(+VLOOKUP("LDDAF2"&amp;A11,'Main File'!A:O,11,0),0)</f>
        <v>0</v>
      </c>
      <c r="H11" s="14">
        <f>IFERROR(+VLOOKUP("LDDAF2"&amp;A11,'Main File'!A:O,12,0),0)</f>
        <v>0</v>
      </c>
      <c r="I11" s="14">
        <f>IFERROR(+VLOOKUP("LDDAF2"&amp;A11,'Main File'!A:O,13,0),0)</f>
        <v>0</v>
      </c>
      <c r="J11" s="14">
        <f>IFERROR(+VLOOKUP("LDDAF2"&amp;A11,'Main File'!A:O,14,0),0)</f>
        <v>0</v>
      </c>
      <c r="K11" s="14">
        <f>IFERROR(+VLOOKUP("LDDAF2"&amp;A11,'Main File'!A:O,15,0),0)</f>
        <v>0</v>
      </c>
    </row>
    <row r="12" spans="1:14" x14ac:dyDescent="0.25">
      <c r="A12" s="9">
        <f t="shared" si="0"/>
        <v>43168</v>
      </c>
      <c r="B12" s="14">
        <f>IFERROR(+VLOOKUP("LDDAF2"&amp;A12,'Main File'!A:O,6,0),0)</f>
        <v>0</v>
      </c>
      <c r="C12" s="14">
        <f>IFERROR(+VLOOKUP("LDDAF2"&amp;A12,'Main File'!A:O,7,0),0)</f>
        <v>0</v>
      </c>
      <c r="D12" s="14">
        <f>IFERROR(+VLOOKUP("LDDAF2"&amp;A12,'Main File'!A:O,8,0),0)</f>
        <v>0</v>
      </c>
      <c r="E12" s="14">
        <f>IFERROR(+VLOOKUP("LDDAF2"&amp;A12,'Main File'!A:O,9,0),0)</f>
        <v>0</v>
      </c>
      <c r="F12" s="14">
        <f>IFERROR(+VLOOKUP("LDDAF2"&amp;A12,'Main File'!A:O,10,0),0)</f>
        <v>0</v>
      </c>
      <c r="G12" s="14">
        <f>IFERROR(+VLOOKUP("LDDAF2"&amp;A12,'Main File'!A:O,11,0),0)</f>
        <v>0</v>
      </c>
      <c r="H12" s="14">
        <f>IFERROR(+VLOOKUP("LDDAF2"&amp;A12,'Main File'!A:O,12,0),0)</f>
        <v>0</v>
      </c>
      <c r="I12" s="14">
        <f>IFERROR(+VLOOKUP("LDDAF2"&amp;A12,'Main File'!A:O,13,0),0)</f>
        <v>0</v>
      </c>
      <c r="J12" s="14">
        <f>IFERROR(+VLOOKUP("LDDAF2"&amp;A12,'Main File'!A:O,14,0),0)</f>
        <v>0</v>
      </c>
      <c r="K12" s="14">
        <f>IFERROR(+VLOOKUP("LDDAF2"&amp;A12,'Main File'!A:O,15,0),0)</f>
        <v>0</v>
      </c>
    </row>
    <row r="13" spans="1:14" x14ac:dyDescent="0.25">
      <c r="A13" s="9">
        <f t="shared" si="0"/>
        <v>43169</v>
      </c>
      <c r="B13" s="14">
        <f>IFERROR(+VLOOKUP("LDDAF2"&amp;A13,'Main File'!A:O,6,0),0)</f>
        <v>0</v>
      </c>
      <c r="C13" s="14">
        <f>IFERROR(+VLOOKUP("LDDAF2"&amp;A13,'Main File'!A:O,7,0),0)</f>
        <v>0</v>
      </c>
      <c r="D13" s="14">
        <f>IFERROR(+VLOOKUP("LDDAF2"&amp;A13,'Main File'!A:O,8,0),0)</f>
        <v>0</v>
      </c>
      <c r="E13" s="14">
        <f>IFERROR(+VLOOKUP("LDDAF2"&amp;A13,'Main File'!A:O,9,0),0)</f>
        <v>0</v>
      </c>
      <c r="F13" s="14">
        <f>IFERROR(+VLOOKUP("LDDAF2"&amp;A13,'Main File'!A:O,10,0),0)</f>
        <v>0</v>
      </c>
      <c r="G13" s="14">
        <f>IFERROR(+VLOOKUP("LDDAF2"&amp;A13,'Main File'!A:O,11,0),0)</f>
        <v>0</v>
      </c>
      <c r="H13" s="14">
        <f>IFERROR(+VLOOKUP("LDDAF2"&amp;A13,'Main File'!A:O,12,0),0)</f>
        <v>0</v>
      </c>
      <c r="I13" s="14">
        <f>IFERROR(+VLOOKUP("LDDAF2"&amp;A13,'Main File'!A:O,13,0),0)</f>
        <v>0</v>
      </c>
      <c r="J13" s="14">
        <f>IFERROR(+VLOOKUP("LDDAF2"&amp;A13,'Main File'!A:O,14,0),0)</f>
        <v>0</v>
      </c>
      <c r="K13" s="14">
        <f>IFERROR(+VLOOKUP("LDDAF2"&amp;A13,'Main File'!A:O,15,0),0)</f>
        <v>0</v>
      </c>
    </row>
    <row r="14" spans="1:14" x14ac:dyDescent="0.25">
      <c r="A14" s="9">
        <f t="shared" si="0"/>
        <v>43170</v>
      </c>
      <c r="B14" s="14">
        <f>IFERROR(+VLOOKUP("LDDAF2"&amp;A14,'Main File'!A:O,6,0),0)</f>
        <v>0</v>
      </c>
      <c r="C14" s="14">
        <f>IFERROR(+VLOOKUP("LDDAF2"&amp;A14,'Main File'!A:O,7,0),0)</f>
        <v>0</v>
      </c>
      <c r="D14" s="14">
        <f>IFERROR(+VLOOKUP("LDDAF2"&amp;A14,'Main File'!A:O,8,0),0)</f>
        <v>0</v>
      </c>
      <c r="E14" s="14">
        <f>IFERROR(+VLOOKUP("LDDAF2"&amp;A14,'Main File'!A:O,9,0),0)</f>
        <v>0</v>
      </c>
      <c r="F14" s="14">
        <f>IFERROR(+VLOOKUP("LDDAF2"&amp;A14,'Main File'!A:O,10,0),0)</f>
        <v>0</v>
      </c>
      <c r="G14" s="14">
        <f>IFERROR(+VLOOKUP("LDDAF2"&amp;A14,'Main File'!A:O,11,0),0)</f>
        <v>0</v>
      </c>
      <c r="H14" s="14">
        <f>IFERROR(+VLOOKUP("LDDAF2"&amp;A14,'Main File'!A:O,12,0),0)</f>
        <v>0</v>
      </c>
      <c r="I14" s="14">
        <f>IFERROR(+VLOOKUP("LDDAF2"&amp;A14,'Main File'!A:O,13,0),0)</f>
        <v>0</v>
      </c>
      <c r="J14" s="14">
        <f>IFERROR(+VLOOKUP("LDDAF2"&amp;A14,'Main File'!A:O,14,0),0)</f>
        <v>0</v>
      </c>
      <c r="K14" s="14">
        <f>IFERROR(+VLOOKUP("LDDAF2"&amp;A14,'Main File'!A:O,15,0),0)</f>
        <v>0</v>
      </c>
    </row>
    <row r="15" spans="1:14" x14ac:dyDescent="0.25">
      <c r="A15" s="9">
        <f t="shared" si="0"/>
        <v>43171</v>
      </c>
      <c r="B15" s="14">
        <f>IFERROR(+VLOOKUP("LDDAF2"&amp;A15,'Main File'!A:O,6,0),0)</f>
        <v>0</v>
      </c>
      <c r="C15" s="14">
        <f>IFERROR(+VLOOKUP("LDDAF2"&amp;A15,'Main File'!A:O,7,0),0)</f>
        <v>0</v>
      </c>
      <c r="D15" s="14">
        <f>IFERROR(+VLOOKUP("LDDAF2"&amp;A15,'Main File'!A:O,8,0),0)</f>
        <v>0</v>
      </c>
      <c r="E15" s="14">
        <f>IFERROR(+VLOOKUP("LDDAF2"&amp;A15,'Main File'!A:O,9,0),0)</f>
        <v>0</v>
      </c>
      <c r="F15" s="14">
        <f>IFERROR(+VLOOKUP("LDDAF2"&amp;A15,'Main File'!A:O,10,0),0)</f>
        <v>0</v>
      </c>
      <c r="G15" s="14">
        <f>IFERROR(+VLOOKUP("LDDAF2"&amp;A15,'Main File'!A:O,11,0),0)</f>
        <v>0</v>
      </c>
      <c r="H15" s="14">
        <f>IFERROR(+VLOOKUP("LDDAF2"&amp;A15,'Main File'!A:O,12,0),0)</f>
        <v>0</v>
      </c>
      <c r="I15" s="14">
        <f>IFERROR(+VLOOKUP("LDDAF2"&amp;A15,'Main File'!A:O,13,0),0)</f>
        <v>0</v>
      </c>
      <c r="J15" s="14">
        <f>IFERROR(+VLOOKUP("LDDAF2"&amp;A15,'Main File'!A:O,14,0),0)</f>
        <v>0</v>
      </c>
      <c r="K15" s="14">
        <f>IFERROR(+VLOOKUP("LDDAF2"&amp;A15,'Main File'!A:O,15,0),0)</f>
        <v>0</v>
      </c>
    </row>
    <row r="16" spans="1:14" x14ac:dyDescent="0.25">
      <c r="A16" s="9">
        <f t="shared" si="0"/>
        <v>43172</v>
      </c>
      <c r="B16" s="14">
        <f>IFERROR(+VLOOKUP("LDDAF2"&amp;A16,'Main File'!A:O,6,0),0)</f>
        <v>0</v>
      </c>
      <c r="C16" s="14">
        <f>IFERROR(+VLOOKUP("LDDAF2"&amp;A16,'Main File'!A:O,7,0),0)</f>
        <v>0</v>
      </c>
      <c r="D16" s="14">
        <f>IFERROR(+VLOOKUP("LDDAF2"&amp;A16,'Main File'!A:O,8,0),0)</f>
        <v>0</v>
      </c>
      <c r="E16" s="14">
        <f>IFERROR(+VLOOKUP("LDDAF2"&amp;A16,'Main File'!A:O,9,0),0)</f>
        <v>0</v>
      </c>
      <c r="F16" s="14">
        <f>IFERROR(+VLOOKUP("LDDAF2"&amp;A16,'Main File'!A:O,10,0),0)</f>
        <v>0</v>
      </c>
      <c r="G16" s="14">
        <f>IFERROR(+VLOOKUP("LDDAF2"&amp;A16,'Main File'!A:O,11,0),0)</f>
        <v>0</v>
      </c>
      <c r="H16" s="14">
        <f>IFERROR(+VLOOKUP("LDDAF2"&amp;A16,'Main File'!A:O,12,0),0)</f>
        <v>0</v>
      </c>
      <c r="I16" s="14">
        <f>IFERROR(+VLOOKUP("LDDAF2"&amp;A16,'Main File'!A:O,13,0),0)</f>
        <v>0</v>
      </c>
      <c r="J16" s="14">
        <f>IFERROR(+VLOOKUP("LDDAF2"&amp;A16,'Main File'!A:O,14,0),0)</f>
        <v>0</v>
      </c>
      <c r="K16" s="14">
        <f>IFERROR(+VLOOKUP("LDDAF2"&amp;A16,'Main File'!A:O,15,0),0)</f>
        <v>0</v>
      </c>
    </row>
    <row r="17" spans="1:11" x14ac:dyDescent="0.25">
      <c r="A17" s="9">
        <f t="shared" si="0"/>
        <v>43173</v>
      </c>
      <c r="B17" s="14">
        <f>IFERROR(+VLOOKUP("LDDAF2"&amp;A17,'Main File'!A:O,6,0),0)</f>
        <v>0</v>
      </c>
      <c r="C17" s="14">
        <f>IFERROR(+VLOOKUP("LDDAF2"&amp;A17,'Main File'!A:O,7,0),0)</f>
        <v>0</v>
      </c>
      <c r="D17" s="14">
        <f>IFERROR(+VLOOKUP("LDDAF2"&amp;A17,'Main File'!A:O,8,0),0)</f>
        <v>0</v>
      </c>
      <c r="E17" s="14">
        <f>IFERROR(+VLOOKUP("LDDAF2"&amp;A17,'Main File'!A:O,9,0),0)</f>
        <v>0</v>
      </c>
      <c r="F17" s="14">
        <f>IFERROR(+VLOOKUP("LDDAF2"&amp;A17,'Main File'!A:O,10,0),0)</f>
        <v>0</v>
      </c>
      <c r="G17" s="14">
        <f>IFERROR(+VLOOKUP("LDDAF2"&amp;A17,'Main File'!A:O,11,0),0)</f>
        <v>0</v>
      </c>
      <c r="H17" s="14">
        <f>IFERROR(+VLOOKUP("LDDAF2"&amp;A17,'Main File'!A:O,12,0),0)</f>
        <v>0</v>
      </c>
      <c r="I17" s="14">
        <f>IFERROR(+VLOOKUP("LDDAF2"&amp;A17,'Main File'!A:O,13,0),0)</f>
        <v>0</v>
      </c>
      <c r="J17" s="14">
        <f>IFERROR(+VLOOKUP("LDDAF2"&amp;A17,'Main File'!A:O,14,0),0)</f>
        <v>0</v>
      </c>
      <c r="K17" s="14">
        <f>IFERROR(+VLOOKUP("LDDAF2"&amp;A17,'Main File'!A:O,15,0),0)</f>
        <v>0</v>
      </c>
    </row>
    <row r="18" spans="1:11" x14ac:dyDescent="0.25">
      <c r="A18" s="9">
        <f t="shared" si="0"/>
        <v>43174</v>
      </c>
      <c r="B18" s="14">
        <f>IFERROR(+VLOOKUP("LDDAF2"&amp;A18,'Main File'!A:O,6,0),0)</f>
        <v>0</v>
      </c>
      <c r="C18" s="14">
        <f>IFERROR(+VLOOKUP("LDDAF2"&amp;A18,'Main File'!A:O,7,0),0)</f>
        <v>0</v>
      </c>
      <c r="D18" s="14">
        <f>IFERROR(+VLOOKUP("LDDAF2"&amp;A18,'Main File'!A:O,8,0),0)</f>
        <v>0</v>
      </c>
      <c r="E18" s="14">
        <f>IFERROR(+VLOOKUP("LDDAF2"&amp;A18,'Main File'!A:O,9,0),0)</f>
        <v>0</v>
      </c>
      <c r="F18" s="14">
        <f>IFERROR(+VLOOKUP("LDDAF2"&amp;A18,'Main File'!A:O,10,0),0)</f>
        <v>0</v>
      </c>
      <c r="G18" s="14">
        <f>IFERROR(+VLOOKUP("LDDAF2"&amp;A18,'Main File'!A:O,11,0),0)</f>
        <v>0</v>
      </c>
      <c r="H18" s="14">
        <f>IFERROR(+VLOOKUP("LDDAF2"&amp;A18,'Main File'!A:O,12,0),0)</f>
        <v>0</v>
      </c>
      <c r="I18" s="14">
        <f>IFERROR(+VLOOKUP("LDDAF2"&amp;A18,'Main File'!A:O,13,0),0)</f>
        <v>0</v>
      </c>
      <c r="J18" s="14">
        <f>IFERROR(+VLOOKUP("LDDAF2"&amp;A18,'Main File'!A:O,14,0),0)</f>
        <v>0</v>
      </c>
      <c r="K18" s="14">
        <f>IFERROR(+VLOOKUP("LDDAF2"&amp;A18,'Main File'!A:O,15,0),0)</f>
        <v>0</v>
      </c>
    </row>
    <row r="19" spans="1:11" x14ac:dyDescent="0.25">
      <c r="A19" s="9">
        <f t="shared" si="0"/>
        <v>43175</v>
      </c>
      <c r="B19" s="14">
        <f>IFERROR(+VLOOKUP("LDDAF2"&amp;A19,'Main File'!A:O,6,0),0)</f>
        <v>0</v>
      </c>
      <c r="C19" s="14">
        <f>IFERROR(+VLOOKUP("LDDAF2"&amp;A19,'Main File'!A:O,7,0),0)</f>
        <v>0</v>
      </c>
      <c r="D19" s="14">
        <f>IFERROR(+VLOOKUP("LDDAF2"&amp;A19,'Main File'!A:O,8,0),0)</f>
        <v>0</v>
      </c>
      <c r="E19" s="14">
        <f>IFERROR(+VLOOKUP("LDDAF2"&amp;A19,'Main File'!A:O,9,0),0)</f>
        <v>0</v>
      </c>
      <c r="F19" s="14">
        <f>IFERROR(+VLOOKUP("LDDAF2"&amp;A19,'Main File'!A:O,10,0),0)</f>
        <v>0</v>
      </c>
      <c r="G19" s="14">
        <f>IFERROR(+VLOOKUP("LDDAF2"&amp;A19,'Main File'!A:O,11,0),0)</f>
        <v>0</v>
      </c>
      <c r="H19" s="14">
        <f>IFERROR(+VLOOKUP("LDDAF2"&amp;A19,'Main File'!A:O,12,0),0)</f>
        <v>0</v>
      </c>
      <c r="I19" s="14">
        <f>IFERROR(+VLOOKUP("LDDAF2"&amp;A19,'Main File'!A:O,13,0),0)</f>
        <v>0</v>
      </c>
      <c r="J19" s="14">
        <f>IFERROR(+VLOOKUP("LDDAF2"&amp;A19,'Main File'!A:O,14,0),0)</f>
        <v>0</v>
      </c>
      <c r="K19" s="14">
        <f>IFERROR(+VLOOKUP("LDDAF2"&amp;A19,'Main File'!A:O,15,0),0)</f>
        <v>0</v>
      </c>
    </row>
    <row r="20" spans="1:11" x14ac:dyDescent="0.25">
      <c r="A20" s="9">
        <f t="shared" si="0"/>
        <v>43176</v>
      </c>
      <c r="B20" s="14">
        <f>IFERROR(+VLOOKUP("LDDAF2"&amp;A20,'Main File'!A:O,6,0),0)</f>
        <v>0</v>
      </c>
      <c r="C20" s="14">
        <f>IFERROR(+VLOOKUP("LDDAF2"&amp;A20,'Main File'!A:O,7,0),0)</f>
        <v>0</v>
      </c>
      <c r="D20" s="14">
        <f>IFERROR(+VLOOKUP("LDDAF2"&amp;A20,'Main File'!A:O,8,0),0)</f>
        <v>0</v>
      </c>
      <c r="E20" s="14">
        <f>IFERROR(+VLOOKUP("LDDAF2"&amp;A20,'Main File'!A:O,9,0),0)</f>
        <v>0</v>
      </c>
      <c r="F20" s="14">
        <f>IFERROR(+VLOOKUP("LDDAF2"&amp;A20,'Main File'!A:O,10,0),0)</f>
        <v>0</v>
      </c>
      <c r="G20" s="14">
        <f>IFERROR(+VLOOKUP("LDDAF2"&amp;A20,'Main File'!A:O,11,0),0)</f>
        <v>0</v>
      </c>
      <c r="H20" s="14">
        <f>IFERROR(+VLOOKUP("LDDAF2"&amp;A20,'Main File'!A:O,12,0),0)</f>
        <v>0</v>
      </c>
      <c r="I20" s="14">
        <f>IFERROR(+VLOOKUP("LDDAF2"&amp;A20,'Main File'!A:O,13,0),0)</f>
        <v>0</v>
      </c>
      <c r="J20" s="14">
        <f>IFERROR(+VLOOKUP("LDDAF2"&amp;A20,'Main File'!A:O,14,0),0)</f>
        <v>0</v>
      </c>
      <c r="K20" s="14">
        <f>IFERROR(+VLOOKUP("LDDAF2"&amp;A20,'Main File'!A:O,15,0),0)</f>
        <v>0</v>
      </c>
    </row>
    <row r="21" spans="1:11" x14ac:dyDescent="0.25">
      <c r="A21" s="9">
        <f t="shared" si="0"/>
        <v>43177</v>
      </c>
      <c r="B21" s="14">
        <f>IFERROR(+VLOOKUP("LDDAF2"&amp;A21,'Main File'!A:O,6,0),0)</f>
        <v>0</v>
      </c>
      <c r="C21" s="14">
        <f>IFERROR(+VLOOKUP("LDDAF2"&amp;A21,'Main File'!A:O,7,0),0)</f>
        <v>0</v>
      </c>
      <c r="D21" s="14">
        <f>IFERROR(+VLOOKUP("LDDAF2"&amp;A21,'Main File'!A:O,8,0),0)</f>
        <v>0</v>
      </c>
      <c r="E21" s="14">
        <f>IFERROR(+VLOOKUP("LDDAF2"&amp;A21,'Main File'!A:O,9,0),0)</f>
        <v>0</v>
      </c>
      <c r="F21" s="14">
        <f>IFERROR(+VLOOKUP("LDDAF2"&amp;A21,'Main File'!A:O,10,0),0)</f>
        <v>0</v>
      </c>
      <c r="G21" s="14">
        <f>IFERROR(+VLOOKUP("LDDAF2"&amp;A21,'Main File'!A:O,11,0),0)</f>
        <v>0</v>
      </c>
      <c r="H21" s="14">
        <f>IFERROR(+VLOOKUP("LDDAF2"&amp;A21,'Main File'!A:O,12,0),0)</f>
        <v>0</v>
      </c>
      <c r="I21" s="14">
        <f>IFERROR(+VLOOKUP("LDDAF2"&amp;A21,'Main File'!A:O,13,0),0)</f>
        <v>0</v>
      </c>
      <c r="J21" s="14">
        <f>IFERROR(+VLOOKUP("LDDAF2"&amp;A21,'Main File'!A:O,14,0),0)</f>
        <v>0</v>
      </c>
      <c r="K21" s="14">
        <f>IFERROR(+VLOOKUP("LDDAF2"&amp;A21,'Main File'!A:O,15,0),0)</f>
        <v>0</v>
      </c>
    </row>
    <row r="22" spans="1:11" x14ac:dyDescent="0.25">
      <c r="A22" s="9">
        <f t="shared" si="0"/>
        <v>43178</v>
      </c>
      <c r="B22" s="14">
        <f>IFERROR(+VLOOKUP("LDDAF2"&amp;A22,'Main File'!A:O,6,0),0)</f>
        <v>0</v>
      </c>
      <c r="C22" s="14">
        <f>IFERROR(+VLOOKUP("LDDAF2"&amp;A22,'Main File'!A:O,7,0),0)</f>
        <v>0</v>
      </c>
      <c r="D22" s="14">
        <f>IFERROR(+VLOOKUP("LDDAF2"&amp;A22,'Main File'!A:O,8,0),0)</f>
        <v>0</v>
      </c>
      <c r="E22" s="14">
        <f>IFERROR(+VLOOKUP("LDDAF2"&amp;A22,'Main File'!A:O,9,0),0)</f>
        <v>0</v>
      </c>
      <c r="F22" s="14">
        <f>IFERROR(+VLOOKUP("LDDAF2"&amp;A22,'Main File'!A:O,10,0),0)</f>
        <v>0</v>
      </c>
      <c r="G22" s="14">
        <f>IFERROR(+VLOOKUP("LDDAF2"&amp;A22,'Main File'!A:O,11,0),0)</f>
        <v>0</v>
      </c>
      <c r="H22" s="14">
        <f>IFERROR(+VLOOKUP("LDDAF2"&amp;A22,'Main File'!A:O,12,0),0)</f>
        <v>0</v>
      </c>
      <c r="I22" s="14">
        <f>IFERROR(+VLOOKUP("LDDAF2"&amp;A22,'Main File'!A:O,13,0),0)</f>
        <v>0</v>
      </c>
      <c r="J22" s="14">
        <f>IFERROR(+VLOOKUP("LDDAF2"&amp;A22,'Main File'!A:O,14,0),0)</f>
        <v>0</v>
      </c>
      <c r="K22" s="14">
        <f>IFERROR(+VLOOKUP("LDDAF2"&amp;A22,'Main File'!A:O,15,0),0)</f>
        <v>0</v>
      </c>
    </row>
    <row r="23" spans="1:11" x14ac:dyDescent="0.25">
      <c r="A23" s="9">
        <f t="shared" si="0"/>
        <v>43179</v>
      </c>
      <c r="B23" s="14">
        <f>IFERROR(+VLOOKUP("LDDAF2"&amp;A23,'Main File'!A:O,6,0),0)</f>
        <v>0</v>
      </c>
      <c r="C23" s="14">
        <f>IFERROR(+VLOOKUP("LDDAF2"&amp;A23,'Main File'!A:O,7,0),0)</f>
        <v>0</v>
      </c>
      <c r="D23" s="14">
        <f>IFERROR(+VLOOKUP("LDDAF2"&amp;A23,'Main File'!A:O,8,0),0)</f>
        <v>0</v>
      </c>
      <c r="E23" s="14">
        <f>IFERROR(+VLOOKUP("LDDAF2"&amp;A23,'Main File'!A:O,9,0),0)</f>
        <v>0</v>
      </c>
      <c r="F23" s="14">
        <f>IFERROR(+VLOOKUP("LDDAF2"&amp;A23,'Main File'!A:O,10,0),0)</f>
        <v>0</v>
      </c>
      <c r="G23" s="14">
        <f>IFERROR(+VLOOKUP("LDDAF2"&amp;A23,'Main File'!A:O,11,0),0)</f>
        <v>0</v>
      </c>
      <c r="H23" s="14">
        <f>IFERROR(+VLOOKUP("LDDAF2"&amp;A23,'Main File'!A:O,12,0),0)</f>
        <v>0</v>
      </c>
      <c r="I23" s="14">
        <f>IFERROR(+VLOOKUP("LDDAF2"&amp;A23,'Main File'!A:O,13,0),0)</f>
        <v>0</v>
      </c>
      <c r="J23" s="14">
        <f>IFERROR(+VLOOKUP("LDDAF2"&amp;A23,'Main File'!A:O,14,0),0)</f>
        <v>0</v>
      </c>
      <c r="K23" s="14">
        <f>IFERROR(+VLOOKUP("LDDAF2"&amp;A23,'Main File'!A:O,15,0),0)</f>
        <v>0</v>
      </c>
    </row>
    <row r="24" spans="1:11" x14ac:dyDescent="0.25">
      <c r="A24" s="9">
        <f t="shared" si="0"/>
        <v>43180</v>
      </c>
      <c r="B24" s="14">
        <f>IFERROR(+VLOOKUP("LDDAF2"&amp;A24,'Main File'!A:O,6,0),0)</f>
        <v>0</v>
      </c>
      <c r="C24" s="14">
        <f>IFERROR(+VLOOKUP("LDDAF2"&amp;A24,'Main File'!A:O,7,0),0)</f>
        <v>0</v>
      </c>
      <c r="D24" s="14">
        <f>IFERROR(+VLOOKUP("LDDAF2"&amp;A24,'Main File'!A:O,8,0),0)</f>
        <v>0</v>
      </c>
      <c r="E24" s="14">
        <f>IFERROR(+VLOOKUP("LDDAF2"&amp;A24,'Main File'!A:O,9,0),0)</f>
        <v>0</v>
      </c>
      <c r="F24" s="14">
        <f>IFERROR(+VLOOKUP("LDDAF2"&amp;A24,'Main File'!A:O,10,0),0)</f>
        <v>0</v>
      </c>
      <c r="G24" s="14">
        <f>IFERROR(+VLOOKUP("LDDAF2"&amp;A24,'Main File'!A:O,11,0),0)</f>
        <v>0</v>
      </c>
      <c r="H24" s="14">
        <f>IFERROR(+VLOOKUP("LDDAF2"&amp;A24,'Main File'!A:O,12,0),0)</f>
        <v>0</v>
      </c>
      <c r="I24" s="14">
        <f>IFERROR(+VLOOKUP("LDDAF2"&amp;A24,'Main File'!A:O,13,0),0)</f>
        <v>0</v>
      </c>
      <c r="J24" s="14">
        <f>IFERROR(+VLOOKUP("LDDAF2"&amp;A24,'Main File'!A:O,14,0),0)</f>
        <v>0</v>
      </c>
      <c r="K24" s="14">
        <f>IFERROR(+VLOOKUP("LDDAF2"&amp;A24,'Main File'!A:O,15,0),0)</f>
        <v>0</v>
      </c>
    </row>
    <row r="25" spans="1:11" x14ac:dyDescent="0.25">
      <c r="A25" s="9">
        <f t="shared" si="0"/>
        <v>43181</v>
      </c>
      <c r="B25" s="14">
        <f>IFERROR(+VLOOKUP("LDDAF2"&amp;A25,'Main File'!A:O,6,0),0)</f>
        <v>0</v>
      </c>
      <c r="C25" s="14">
        <f>IFERROR(+VLOOKUP("LDDAF2"&amp;A25,'Main File'!A:O,7,0),0)</f>
        <v>0</v>
      </c>
      <c r="D25" s="14">
        <f>IFERROR(+VLOOKUP("LDDAF2"&amp;A25,'Main File'!A:O,8,0),0)</f>
        <v>0</v>
      </c>
      <c r="E25" s="14">
        <f>IFERROR(+VLOOKUP("LDDAF2"&amp;A25,'Main File'!A:O,9,0),0)</f>
        <v>0</v>
      </c>
      <c r="F25" s="14">
        <f>IFERROR(+VLOOKUP("LDDAF2"&amp;A25,'Main File'!A:O,10,0),0)</f>
        <v>0</v>
      </c>
      <c r="G25" s="14">
        <f>IFERROR(+VLOOKUP("LDDAF2"&amp;A25,'Main File'!A:O,11,0),0)</f>
        <v>0</v>
      </c>
      <c r="H25" s="14">
        <f>IFERROR(+VLOOKUP("LDDAF2"&amp;A25,'Main File'!A:O,12,0),0)</f>
        <v>0</v>
      </c>
      <c r="I25" s="14">
        <f>IFERROR(+VLOOKUP("LDDAF2"&amp;A25,'Main File'!A:O,13,0),0)</f>
        <v>0</v>
      </c>
      <c r="J25" s="14">
        <f>IFERROR(+VLOOKUP("LDDAF2"&amp;A25,'Main File'!A:O,14,0),0)</f>
        <v>0</v>
      </c>
      <c r="K25" s="14">
        <f>IFERROR(+VLOOKUP("LDDAF2"&amp;A25,'Main File'!A:O,15,0),0)</f>
        <v>0</v>
      </c>
    </row>
    <row r="26" spans="1:11" x14ac:dyDescent="0.25">
      <c r="A26" s="9">
        <f t="shared" si="0"/>
        <v>43182</v>
      </c>
      <c r="B26" s="14">
        <f>IFERROR(+VLOOKUP("LDDAF2"&amp;A26,'Main File'!A:O,6,0),0)</f>
        <v>0</v>
      </c>
      <c r="C26" s="14">
        <f>IFERROR(+VLOOKUP("LDDAF2"&amp;A26,'Main File'!A:O,7,0),0)</f>
        <v>0</v>
      </c>
      <c r="D26" s="14">
        <f>IFERROR(+VLOOKUP("LDDAF2"&amp;A26,'Main File'!A:O,8,0),0)</f>
        <v>0</v>
      </c>
      <c r="E26" s="14">
        <f>IFERROR(+VLOOKUP("LDDAF2"&amp;A26,'Main File'!A:O,9,0),0)</f>
        <v>0</v>
      </c>
      <c r="F26" s="14">
        <f>IFERROR(+VLOOKUP("LDDAF2"&amp;A26,'Main File'!A:O,10,0),0)</f>
        <v>0</v>
      </c>
      <c r="G26" s="14">
        <f>IFERROR(+VLOOKUP("LDDAF2"&amp;A26,'Main File'!A:O,11,0),0)</f>
        <v>0</v>
      </c>
      <c r="H26" s="14">
        <f>IFERROR(+VLOOKUP("LDDAF2"&amp;A26,'Main File'!A:O,12,0),0)</f>
        <v>0</v>
      </c>
      <c r="I26" s="14">
        <f>IFERROR(+VLOOKUP("LDDAF2"&amp;A26,'Main File'!A:O,13,0),0)</f>
        <v>0</v>
      </c>
      <c r="J26" s="14">
        <f>IFERROR(+VLOOKUP("LDDAF2"&amp;A26,'Main File'!A:O,14,0),0)</f>
        <v>0</v>
      </c>
      <c r="K26" s="14">
        <f>IFERROR(+VLOOKUP("LDDAF2"&amp;A26,'Main File'!A:O,15,0),0)</f>
        <v>0</v>
      </c>
    </row>
    <row r="27" spans="1:11" x14ac:dyDescent="0.25">
      <c r="A27" s="9">
        <f t="shared" si="0"/>
        <v>43183</v>
      </c>
      <c r="B27" s="14">
        <f>IFERROR(+VLOOKUP("LDDAF2"&amp;A27,'Main File'!A:O,6,0),0)</f>
        <v>0</v>
      </c>
      <c r="C27" s="14">
        <f>IFERROR(+VLOOKUP("LDDAF2"&amp;A27,'Main File'!A:O,7,0),0)</f>
        <v>0</v>
      </c>
      <c r="D27" s="14">
        <f>IFERROR(+VLOOKUP("LDDAF2"&amp;A27,'Main File'!A:O,8,0),0)</f>
        <v>0</v>
      </c>
      <c r="E27" s="14">
        <f>IFERROR(+VLOOKUP("LDDAF2"&amp;A27,'Main File'!A:O,9,0),0)</f>
        <v>0</v>
      </c>
      <c r="F27" s="14">
        <f>IFERROR(+VLOOKUP("LDDAF2"&amp;A27,'Main File'!A:O,10,0),0)</f>
        <v>0</v>
      </c>
      <c r="G27" s="14">
        <f>IFERROR(+VLOOKUP("LDDAF2"&amp;A27,'Main File'!A:O,11,0),0)</f>
        <v>0</v>
      </c>
      <c r="H27" s="14">
        <f>IFERROR(+VLOOKUP("LDDAF2"&amp;A27,'Main File'!A:O,12,0),0)</f>
        <v>0</v>
      </c>
      <c r="I27" s="14">
        <f>IFERROR(+VLOOKUP("LDDAF2"&amp;A27,'Main File'!A:O,13,0),0)</f>
        <v>0</v>
      </c>
      <c r="J27" s="14">
        <f>IFERROR(+VLOOKUP("LDDAF2"&amp;A27,'Main File'!A:O,14,0),0)</f>
        <v>0</v>
      </c>
      <c r="K27" s="14">
        <f>IFERROR(+VLOOKUP("LDDAF2"&amp;A27,'Main File'!A:O,15,0),0)</f>
        <v>0</v>
      </c>
    </row>
    <row r="28" spans="1:11" x14ac:dyDescent="0.25">
      <c r="A28" s="9">
        <f t="shared" si="0"/>
        <v>43184</v>
      </c>
      <c r="B28" s="14">
        <f>IFERROR(+VLOOKUP("LDDAF2"&amp;A28,'Main File'!A:O,6,0),0)</f>
        <v>0</v>
      </c>
      <c r="C28" s="14">
        <f>IFERROR(+VLOOKUP("LDDAF2"&amp;A28,'Main File'!A:O,7,0),0)</f>
        <v>0</v>
      </c>
      <c r="D28" s="14">
        <f>IFERROR(+VLOOKUP("LDDAF2"&amp;A28,'Main File'!A:O,8,0),0)</f>
        <v>0</v>
      </c>
      <c r="E28" s="14">
        <f>IFERROR(+VLOOKUP("LDDAF2"&amp;A28,'Main File'!A:O,9,0),0)</f>
        <v>0</v>
      </c>
      <c r="F28" s="14">
        <f>IFERROR(+VLOOKUP("LDDAF2"&amp;A28,'Main File'!A:O,10,0),0)</f>
        <v>0</v>
      </c>
      <c r="G28" s="14">
        <f>IFERROR(+VLOOKUP("LDDAF2"&amp;A28,'Main File'!A:O,11,0),0)</f>
        <v>0</v>
      </c>
      <c r="H28" s="14">
        <f>IFERROR(+VLOOKUP("LDDAF2"&amp;A28,'Main File'!A:O,12,0),0)</f>
        <v>0</v>
      </c>
      <c r="I28" s="14">
        <f>IFERROR(+VLOOKUP("LDDAF2"&amp;A28,'Main File'!A:O,13,0),0)</f>
        <v>0</v>
      </c>
      <c r="J28" s="14">
        <f>IFERROR(+VLOOKUP("LDDAF2"&amp;A28,'Main File'!A:O,14,0),0)</f>
        <v>0</v>
      </c>
      <c r="K28" s="14">
        <f>IFERROR(+VLOOKUP("LDDAF2"&amp;A28,'Main File'!A:O,15,0),0)</f>
        <v>0</v>
      </c>
    </row>
    <row r="29" spans="1:11" x14ac:dyDescent="0.25">
      <c r="A29" s="9">
        <f t="shared" si="0"/>
        <v>43185</v>
      </c>
      <c r="B29" s="14">
        <f>IFERROR(+VLOOKUP("LDDAF2"&amp;A29,'Main File'!A:O,6,0),0)</f>
        <v>0</v>
      </c>
      <c r="C29" s="14">
        <f>IFERROR(+VLOOKUP("LDDAF2"&amp;A29,'Main File'!A:O,7,0),0)</f>
        <v>0</v>
      </c>
      <c r="D29" s="14">
        <f>IFERROR(+VLOOKUP("LDDAF2"&amp;A29,'Main File'!A:O,8,0),0)</f>
        <v>0</v>
      </c>
      <c r="E29" s="14">
        <f>IFERROR(+VLOOKUP("LDDAF2"&amp;A29,'Main File'!A:O,9,0),0)</f>
        <v>0</v>
      </c>
      <c r="F29" s="14">
        <f>IFERROR(+VLOOKUP("LDDAF2"&amp;A29,'Main File'!A:O,10,0),0)</f>
        <v>0</v>
      </c>
      <c r="G29" s="14">
        <f>IFERROR(+VLOOKUP("LDDAF2"&amp;A29,'Main File'!A:O,11,0),0)</f>
        <v>0</v>
      </c>
      <c r="H29" s="14">
        <f>IFERROR(+VLOOKUP("LDDAF2"&amp;A29,'Main File'!A:O,12,0),0)</f>
        <v>0</v>
      </c>
      <c r="I29" s="14">
        <f>IFERROR(+VLOOKUP("LDDAF2"&amp;A29,'Main File'!A:O,13,0),0)</f>
        <v>0</v>
      </c>
      <c r="J29" s="14">
        <f>IFERROR(+VLOOKUP("LDDAF2"&amp;A29,'Main File'!A:O,14,0),0)</f>
        <v>0</v>
      </c>
      <c r="K29" s="14">
        <f>IFERROR(+VLOOKUP("LDDAF2"&amp;A29,'Main File'!A:O,15,0),0)</f>
        <v>0</v>
      </c>
    </row>
    <row r="30" spans="1:11" x14ac:dyDescent="0.25">
      <c r="A30" s="9">
        <f t="shared" si="0"/>
        <v>43186</v>
      </c>
      <c r="B30" s="14">
        <f>IFERROR(+VLOOKUP("LDDAF2"&amp;A30,'Main File'!A:O,6,0),0)</f>
        <v>0</v>
      </c>
      <c r="C30" s="14">
        <f>IFERROR(+VLOOKUP("LDDAF2"&amp;A30,'Main File'!A:O,7,0),0)</f>
        <v>0</v>
      </c>
      <c r="D30" s="14">
        <f>IFERROR(+VLOOKUP("LDDAF2"&amp;A30,'Main File'!A:O,8,0),0)</f>
        <v>0</v>
      </c>
      <c r="E30" s="14">
        <f>IFERROR(+VLOOKUP("LDDAF2"&amp;A30,'Main File'!A:O,9,0),0)</f>
        <v>0</v>
      </c>
      <c r="F30" s="14">
        <f>IFERROR(+VLOOKUP("LDDAF2"&amp;A30,'Main File'!A:O,10,0),0)</f>
        <v>0</v>
      </c>
      <c r="G30" s="14">
        <f>IFERROR(+VLOOKUP("LDDAF2"&amp;A30,'Main File'!A:O,11,0),0)</f>
        <v>0</v>
      </c>
      <c r="H30" s="14">
        <f>IFERROR(+VLOOKUP("LDDAF2"&amp;A30,'Main File'!A:O,12,0),0)</f>
        <v>0</v>
      </c>
      <c r="I30" s="14">
        <f>IFERROR(+VLOOKUP("LDDAF2"&amp;A30,'Main File'!A:O,13,0),0)</f>
        <v>0</v>
      </c>
      <c r="J30" s="14">
        <f>IFERROR(+VLOOKUP("LDDAF2"&amp;A30,'Main File'!A:O,14,0),0)</f>
        <v>0</v>
      </c>
      <c r="K30" s="14">
        <f>IFERROR(+VLOOKUP("LDDAF2"&amp;A30,'Main File'!A:O,15,0),0)</f>
        <v>0</v>
      </c>
    </row>
    <row r="31" spans="1:11" x14ac:dyDescent="0.25">
      <c r="A31" s="9">
        <f t="shared" si="0"/>
        <v>43187</v>
      </c>
      <c r="B31" s="14">
        <f>IFERROR(+VLOOKUP("LDDAF2"&amp;A31,'Main File'!A:O,6,0),0)</f>
        <v>0</v>
      </c>
      <c r="C31" s="14">
        <f>IFERROR(+VLOOKUP("LDDAF2"&amp;A31,'Main File'!A:O,7,0),0)</f>
        <v>0</v>
      </c>
      <c r="D31" s="14">
        <f>IFERROR(+VLOOKUP("LDDAF2"&amp;A31,'Main File'!A:O,8,0),0)</f>
        <v>0</v>
      </c>
      <c r="E31" s="14">
        <f>IFERROR(+VLOOKUP("LDDAF2"&amp;A31,'Main File'!A:O,9,0),0)</f>
        <v>0</v>
      </c>
      <c r="F31" s="14">
        <f>IFERROR(+VLOOKUP("LDDAF2"&amp;A31,'Main File'!A:O,10,0),0)</f>
        <v>0</v>
      </c>
      <c r="G31" s="14">
        <f>IFERROR(+VLOOKUP("LDDAF2"&amp;A31,'Main File'!A:O,11,0),0)</f>
        <v>0</v>
      </c>
      <c r="H31" s="14">
        <f>IFERROR(+VLOOKUP("LDDAF2"&amp;A31,'Main File'!A:O,12,0),0)</f>
        <v>0</v>
      </c>
      <c r="I31" s="14">
        <f>IFERROR(+VLOOKUP("LDDAF2"&amp;A31,'Main File'!A:O,13,0),0)</f>
        <v>0</v>
      </c>
      <c r="J31" s="14">
        <f>IFERROR(+VLOOKUP("LDDAF2"&amp;A31,'Main File'!A:O,14,0),0)</f>
        <v>0</v>
      </c>
      <c r="K31" s="14">
        <f>IFERROR(+VLOOKUP("LDDAF2"&amp;A31,'Main File'!A:O,15,0),0)</f>
        <v>0</v>
      </c>
    </row>
    <row r="32" spans="1:11" x14ac:dyDescent="0.25">
      <c r="A32" s="9">
        <f t="shared" si="0"/>
        <v>43188</v>
      </c>
      <c r="B32" s="14">
        <f>IFERROR(+VLOOKUP("LDDAF2"&amp;A32,'Main File'!A:O,6,0),0)</f>
        <v>0</v>
      </c>
      <c r="C32" s="14">
        <f>IFERROR(+VLOOKUP("LDDAF2"&amp;A32,'Main File'!A:O,7,0),0)</f>
        <v>0</v>
      </c>
      <c r="D32" s="14">
        <f>IFERROR(+VLOOKUP("LDDAF2"&amp;A32,'Main File'!A:O,8,0),0)</f>
        <v>0</v>
      </c>
      <c r="E32" s="14">
        <f>IFERROR(+VLOOKUP("LDDAF2"&amp;A32,'Main File'!A:O,9,0),0)</f>
        <v>0</v>
      </c>
      <c r="F32" s="14">
        <f>IFERROR(+VLOOKUP("LDDAF2"&amp;A32,'Main File'!A:O,10,0),0)</f>
        <v>0</v>
      </c>
      <c r="G32" s="14">
        <f>IFERROR(+VLOOKUP("LDDAF2"&amp;A32,'Main File'!A:O,11,0),0)</f>
        <v>0</v>
      </c>
      <c r="H32" s="14">
        <f>IFERROR(+VLOOKUP("LDDAF2"&amp;A32,'Main File'!A:O,12,0),0)</f>
        <v>0</v>
      </c>
      <c r="I32" s="14">
        <f>IFERROR(+VLOOKUP("LDDAF2"&amp;A32,'Main File'!A:O,13,0),0)</f>
        <v>0</v>
      </c>
      <c r="J32" s="14">
        <f>IFERROR(+VLOOKUP("LDDAF2"&amp;A32,'Main File'!A:O,14,0),0)</f>
        <v>0</v>
      </c>
      <c r="K32" s="14">
        <f>IFERROR(+VLOOKUP("LDDAF2"&amp;A32,'Main File'!A:O,15,0),0)</f>
        <v>0</v>
      </c>
    </row>
    <row r="33" spans="1:11" x14ac:dyDescent="0.25">
      <c r="A33" s="9">
        <f t="shared" si="0"/>
        <v>43189</v>
      </c>
      <c r="B33" s="14">
        <f>IFERROR(+VLOOKUP("LDDAF2"&amp;A33,'Main File'!A:O,6,0),0)</f>
        <v>0</v>
      </c>
      <c r="C33" s="14">
        <f>IFERROR(+VLOOKUP("LDDAF2"&amp;A33,'Main File'!A:O,7,0),0)</f>
        <v>0</v>
      </c>
      <c r="D33" s="14">
        <f>IFERROR(+VLOOKUP("LDDAF2"&amp;A33,'Main File'!A:O,8,0),0)</f>
        <v>0</v>
      </c>
      <c r="E33" s="14">
        <f>IFERROR(+VLOOKUP("LDDAF2"&amp;A33,'Main File'!A:O,9,0),0)</f>
        <v>0</v>
      </c>
      <c r="F33" s="14">
        <f>IFERROR(+VLOOKUP("LDDAF2"&amp;A33,'Main File'!A:O,10,0),0)</f>
        <v>0</v>
      </c>
      <c r="G33" s="14">
        <f>IFERROR(+VLOOKUP("LDDAF2"&amp;A33,'Main File'!A:O,11,0),0)</f>
        <v>0</v>
      </c>
      <c r="H33" s="14">
        <f>IFERROR(+VLOOKUP("LDDAF2"&amp;A33,'Main File'!A:O,12,0),0)</f>
        <v>0</v>
      </c>
      <c r="I33" s="14">
        <f>IFERROR(+VLOOKUP("LDDAF2"&amp;A33,'Main File'!A:O,13,0),0)</f>
        <v>0</v>
      </c>
      <c r="J33" s="14">
        <f>IFERROR(+VLOOKUP("LDDAF2"&amp;A33,'Main File'!A:O,14,0),0)</f>
        <v>0</v>
      </c>
      <c r="K33" s="14">
        <f>IFERROR(+VLOOKUP("LDDAF2"&amp;A33,'Main File'!A:O,15,0),0)</f>
        <v>0</v>
      </c>
    </row>
    <row r="34" spans="1:11" x14ac:dyDescent="0.25">
      <c r="A34" s="9">
        <f t="shared" si="0"/>
        <v>43190</v>
      </c>
      <c r="B34" s="14">
        <f>IFERROR(+VLOOKUP("LDDAF2"&amp;A34,'Main File'!A:O,6,0),0)</f>
        <v>0</v>
      </c>
      <c r="C34" s="14">
        <f>IFERROR(+VLOOKUP("LDDAF2"&amp;A34,'Main File'!A:O,7,0),0)</f>
        <v>0</v>
      </c>
      <c r="D34" s="14">
        <f>IFERROR(+VLOOKUP("LDDAF2"&amp;A34,'Main File'!A:O,8,0),0)</f>
        <v>0</v>
      </c>
      <c r="E34" s="14">
        <f>IFERROR(+VLOOKUP("LDDAF2"&amp;A34,'Main File'!A:O,9,0),0)</f>
        <v>0</v>
      </c>
      <c r="F34" s="14">
        <f>IFERROR(+VLOOKUP("LDDAF2"&amp;A34,'Main File'!A:O,10,0),0)</f>
        <v>0</v>
      </c>
      <c r="G34" s="14">
        <f>IFERROR(+VLOOKUP("LDDAF2"&amp;A34,'Main File'!A:O,11,0),0)</f>
        <v>0</v>
      </c>
      <c r="H34" s="14">
        <f>IFERROR(+VLOOKUP("LDDAF2"&amp;A34,'Main File'!A:O,12,0),0)</f>
        <v>0</v>
      </c>
      <c r="I34" s="14">
        <f>IFERROR(+VLOOKUP("LDDAF2"&amp;A34,'Main File'!A:O,13,0),0)</f>
        <v>0</v>
      </c>
      <c r="J34" s="14">
        <f>IFERROR(+VLOOKUP("LDDAF2"&amp;A34,'Main File'!A:O,14,0),0)</f>
        <v>0</v>
      </c>
      <c r="K34" s="14">
        <f>IFERROR(+VLOOKUP("LDDAF2"&amp;A34,'Main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41"/>
  <sheetViews>
    <sheetView workbookViewId="0">
      <selection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5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IFERROR(+VLOOKUP("LDDAF3"&amp;A4,'Main File'!A:O,6,0),0)</f>
        <v>2.2500895872917552</v>
      </c>
      <c r="C4" s="14">
        <f>IFERROR(+VLOOKUP("LDDAF3"&amp;A4,'Main File'!A:O,7,0),0)</f>
        <v>0</v>
      </c>
      <c r="D4" s="14">
        <f>IFERROR(+VLOOKUP("LDDAF3"&amp;A4,'Main File'!A:O,8,0),0)</f>
        <v>0</v>
      </c>
      <c r="E4" s="14">
        <f>IFERROR(+VLOOKUP("LDDAF3"&amp;A4,'Main File'!A:O,9,0),0)</f>
        <v>0.19621224052384098</v>
      </c>
      <c r="F4" s="14">
        <f>IFERROR(+VLOOKUP("LDDAF3"&amp;A4,'Main File'!A:O,10,0),0)</f>
        <v>2.4463018278155961</v>
      </c>
      <c r="G4" s="14">
        <f>IFERROR(+VLOOKUP("LDDAF3"&amp;A4,'Main File'!A:O,11,0),0)</f>
        <v>1.2300149187793659</v>
      </c>
      <c r="H4" s="14">
        <f>IFERROR(+VLOOKUP("LDDAF3"&amp;A4,'Main File'!A:O,12,0),0)</f>
        <v>0</v>
      </c>
      <c r="I4" s="14">
        <f>IFERROR(+VLOOKUP("LDDAF3"&amp;A4,'Main File'!A:O,13,0),0)</f>
        <v>0</v>
      </c>
      <c r="J4" s="14">
        <f>IFERROR(+VLOOKUP("LDDAF3"&amp;A4,'Main File'!A:O,14,0),0)</f>
        <v>0.19620602220609393</v>
      </c>
      <c r="K4" s="14">
        <f>IFERROR(+VLOOKUP("LDDAF3"&amp;A4,'Main File'!A:O,15,0),0)</f>
        <v>1.4262209409854598</v>
      </c>
    </row>
    <row r="5" spans="1:14" x14ac:dyDescent="0.25">
      <c r="A5" s="9">
        <v>43161</v>
      </c>
      <c r="B5" s="14">
        <f>IFERROR(+VLOOKUP("LDDAF3"&amp;A5,'Main File'!A:O,6,0),0)</f>
        <v>2.2500877992197283</v>
      </c>
      <c r="C5" s="14">
        <f>IFERROR(+VLOOKUP("LDDAF3"&amp;A5,'Main File'!A:O,7,0),0)</f>
        <v>0</v>
      </c>
      <c r="D5" s="14">
        <f>IFERROR(+VLOOKUP("LDDAF3"&amp;A5,'Main File'!A:O,8,0),0)</f>
        <v>0</v>
      </c>
      <c r="E5" s="14">
        <f>IFERROR(+VLOOKUP("LDDAF3"&amp;A5,'Main File'!A:O,9,0),0)</f>
        <v>0.1962148269605116</v>
      </c>
      <c r="F5" s="14">
        <f>IFERROR(+VLOOKUP("LDDAF3"&amp;A5,'Main File'!A:O,10,0),0)</f>
        <v>2.4463026261802399</v>
      </c>
      <c r="G5" s="14">
        <f>IFERROR(+VLOOKUP("LDDAF3"&amp;A5,'Main File'!A:O,11,0),0)</f>
        <v>1.2300154210081546</v>
      </c>
      <c r="H5" s="14">
        <f>IFERROR(+VLOOKUP("LDDAF3"&amp;A5,'Main File'!A:O,12,0),0)</f>
        <v>0</v>
      </c>
      <c r="I5" s="14">
        <f>IFERROR(+VLOOKUP("LDDAF3"&amp;A5,'Main File'!A:O,13,0),0)</f>
        <v>0</v>
      </c>
      <c r="J5" s="14">
        <f>IFERROR(+VLOOKUP("LDDAF3"&amp;A5,'Main File'!A:O,14,0),0)</f>
        <v>0.19620615290696655</v>
      </c>
      <c r="K5" s="14">
        <f>IFERROR(+VLOOKUP("LDDAF3"&amp;A5,'Main File'!A:O,15,0),0)</f>
        <v>1.4262215739151212</v>
      </c>
    </row>
    <row r="6" spans="1:14" x14ac:dyDescent="0.25">
      <c r="A6" s="9">
        <f>+A5+1</f>
        <v>43162</v>
      </c>
      <c r="B6" s="14">
        <f>IFERROR(+VLOOKUP("LDDAF3"&amp;A6,'Main File'!A:O,6,0),0)</f>
        <v>2.2500861563717311</v>
      </c>
      <c r="C6" s="14">
        <f>IFERROR(+VLOOKUP("LDDAF3"&amp;A6,'Main File'!A:O,7,0),0)</f>
        <v>0</v>
      </c>
      <c r="D6" s="14">
        <f>IFERROR(+VLOOKUP("LDDAF3"&amp;A6,'Main File'!A:O,8,0),0)</f>
        <v>0</v>
      </c>
      <c r="E6" s="14">
        <f>IFERROR(+VLOOKUP("LDDAF3"&amp;A6,'Main File'!A:O,9,0),0)</f>
        <v>0.19621326744078846</v>
      </c>
      <c r="F6" s="14">
        <f>IFERROR(+VLOOKUP("LDDAF3"&amp;A6,'Main File'!A:O,10,0),0)</f>
        <v>2.4462994238125195</v>
      </c>
      <c r="G6" s="14">
        <f>IFERROR(+VLOOKUP("LDDAF3"&amp;A6,'Main File'!A:O,11,0),0)</f>
        <v>1.2300184880095304</v>
      </c>
      <c r="H6" s="14">
        <f>IFERROR(+VLOOKUP("LDDAF3"&amp;A6,'Main File'!A:O,12,0),0)</f>
        <v>0</v>
      </c>
      <c r="I6" s="14">
        <f>IFERROR(+VLOOKUP("LDDAF3"&amp;A6,'Main File'!A:O,13,0),0)</f>
        <v>0</v>
      </c>
      <c r="J6" s="14">
        <f>IFERROR(+VLOOKUP("LDDAF3"&amp;A6,'Main File'!A:O,14,0),0)</f>
        <v>0.19620669271961025</v>
      </c>
      <c r="K6" s="14">
        <f>IFERROR(+VLOOKUP("LDDAF3"&amp;A6,'Main File'!A:O,15,0),0)</f>
        <v>1.4262251807291406</v>
      </c>
    </row>
    <row r="7" spans="1:14" x14ac:dyDescent="0.25">
      <c r="A7" s="9">
        <f t="shared" ref="A7:A34" si="0">+A6+1</f>
        <v>43163</v>
      </c>
      <c r="B7" s="14">
        <f>IFERROR(+VLOOKUP("LDDAF3"&amp;A7,'Main File'!A:O,6,0),0)</f>
        <v>2.2500857851937979</v>
      </c>
      <c r="C7" s="14">
        <f>IFERROR(+VLOOKUP("LDDAF3"&amp;A7,'Main File'!A:O,7,0),0)</f>
        <v>0</v>
      </c>
      <c r="D7" s="14">
        <f>IFERROR(+VLOOKUP("LDDAF3"&amp;A7,'Main File'!A:O,8,0),0)</f>
        <v>0</v>
      </c>
      <c r="E7" s="14">
        <f>IFERROR(+VLOOKUP("LDDAF3"&amp;A7,'Main File'!A:O,9,0),0)</f>
        <v>0.19621162035050885</v>
      </c>
      <c r="F7" s="14">
        <f>IFERROR(+VLOOKUP("LDDAF3"&amp;A7,'Main File'!A:O,10,0),0)</f>
        <v>2.4462974055443065</v>
      </c>
      <c r="G7" s="14">
        <f>IFERROR(+VLOOKUP("LDDAF3"&amp;A7,'Main File'!A:O,11,0),0)</f>
        <v>1.2300209997537279</v>
      </c>
      <c r="H7" s="14">
        <f>IFERROR(+VLOOKUP("LDDAF3"&amp;A7,'Main File'!A:O,12,0),0)</f>
        <v>0</v>
      </c>
      <c r="I7" s="14">
        <f>IFERROR(+VLOOKUP("LDDAF3"&amp;A7,'Main File'!A:O,13,0),0)</f>
        <v>0</v>
      </c>
      <c r="J7" s="14">
        <f>IFERROR(+VLOOKUP("LDDAF3"&amp;A7,'Main File'!A:O,14,0),0)</f>
        <v>0.19620714395192246</v>
      </c>
      <c r="K7" s="14">
        <f>IFERROR(+VLOOKUP("LDDAF3"&amp;A7,'Main File'!A:O,15,0),0)</f>
        <v>1.4262281437056503</v>
      </c>
    </row>
    <row r="8" spans="1:14" x14ac:dyDescent="0.25">
      <c r="A8" s="9">
        <f t="shared" si="0"/>
        <v>43164</v>
      </c>
      <c r="B8" s="14">
        <f>IFERROR(+VLOOKUP("LDDAF3"&amp;A8,'Main File'!A:O,6,0),0)</f>
        <v>0</v>
      </c>
      <c r="C8" s="14">
        <f>IFERROR(+VLOOKUP("LDDAF3"&amp;A8,'Main File'!A:O,7,0),0)</f>
        <v>0</v>
      </c>
      <c r="D8" s="14">
        <f>IFERROR(+VLOOKUP("LDDAF3"&amp;A8,'Main File'!A:O,8,0),0)</f>
        <v>0</v>
      </c>
      <c r="E8" s="14">
        <f>IFERROR(+VLOOKUP("LDDAF3"&amp;A8,'Main File'!A:O,9,0),0)</f>
        <v>0</v>
      </c>
      <c r="F8" s="14">
        <f>IFERROR(+VLOOKUP("LDDAF3"&amp;A8,'Main File'!A:O,10,0),0)</f>
        <v>0</v>
      </c>
      <c r="G8" s="14">
        <f>IFERROR(+VLOOKUP("LDDAF3"&amp;A8,'Main File'!A:O,11,0),0)</f>
        <v>0</v>
      </c>
      <c r="H8" s="14">
        <f>IFERROR(+VLOOKUP("LDDAF3"&amp;A8,'Main File'!A:O,12,0),0)</f>
        <v>0</v>
      </c>
      <c r="I8" s="14">
        <f>IFERROR(+VLOOKUP("LDDAF3"&amp;A8,'Main File'!A:O,13,0),0)</f>
        <v>0</v>
      </c>
      <c r="J8" s="14">
        <f>IFERROR(+VLOOKUP("LDDAF3"&amp;A8,'Main File'!A:O,14,0),0)</f>
        <v>0</v>
      </c>
      <c r="K8" s="14">
        <f>IFERROR(+VLOOKUP("LDDAF3"&amp;A8,'Main File'!A:O,15,0),0)</f>
        <v>0</v>
      </c>
    </row>
    <row r="9" spans="1:14" x14ac:dyDescent="0.25">
      <c r="A9" s="9">
        <f t="shared" si="0"/>
        <v>43165</v>
      </c>
      <c r="B9" s="14">
        <f>IFERROR(+VLOOKUP("LDDAF3"&amp;A9,'Main File'!A:O,6,0),0)</f>
        <v>0</v>
      </c>
      <c r="C9" s="14">
        <f>IFERROR(+VLOOKUP("LDDAF3"&amp;A9,'Main File'!A:O,7,0),0)</f>
        <v>0</v>
      </c>
      <c r="D9" s="14">
        <f>IFERROR(+VLOOKUP("LDDAF3"&amp;A9,'Main File'!A:O,8,0),0)</f>
        <v>0</v>
      </c>
      <c r="E9" s="14">
        <f>IFERROR(+VLOOKUP("LDDAF3"&amp;A9,'Main File'!A:O,9,0),0)</f>
        <v>0</v>
      </c>
      <c r="F9" s="14">
        <f>IFERROR(+VLOOKUP("LDDAF3"&amp;A9,'Main File'!A:O,10,0),0)</f>
        <v>0</v>
      </c>
      <c r="G9" s="14">
        <f>IFERROR(+VLOOKUP("LDDAF3"&amp;A9,'Main File'!A:O,11,0),0)</f>
        <v>0</v>
      </c>
      <c r="H9" s="14">
        <f>IFERROR(+VLOOKUP("LDDAF3"&amp;A9,'Main File'!A:O,12,0),0)</f>
        <v>0</v>
      </c>
      <c r="I9" s="14">
        <f>IFERROR(+VLOOKUP("LDDAF3"&amp;A9,'Main File'!A:O,13,0),0)</f>
        <v>0</v>
      </c>
      <c r="J9" s="14">
        <f>IFERROR(+VLOOKUP("LDDAF3"&amp;A9,'Main File'!A:O,14,0),0)</f>
        <v>0</v>
      </c>
      <c r="K9" s="14">
        <f>IFERROR(+VLOOKUP("LDDAF3"&amp;A9,'Main File'!A:O,15,0),0)</f>
        <v>0</v>
      </c>
    </row>
    <row r="10" spans="1:14" x14ac:dyDescent="0.25">
      <c r="A10" s="9">
        <f t="shared" si="0"/>
        <v>43166</v>
      </c>
      <c r="B10" s="14">
        <f>IFERROR(+VLOOKUP("LDDAF3"&amp;A10,'Main File'!A:O,6,0),0)</f>
        <v>0</v>
      </c>
      <c r="C10" s="14">
        <f>IFERROR(+VLOOKUP("LDDAF3"&amp;A10,'Main File'!A:O,7,0),0)</f>
        <v>0</v>
      </c>
      <c r="D10" s="14">
        <f>IFERROR(+VLOOKUP("LDDAF3"&amp;A10,'Main File'!A:O,8,0),0)</f>
        <v>0</v>
      </c>
      <c r="E10" s="14">
        <f>IFERROR(+VLOOKUP("LDDAF3"&amp;A10,'Main File'!A:O,9,0),0)</f>
        <v>0</v>
      </c>
      <c r="F10" s="14">
        <f>IFERROR(+VLOOKUP("LDDAF3"&amp;A10,'Main File'!A:O,10,0),0)</f>
        <v>0</v>
      </c>
      <c r="G10" s="14">
        <f>IFERROR(+VLOOKUP("LDDAF3"&amp;A10,'Main File'!A:O,11,0),0)</f>
        <v>0</v>
      </c>
      <c r="H10" s="14">
        <f>IFERROR(+VLOOKUP("LDDAF3"&amp;A10,'Main File'!A:O,12,0),0)</f>
        <v>0</v>
      </c>
      <c r="I10" s="14">
        <f>IFERROR(+VLOOKUP("LDDAF3"&amp;A10,'Main File'!A:O,13,0),0)</f>
        <v>0</v>
      </c>
      <c r="J10" s="14">
        <f>IFERROR(+VLOOKUP("LDDAF3"&amp;A10,'Main File'!A:O,14,0),0)</f>
        <v>0</v>
      </c>
      <c r="K10" s="14">
        <f>IFERROR(+VLOOKUP("LDDAF3"&amp;A10,'Main File'!A:O,15,0),0)</f>
        <v>0</v>
      </c>
    </row>
    <row r="11" spans="1:14" x14ac:dyDescent="0.25">
      <c r="A11" s="9">
        <f t="shared" si="0"/>
        <v>43167</v>
      </c>
      <c r="B11" s="14">
        <f>IFERROR(+VLOOKUP("LDDAF3"&amp;A11,'Main File'!A:O,6,0),0)</f>
        <v>0</v>
      </c>
      <c r="C11" s="14">
        <f>IFERROR(+VLOOKUP("LDDAF3"&amp;A11,'Main File'!A:O,7,0),0)</f>
        <v>0</v>
      </c>
      <c r="D11" s="14">
        <f>IFERROR(+VLOOKUP("LDDAF3"&amp;A11,'Main File'!A:O,8,0),0)</f>
        <v>0</v>
      </c>
      <c r="E11" s="14">
        <f>IFERROR(+VLOOKUP("LDDAF3"&amp;A11,'Main File'!A:O,9,0),0)</f>
        <v>0</v>
      </c>
      <c r="F11" s="14">
        <f>IFERROR(+VLOOKUP("LDDAF3"&amp;A11,'Main File'!A:O,10,0),0)</f>
        <v>0</v>
      </c>
      <c r="G11" s="14">
        <f>IFERROR(+VLOOKUP("LDDAF3"&amp;A11,'Main File'!A:O,11,0),0)</f>
        <v>0</v>
      </c>
      <c r="H11" s="14">
        <f>IFERROR(+VLOOKUP("LDDAF3"&amp;A11,'Main File'!A:O,12,0),0)</f>
        <v>0</v>
      </c>
      <c r="I11" s="14">
        <f>IFERROR(+VLOOKUP("LDDAF3"&amp;A11,'Main File'!A:O,13,0),0)</f>
        <v>0</v>
      </c>
      <c r="J11" s="14">
        <f>IFERROR(+VLOOKUP("LDDAF3"&amp;A11,'Main File'!A:O,14,0),0)</f>
        <v>0</v>
      </c>
      <c r="K11" s="14">
        <f>IFERROR(+VLOOKUP("LDDAF3"&amp;A11,'Main File'!A:O,15,0),0)</f>
        <v>0</v>
      </c>
    </row>
    <row r="12" spans="1:14" x14ac:dyDescent="0.25">
      <c r="A12" s="9">
        <f t="shared" si="0"/>
        <v>43168</v>
      </c>
      <c r="B12" s="14">
        <f>IFERROR(+VLOOKUP("LDDAF3"&amp;A12,'Main File'!A:O,6,0),0)</f>
        <v>0</v>
      </c>
      <c r="C12" s="14">
        <f>IFERROR(+VLOOKUP("LDDAF3"&amp;A12,'Main File'!A:O,7,0),0)</f>
        <v>0</v>
      </c>
      <c r="D12" s="14">
        <f>IFERROR(+VLOOKUP("LDDAF3"&amp;A12,'Main File'!A:O,8,0),0)</f>
        <v>0</v>
      </c>
      <c r="E12" s="14">
        <f>IFERROR(+VLOOKUP("LDDAF3"&amp;A12,'Main File'!A:O,9,0),0)</f>
        <v>0</v>
      </c>
      <c r="F12" s="14">
        <f>IFERROR(+VLOOKUP("LDDAF3"&amp;A12,'Main File'!A:O,10,0),0)</f>
        <v>0</v>
      </c>
      <c r="G12" s="14">
        <f>IFERROR(+VLOOKUP("LDDAF3"&amp;A12,'Main File'!A:O,11,0),0)</f>
        <v>0</v>
      </c>
      <c r="H12" s="14">
        <f>IFERROR(+VLOOKUP("LDDAF3"&amp;A12,'Main File'!A:O,12,0),0)</f>
        <v>0</v>
      </c>
      <c r="I12" s="14">
        <f>IFERROR(+VLOOKUP("LDDAF3"&amp;A12,'Main File'!A:O,13,0),0)</f>
        <v>0</v>
      </c>
      <c r="J12" s="14">
        <f>IFERROR(+VLOOKUP("LDDAF3"&amp;A12,'Main File'!A:O,14,0),0)</f>
        <v>0</v>
      </c>
      <c r="K12" s="14">
        <f>IFERROR(+VLOOKUP("LDDAF3"&amp;A12,'Main File'!A:O,15,0),0)</f>
        <v>0</v>
      </c>
    </row>
    <row r="13" spans="1:14" x14ac:dyDescent="0.25">
      <c r="A13" s="9">
        <f t="shared" si="0"/>
        <v>43169</v>
      </c>
      <c r="B13" s="14">
        <f>IFERROR(+VLOOKUP("LDDAF3"&amp;A13,'Main File'!A:O,6,0),0)</f>
        <v>0</v>
      </c>
      <c r="C13" s="14">
        <f>IFERROR(+VLOOKUP("LDDAF3"&amp;A13,'Main File'!A:O,7,0),0)</f>
        <v>0</v>
      </c>
      <c r="D13" s="14">
        <f>IFERROR(+VLOOKUP("LDDAF3"&amp;A13,'Main File'!A:O,8,0),0)</f>
        <v>0</v>
      </c>
      <c r="E13" s="14">
        <f>IFERROR(+VLOOKUP("LDDAF3"&amp;A13,'Main File'!A:O,9,0),0)</f>
        <v>0</v>
      </c>
      <c r="F13" s="14">
        <f>IFERROR(+VLOOKUP("LDDAF3"&amp;A13,'Main File'!A:O,10,0),0)</f>
        <v>0</v>
      </c>
      <c r="G13" s="14">
        <f>IFERROR(+VLOOKUP("LDDAF3"&amp;A13,'Main File'!A:O,11,0),0)</f>
        <v>0</v>
      </c>
      <c r="H13" s="14">
        <f>IFERROR(+VLOOKUP("LDDAF3"&amp;A13,'Main File'!A:O,12,0),0)</f>
        <v>0</v>
      </c>
      <c r="I13" s="14">
        <f>IFERROR(+VLOOKUP("LDDAF3"&amp;A13,'Main File'!A:O,13,0),0)</f>
        <v>0</v>
      </c>
      <c r="J13" s="14">
        <f>IFERROR(+VLOOKUP("LDDAF3"&amp;A13,'Main File'!A:O,14,0),0)</f>
        <v>0</v>
      </c>
      <c r="K13" s="14">
        <f>IFERROR(+VLOOKUP("LDDAF3"&amp;A13,'Main File'!A:O,15,0),0)</f>
        <v>0</v>
      </c>
    </row>
    <row r="14" spans="1:14" x14ac:dyDescent="0.25">
      <c r="A14" s="9">
        <f t="shared" si="0"/>
        <v>43170</v>
      </c>
      <c r="B14" s="14">
        <f>IFERROR(+VLOOKUP("LDDAF3"&amp;A14,'Main File'!A:O,6,0),0)</f>
        <v>0</v>
      </c>
      <c r="C14" s="14">
        <f>IFERROR(+VLOOKUP("LDDAF3"&amp;A14,'Main File'!A:O,7,0),0)</f>
        <v>0</v>
      </c>
      <c r="D14" s="14">
        <f>IFERROR(+VLOOKUP("LDDAF3"&amp;A14,'Main File'!A:O,8,0),0)</f>
        <v>0</v>
      </c>
      <c r="E14" s="14">
        <f>IFERROR(+VLOOKUP("LDDAF3"&amp;A14,'Main File'!A:O,9,0),0)</f>
        <v>0</v>
      </c>
      <c r="F14" s="14">
        <f>IFERROR(+VLOOKUP("LDDAF3"&amp;A14,'Main File'!A:O,10,0),0)</f>
        <v>0</v>
      </c>
      <c r="G14" s="14">
        <f>IFERROR(+VLOOKUP("LDDAF3"&amp;A14,'Main File'!A:O,11,0),0)</f>
        <v>0</v>
      </c>
      <c r="H14" s="14">
        <f>IFERROR(+VLOOKUP("LDDAF3"&amp;A14,'Main File'!A:O,12,0),0)</f>
        <v>0</v>
      </c>
      <c r="I14" s="14">
        <f>IFERROR(+VLOOKUP("LDDAF3"&amp;A14,'Main File'!A:O,13,0),0)</f>
        <v>0</v>
      </c>
      <c r="J14" s="14">
        <f>IFERROR(+VLOOKUP("LDDAF3"&amp;A14,'Main File'!A:O,14,0),0)</f>
        <v>0</v>
      </c>
      <c r="K14" s="14">
        <f>IFERROR(+VLOOKUP("LDDAF3"&amp;A14,'Main File'!A:O,15,0),0)</f>
        <v>0</v>
      </c>
    </row>
    <row r="15" spans="1:14" x14ac:dyDescent="0.25">
      <c r="A15" s="9">
        <f t="shared" si="0"/>
        <v>43171</v>
      </c>
      <c r="B15" s="14">
        <f>IFERROR(+VLOOKUP("LDDAF3"&amp;A15,'Main File'!A:O,6,0),0)</f>
        <v>0</v>
      </c>
      <c r="C15" s="14">
        <f>IFERROR(+VLOOKUP("LDDAF3"&amp;A15,'Main File'!A:O,7,0),0)</f>
        <v>0</v>
      </c>
      <c r="D15" s="14">
        <f>IFERROR(+VLOOKUP("LDDAF3"&amp;A15,'Main File'!A:O,8,0),0)</f>
        <v>0</v>
      </c>
      <c r="E15" s="14">
        <f>IFERROR(+VLOOKUP("LDDAF3"&amp;A15,'Main File'!A:O,9,0),0)</f>
        <v>0</v>
      </c>
      <c r="F15" s="14">
        <f>IFERROR(+VLOOKUP("LDDAF3"&amp;A15,'Main File'!A:O,10,0),0)</f>
        <v>0</v>
      </c>
      <c r="G15" s="14">
        <f>IFERROR(+VLOOKUP("LDDAF3"&amp;A15,'Main File'!A:O,11,0),0)</f>
        <v>0</v>
      </c>
      <c r="H15" s="14">
        <f>IFERROR(+VLOOKUP("LDDAF3"&amp;A15,'Main File'!A:O,12,0),0)</f>
        <v>0</v>
      </c>
      <c r="I15" s="14">
        <f>IFERROR(+VLOOKUP("LDDAF3"&amp;A15,'Main File'!A:O,13,0),0)</f>
        <v>0</v>
      </c>
      <c r="J15" s="14">
        <f>IFERROR(+VLOOKUP("LDDAF3"&amp;A15,'Main File'!A:O,14,0),0)</f>
        <v>0</v>
      </c>
      <c r="K15" s="14">
        <f>IFERROR(+VLOOKUP("LDDAF3"&amp;A15,'Main File'!A:O,15,0),0)</f>
        <v>0</v>
      </c>
    </row>
    <row r="16" spans="1:14" x14ac:dyDescent="0.25">
      <c r="A16" s="9">
        <f t="shared" si="0"/>
        <v>43172</v>
      </c>
      <c r="B16" s="14">
        <f>IFERROR(+VLOOKUP("LDDAF3"&amp;A16,'Main File'!A:O,6,0),0)</f>
        <v>0</v>
      </c>
      <c r="C16" s="14">
        <f>IFERROR(+VLOOKUP("LDDAF3"&amp;A16,'Main File'!A:O,7,0),0)</f>
        <v>0</v>
      </c>
      <c r="D16" s="14">
        <f>IFERROR(+VLOOKUP("LDDAF3"&amp;A16,'Main File'!A:O,8,0),0)</f>
        <v>0</v>
      </c>
      <c r="E16" s="14">
        <f>IFERROR(+VLOOKUP("LDDAF3"&amp;A16,'Main File'!A:O,9,0),0)</f>
        <v>0</v>
      </c>
      <c r="F16" s="14">
        <f>IFERROR(+VLOOKUP("LDDAF3"&amp;A16,'Main File'!A:O,10,0),0)</f>
        <v>0</v>
      </c>
      <c r="G16" s="14">
        <f>IFERROR(+VLOOKUP("LDDAF3"&amp;A16,'Main File'!A:O,11,0),0)</f>
        <v>0</v>
      </c>
      <c r="H16" s="14">
        <f>IFERROR(+VLOOKUP("LDDAF3"&amp;A16,'Main File'!A:O,12,0),0)</f>
        <v>0</v>
      </c>
      <c r="I16" s="14">
        <f>IFERROR(+VLOOKUP("LDDAF3"&amp;A16,'Main File'!A:O,13,0),0)</f>
        <v>0</v>
      </c>
      <c r="J16" s="14">
        <f>IFERROR(+VLOOKUP("LDDAF3"&amp;A16,'Main File'!A:O,14,0),0)</f>
        <v>0</v>
      </c>
      <c r="K16" s="14">
        <f>IFERROR(+VLOOKUP("LDDAF3"&amp;A16,'Main File'!A:O,15,0),0)</f>
        <v>0</v>
      </c>
    </row>
    <row r="17" spans="1:11" x14ac:dyDescent="0.25">
      <c r="A17" s="9">
        <f t="shared" si="0"/>
        <v>43173</v>
      </c>
      <c r="B17" s="14">
        <f>IFERROR(+VLOOKUP("LDDAF3"&amp;A17,'Main File'!A:O,6,0),0)</f>
        <v>0</v>
      </c>
      <c r="C17" s="14">
        <f>IFERROR(+VLOOKUP("LDDAF3"&amp;A17,'Main File'!A:O,7,0),0)</f>
        <v>0</v>
      </c>
      <c r="D17" s="14">
        <f>IFERROR(+VLOOKUP("LDDAF3"&amp;A17,'Main File'!A:O,8,0),0)</f>
        <v>0</v>
      </c>
      <c r="E17" s="14">
        <f>IFERROR(+VLOOKUP("LDDAF3"&amp;A17,'Main File'!A:O,9,0),0)</f>
        <v>0</v>
      </c>
      <c r="F17" s="14">
        <f>IFERROR(+VLOOKUP("LDDAF3"&amp;A17,'Main File'!A:O,10,0),0)</f>
        <v>0</v>
      </c>
      <c r="G17" s="14">
        <f>IFERROR(+VLOOKUP("LDDAF3"&amp;A17,'Main File'!A:O,11,0),0)</f>
        <v>0</v>
      </c>
      <c r="H17" s="14">
        <f>IFERROR(+VLOOKUP("LDDAF3"&amp;A17,'Main File'!A:O,12,0),0)</f>
        <v>0</v>
      </c>
      <c r="I17" s="14">
        <f>IFERROR(+VLOOKUP("LDDAF3"&amp;A17,'Main File'!A:O,13,0),0)</f>
        <v>0</v>
      </c>
      <c r="J17" s="14">
        <f>IFERROR(+VLOOKUP("LDDAF3"&amp;A17,'Main File'!A:O,14,0),0)</f>
        <v>0</v>
      </c>
      <c r="K17" s="14">
        <f>IFERROR(+VLOOKUP("LDDAF3"&amp;A17,'Main File'!A:O,15,0),0)</f>
        <v>0</v>
      </c>
    </row>
    <row r="18" spans="1:11" x14ac:dyDescent="0.25">
      <c r="A18" s="9">
        <f t="shared" si="0"/>
        <v>43174</v>
      </c>
      <c r="B18" s="14">
        <f>IFERROR(+VLOOKUP("LDDAF3"&amp;A18,'Main File'!A:O,6,0),0)</f>
        <v>0</v>
      </c>
      <c r="C18" s="14">
        <f>IFERROR(+VLOOKUP("LDDAF3"&amp;A18,'Main File'!A:O,7,0),0)</f>
        <v>0</v>
      </c>
      <c r="D18" s="14">
        <f>IFERROR(+VLOOKUP("LDDAF3"&amp;A18,'Main File'!A:O,8,0),0)</f>
        <v>0</v>
      </c>
      <c r="E18" s="14">
        <f>IFERROR(+VLOOKUP("LDDAF3"&amp;A18,'Main File'!A:O,9,0),0)</f>
        <v>0</v>
      </c>
      <c r="F18" s="14">
        <f>IFERROR(+VLOOKUP("LDDAF3"&amp;A18,'Main File'!A:O,10,0),0)</f>
        <v>0</v>
      </c>
      <c r="G18" s="14">
        <f>IFERROR(+VLOOKUP("LDDAF3"&amp;A18,'Main File'!A:O,11,0),0)</f>
        <v>0</v>
      </c>
      <c r="H18" s="14">
        <f>IFERROR(+VLOOKUP("LDDAF3"&amp;A18,'Main File'!A:O,12,0),0)</f>
        <v>0</v>
      </c>
      <c r="I18" s="14">
        <f>IFERROR(+VLOOKUP("LDDAF3"&amp;A18,'Main File'!A:O,13,0),0)</f>
        <v>0</v>
      </c>
      <c r="J18" s="14">
        <f>IFERROR(+VLOOKUP("LDDAF3"&amp;A18,'Main File'!A:O,14,0),0)</f>
        <v>0</v>
      </c>
      <c r="K18" s="14">
        <f>IFERROR(+VLOOKUP("LDDAF3"&amp;A18,'Main File'!A:O,15,0),0)</f>
        <v>0</v>
      </c>
    </row>
    <row r="19" spans="1:11" x14ac:dyDescent="0.25">
      <c r="A19" s="9">
        <f t="shared" si="0"/>
        <v>43175</v>
      </c>
      <c r="B19" s="14">
        <f>IFERROR(+VLOOKUP("LDDAF3"&amp;A19,'Main File'!A:O,6,0),0)</f>
        <v>0</v>
      </c>
      <c r="C19" s="14">
        <f>IFERROR(+VLOOKUP("LDDAF3"&amp;A19,'Main File'!A:O,7,0),0)</f>
        <v>0</v>
      </c>
      <c r="D19" s="14">
        <f>IFERROR(+VLOOKUP("LDDAF3"&amp;A19,'Main File'!A:O,8,0),0)</f>
        <v>0</v>
      </c>
      <c r="E19" s="14">
        <f>IFERROR(+VLOOKUP("LDDAF3"&amp;A19,'Main File'!A:O,9,0),0)</f>
        <v>0</v>
      </c>
      <c r="F19" s="14">
        <f>IFERROR(+VLOOKUP("LDDAF3"&amp;A19,'Main File'!A:O,10,0),0)</f>
        <v>0</v>
      </c>
      <c r="G19" s="14">
        <f>IFERROR(+VLOOKUP("LDDAF3"&amp;A19,'Main File'!A:O,11,0),0)</f>
        <v>0</v>
      </c>
      <c r="H19" s="14">
        <f>IFERROR(+VLOOKUP("LDDAF3"&amp;A19,'Main File'!A:O,12,0),0)</f>
        <v>0</v>
      </c>
      <c r="I19" s="14">
        <f>IFERROR(+VLOOKUP("LDDAF3"&amp;A19,'Main File'!A:O,13,0),0)</f>
        <v>0</v>
      </c>
      <c r="J19" s="14">
        <f>IFERROR(+VLOOKUP("LDDAF3"&amp;A19,'Main File'!A:O,14,0),0)</f>
        <v>0</v>
      </c>
      <c r="K19" s="14">
        <f>IFERROR(+VLOOKUP("LDDAF3"&amp;A19,'Main File'!A:O,15,0),0)</f>
        <v>0</v>
      </c>
    </row>
    <row r="20" spans="1:11" x14ac:dyDescent="0.25">
      <c r="A20" s="9">
        <f t="shared" si="0"/>
        <v>43176</v>
      </c>
      <c r="B20" s="14">
        <f>IFERROR(+VLOOKUP("LDDAF3"&amp;A20,'Main File'!A:O,6,0),0)</f>
        <v>0</v>
      </c>
      <c r="C20" s="14">
        <f>IFERROR(+VLOOKUP("LDDAF3"&amp;A20,'Main File'!A:O,7,0),0)</f>
        <v>0</v>
      </c>
      <c r="D20" s="14">
        <f>IFERROR(+VLOOKUP("LDDAF3"&amp;A20,'Main File'!A:O,8,0),0)</f>
        <v>0</v>
      </c>
      <c r="E20" s="14">
        <f>IFERROR(+VLOOKUP("LDDAF3"&amp;A20,'Main File'!A:O,9,0),0)</f>
        <v>0</v>
      </c>
      <c r="F20" s="14">
        <f>IFERROR(+VLOOKUP("LDDAF3"&amp;A20,'Main File'!A:O,10,0),0)</f>
        <v>0</v>
      </c>
      <c r="G20" s="14">
        <f>IFERROR(+VLOOKUP("LDDAF3"&amp;A20,'Main File'!A:O,11,0),0)</f>
        <v>0</v>
      </c>
      <c r="H20" s="14">
        <f>IFERROR(+VLOOKUP("LDDAF3"&amp;A20,'Main File'!A:O,12,0),0)</f>
        <v>0</v>
      </c>
      <c r="I20" s="14">
        <f>IFERROR(+VLOOKUP("LDDAF3"&amp;A20,'Main File'!A:O,13,0),0)</f>
        <v>0</v>
      </c>
      <c r="J20" s="14">
        <f>IFERROR(+VLOOKUP("LDDAF3"&amp;A20,'Main File'!A:O,14,0),0)</f>
        <v>0</v>
      </c>
      <c r="K20" s="14">
        <f>IFERROR(+VLOOKUP("LDDAF3"&amp;A20,'Main File'!A:O,15,0),0)</f>
        <v>0</v>
      </c>
    </row>
    <row r="21" spans="1:11" x14ac:dyDescent="0.25">
      <c r="A21" s="9">
        <f t="shared" si="0"/>
        <v>43177</v>
      </c>
      <c r="B21" s="14">
        <f>IFERROR(+VLOOKUP("LDDAF3"&amp;A21,'Main File'!A:O,6,0),0)</f>
        <v>0</v>
      </c>
      <c r="C21" s="14">
        <f>IFERROR(+VLOOKUP("LDDAF3"&amp;A21,'Main File'!A:O,7,0),0)</f>
        <v>0</v>
      </c>
      <c r="D21" s="14">
        <f>IFERROR(+VLOOKUP("LDDAF3"&amp;A21,'Main File'!A:O,8,0),0)</f>
        <v>0</v>
      </c>
      <c r="E21" s="14">
        <f>IFERROR(+VLOOKUP("LDDAF3"&amp;A21,'Main File'!A:O,9,0),0)</f>
        <v>0</v>
      </c>
      <c r="F21" s="14">
        <f>IFERROR(+VLOOKUP("LDDAF3"&amp;A21,'Main File'!A:O,10,0),0)</f>
        <v>0</v>
      </c>
      <c r="G21" s="14">
        <f>IFERROR(+VLOOKUP("LDDAF3"&amp;A21,'Main File'!A:O,11,0),0)</f>
        <v>0</v>
      </c>
      <c r="H21" s="14">
        <f>IFERROR(+VLOOKUP("LDDAF3"&amp;A21,'Main File'!A:O,12,0),0)</f>
        <v>0</v>
      </c>
      <c r="I21" s="14">
        <f>IFERROR(+VLOOKUP("LDDAF3"&amp;A21,'Main File'!A:O,13,0),0)</f>
        <v>0</v>
      </c>
      <c r="J21" s="14">
        <f>IFERROR(+VLOOKUP("LDDAF3"&amp;A21,'Main File'!A:O,14,0),0)</f>
        <v>0</v>
      </c>
      <c r="K21" s="14">
        <f>IFERROR(+VLOOKUP("LDDAF3"&amp;A21,'Main File'!A:O,15,0),0)</f>
        <v>0</v>
      </c>
    </row>
    <row r="22" spans="1:11" x14ac:dyDescent="0.25">
      <c r="A22" s="9">
        <f t="shared" si="0"/>
        <v>43178</v>
      </c>
      <c r="B22" s="14">
        <f>IFERROR(+VLOOKUP("LDDAF3"&amp;A22,'Main File'!A:O,6,0),0)</f>
        <v>0</v>
      </c>
      <c r="C22" s="14">
        <f>IFERROR(+VLOOKUP("LDDAF3"&amp;A22,'Main File'!A:O,7,0),0)</f>
        <v>0</v>
      </c>
      <c r="D22" s="14">
        <f>IFERROR(+VLOOKUP("LDDAF3"&amp;A22,'Main File'!A:O,8,0),0)</f>
        <v>0</v>
      </c>
      <c r="E22" s="14">
        <f>IFERROR(+VLOOKUP("LDDAF3"&amp;A22,'Main File'!A:O,9,0),0)</f>
        <v>0</v>
      </c>
      <c r="F22" s="14">
        <f>IFERROR(+VLOOKUP("LDDAF3"&amp;A22,'Main File'!A:O,10,0),0)</f>
        <v>0</v>
      </c>
      <c r="G22" s="14">
        <f>IFERROR(+VLOOKUP("LDDAF3"&amp;A22,'Main File'!A:O,11,0),0)</f>
        <v>0</v>
      </c>
      <c r="H22" s="14">
        <f>IFERROR(+VLOOKUP("LDDAF3"&amp;A22,'Main File'!A:O,12,0),0)</f>
        <v>0</v>
      </c>
      <c r="I22" s="14">
        <f>IFERROR(+VLOOKUP("LDDAF3"&amp;A22,'Main File'!A:O,13,0),0)</f>
        <v>0</v>
      </c>
      <c r="J22" s="14">
        <f>IFERROR(+VLOOKUP("LDDAF3"&amp;A22,'Main File'!A:O,14,0),0)</f>
        <v>0</v>
      </c>
      <c r="K22" s="14">
        <f>IFERROR(+VLOOKUP("LDDAF3"&amp;A22,'Main File'!A:O,15,0),0)</f>
        <v>0</v>
      </c>
    </row>
    <row r="23" spans="1:11" x14ac:dyDescent="0.25">
      <c r="A23" s="9">
        <f t="shared" si="0"/>
        <v>43179</v>
      </c>
      <c r="B23" s="14">
        <f>IFERROR(+VLOOKUP("LDDAF3"&amp;A23,'Main File'!A:O,6,0),0)</f>
        <v>0</v>
      </c>
      <c r="C23" s="14">
        <f>IFERROR(+VLOOKUP("LDDAF3"&amp;A23,'Main File'!A:O,7,0),0)</f>
        <v>0</v>
      </c>
      <c r="D23" s="14">
        <f>IFERROR(+VLOOKUP("LDDAF3"&amp;A23,'Main File'!A:O,8,0),0)</f>
        <v>0</v>
      </c>
      <c r="E23" s="14">
        <f>IFERROR(+VLOOKUP("LDDAF3"&amp;A23,'Main File'!A:O,9,0),0)</f>
        <v>0</v>
      </c>
      <c r="F23" s="14">
        <f>IFERROR(+VLOOKUP("LDDAF3"&amp;A23,'Main File'!A:O,10,0),0)</f>
        <v>0</v>
      </c>
      <c r="G23" s="14">
        <f>IFERROR(+VLOOKUP("LDDAF3"&amp;A23,'Main File'!A:O,11,0),0)</f>
        <v>0</v>
      </c>
      <c r="H23" s="14">
        <f>IFERROR(+VLOOKUP("LDDAF3"&amp;A23,'Main File'!A:O,12,0),0)</f>
        <v>0</v>
      </c>
      <c r="I23" s="14">
        <f>IFERROR(+VLOOKUP("LDDAF3"&amp;A23,'Main File'!A:O,13,0),0)</f>
        <v>0</v>
      </c>
      <c r="J23" s="14">
        <f>IFERROR(+VLOOKUP("LDDAF3"&amp;A23,'Main File'!A:O,14,0),0)</f>
        <v>0</v>
      </c>
      <c r="K23" s="14">
        <f>IFERROR(+VLOOKUP("LDDAF3"&amp;A23,'Main File'!A:O,15,0),0)</f>
        <v>0</v>
      </c>
    </row>
    <row r="24" spans="1:11" x14ac:dyDescent="0.25">
      <c r="A24" s="9">
        <f t="shared" si="0"/>
        <v>43180</v>
      </c>
      <c r="B24" s="14">
        <f>IFERROR(+VLOOKUP("LDDAF3"&amp;A24,'Main File'!A:O,6,0),0)</f>
        <v>0</v>
      </c>
      <c r="C24" s="14">
        <f>IFERROR(+VLOOKUP("LDDAF3"&amp;A24,'Main File'!A:O,7,0),0)</f>
        <v>0</v>
      </c>
      <c r="D24" s="14">
        <f>IFERROR(+VLOOKUP("LDDAF3"&amp;A24,'Main File'!A:O,8,0),0)</f>
        <v>0</v>
      </c>
      <c r="E24" s="14">
        <f>IFERROR(+VLOOKUP("LDDAF3"&amp;A24,'Main File'!A:O,9,0),0)</f>
        <v>0</v>
      </c>
      <c r="F24" s="14">
        <f>IFERROR(+VLOOKUP("LDDAF3"&amp;A24,'Main File'!A:O,10,0),0)</f>
        <v>0</v>
      </c>
      <c r="G24" s="14">
        <f>IFERROR(+VLOOKUP("LDDAF3"&amp;A24,'Main File'!A:O,11,0),0)</f>
        <v>0</v>
      </c>
      <c r="H24" s="14">
        <f>IFERROR(+VLOOKUP("LDDAF3"&amp;A24,'Main File'!A:O,12,0),0)</f>
        <v>0</v>
      </c>
      <c r="I24" s="14">
        <f>IFERROR(+VLOOKUP("LDDAF3"&amp;A24,'Main File'!A:O,13,0),0)</f>
        <v>0</v>
      </c>
      <c r="J24" s="14">
        <f>IFERROR(+VLOOKUP("LDDAF3"&amp;A24,'Main File'!A:O,14,0),0)</f>
        <v>0</v>
      </c>
      <c r="K24" s="14">
        <f>IFERROR(+VLOOKUP("LDDAF3"&amp;A24,'Main File'!A:O,15,0),0)</f>
        <v>0</v>
      </c>
    </row>
    <row r="25" spans="1:11" x14ac:dyDescent="0.25">
      <c r="A25" s="9">
        <f t="shared" si="0"/>
        <v>43181</v>
      </c>
      <c r="B25" s="14">
        <f>IFERROR(+VLOOKUP("LDDAF3"&amp;A25,'Main File'!A:O,6,0),0)</f>
        <v>0</v>
      </c>
      <c r="C25" s="14">
        <f>IFERROR(+VLOOKUP("LDDAF3"&amp;A25,'Main File'!A:O,7,0),0)</f>
        <v>0</v>
      </c>
      <c r="D25" s="14">
        <f>IFERROR(+VLOOKUP("LDDAF3"&amp;A25,'Main File'!A:O,8,0),0)</f>
        <v>0</v>
      </c>
      <c r="E25" s="14">
        <f>IFERROR(+VLOOKUP("LDDAF3"&amp;A25,'Main File'!A:O,9,0),0)</f>
        <v>0</v>
      </c>
      <c r="F25" s="14">
        <f>IFERROR(+VLOOKUP("LDDAF3"&amp;A25,'Main File'!A:O,10,0),0)</f>
        <v>0</v>
      </c>
      <c r="G25" s="14">
        <f>IFERROR(+VLOOKUP("LDDAF3"&amp;A25,'Main File'!A:O,11,0),0)</f>
        <v>0</v>
      </c>
      <c r="H25" s="14">
        <f>IFERROR(+VLOOKUP("LDDAF3"&amp;A25,'Main File'!A:O,12,0),0)</f>
        <v>0</v>
      </c>
      <c r="I25" s="14">
        <f>IFERROR(+VLOOKUP("LDDAF3"&amp;A25,'Main File'!A:O,13,0),0)</f>
        <v>0</v>
      </c>
      <c r="J25" s="14">
        <f>IFERROR(+VLOOKUP("LDDAF3"&amp;A25,'Main File'!A:O,14,0),0)</f>
        <v>0</v>
      </c>
      <c r="K25" s="14">
        <f>IFERROR(+VLOOKUP("LDDAF3"&amp;A25,'Main File'!A:O,15,0),0)</f>
        <v>0</v>
      </c>
    </row>
    <row r="26" spans="1:11" x14ac:dyDescent="0.25">
      <c r="A26" s="9">
        <f t="shared" si="0"/>
        <v>43182</v>
      </c>
      <c r="B26" s="14">
        <f>IFERROR(+VLOOKUP("LDDAF3"&amp;A26,'Main File'!A:O,6,0),0)</f>
        <v>0</v>
      </c>
      <c r="C26" s="14">
        <f>IFERROR(+VLOOKUP("LDDAF3"&amp;A26,'Main File'!A:O,7,0),0)</f>
        <v>0</v>
      </c>
      <c r="D26" s="14">
        <f>IFERROR(+VLOOKUP("LDDAF3"&amp;A26,'Main File'!A:O,8,0),0)</f>
        <v>0</v>
      </c>
      <c r="E26" s="14">
        <f>IFERROR(+VLOOKUP("LDDAF3"&amp;A26,'Main File'!A:O,9,0),0)</f>
        <v>0</v>
      </c>
      <c r="F26" s="14">
        <f>IFERROR(+VLOOKUP("LDDAF3"&amp;A26,'Main File'!A:O,10,0),0)</f>
        <v>0</v>
      </c>
      <c r="G26" s="14">
        <f>IFERROR(+VLOOKUP("LDDAF3"&amp;A26,'Main File'!A:O,11,0),0)</f>
        <v>0</v>
      </c>
      <c r="H26" s="14">
        <f>IFERROR(+VLOOKUP("LDDAF3"&amp;A26,'Main File'!A:O,12,0),0)</f>
        <v>0</v>
      </c>
      <c r="I26" s="14">
        <f>IFERROR(+VLOOKUP("LDDAF3"&amp;A26,'Main File'!A:O,13,0),0)</f>
        <v>0</v>
      </c>
      <c r="J26" s="14">
        <f>IFERROR(+VLOOKUP("LDDAF3"&amp;A26,'Main File'!A:O,14,0),0)</f>
        <v>0</v>
      </c>
      <c r="K26" s="14">
        <f>IFERROR(+VLOOKUP("LDDAF3"&amp;A26,'Main File'!A:O,15,0),0)</f>
        <v>0</v>
      </c>
    </row>
    <row r="27" spans="1:11" x14ac:dyDescent="0.25">
      <c r="A27" s="9">
        <f t="shared" si="0"/>
        <v>43183</v>
      </c>
      <c r="B27" s="14">
        <f>IFERROR(+VLOOKUP("LDDAF3"&amp;A27,'Main File'!A:O,6,0),0)</f>
        <v>0</v>
      </c>
      <c r="C27" s="14">
        <f>IFERROR(+VLOOKUP("LDDAF3"&amp;A27,'Main File'!A:O,7,0),0)</f>
        <v>0</v>
      </c>
      <c r="D27" s="14">
        <f>IFERROR(+VLOOKUP("LDDAF3"&amp;A27,'Main File'!A:O,8,0),0)</f>
        <v>0</v>
      </c>
      <c r="E27" s="14">
        <f>IFERROR(+VLOOKUP("LDDAF3"&amp;A27,'Main File'!A:O,9,0),0)</f>
        <v>0</v>
      </c>
      <c r="F27" s="14">
        <f>IFERROR(+VLOOKUP("LDDAF3"&amp;A27,'Main File'!A:O,10,0),0)</f>
        <v>0</v>
      </c>
      <c r="G27" s="14">
        <f>IFERROR(+VLOOKUP("LDDAF3"&amp;A27,'Main File'!A:O,11,0),0)</f>
        <v>0</v>
      </c>
      <c r="H27" s="14">
        <f>IFERROR(+VLOOKUP("LDDAF3"&amp;A27,'Main File'!A:O,12,0),0)</f>
        <v>0</v>
      </c>
      <c r="I27" s="14">
        <f>IFERROR(+VLOOKUP("LDDAF3"&amp;A27,'Main File'!A:O,13,0),0)</f>
        <v>0</v>
      </c>
      <c r="J27" s="14">
        <f>IFERROR(+VLOOKUP("LDDAF3"&amp;A27,'Main File'!A:O,14,0),0)</f>
        <v>0</v>
      </c>
      <c r="K27" s="14">
        <f>IFERROR(+VLOOKUP("LDDAF3"&amp;A27,'Main File'!A:O,15,0),0)</f>
        <v>0</v>
      </c>
    </row>
    <row r="28" spans="1:11" x14ac:dyDescent="0.25">
      <c r="A28" s="9">
        <f t="shared" si="0"/>
        <v>43184</v>
      </c>
      <c r="B28" s="14">
        <f>IFERROR(+VLOOKUP("LDDAF3"&amp;A28,'Main File'!A:O,6,0),0)</f>
        <v>0</v>
      </c>
      <c r="C28" s="14">
        <f>IFERROR(+VLOOKUP("LDDAF3"&amp;A28,'Main File'!A:O,7,0),0)</f>
        <v>0</v>
      </c>
      <c r="D28" s="14">
        <f>IFERROR(+VLOOKUP("LDDAF3"&amp;A28,'Main File'!A:O,8,0),0)</f>
        <v>0</v>
      </c>
      <c r="E28" s="14">
        <f>IFERROR(+VLOOKUP("LDDAF3"&amp;A28,'Main File'!A:O,9,0),0)</f>
        <v>0</v>
      </c>
      <c r="F28" s="14">
        <f>IFERROR(+VLOOKUP("LDDAF3"&amp;A28,'Main File'!A:O,10,0),0)</f>
        <v>0</v>
      </c>
      <c r="G28" s="14">
        <f>IFERROR(+VLOOKUP("LDDAF3"&amp;A28,'Main File'!A:O,11,0),0)</f>
        <v>0</v>
      </c>
      <c r="H28" s="14">
        <f>IFERROR(+VLOOKUP("LDDAF3"&amp;A28,'Main File'!A:O,12,0),0)</f>
        <v>0</v>
      </c>
      <c r="I28" s="14">
        <f>IFERROR(+VLOOKUP("LDDAF3"&amp;A28,'Main File'!A:O,13,0),0)</f>
        <v>0</v>
      </c>
      <c r="J28" s="14">
        <f>IFERROR(+VLOOKUP("LDDAF3"&amp;A28,'Main File'!A:O,14,0),0)</f>
        <v>0</v>
      </c>
      <c r="K28" s="14">
        <f>IFERROR(+VLOOKUP("LDDAF3"&amp;A28,'Main File'!A:O,15,0),0)</f>
        <v>0</v>
      </c>
    </row>
    <row r="29" spans="1:11" x14ac:dyDescent="0.25">
      <c r="A29" s="9">
        <f t="shared" si="0"/>
        <v>43185</v>
      </c>
      <c r="B29" s="14">
        <f>IFERROR(+VLOOKUP("LDDAF3"&amp;A29,'Main File'!A:O,6,0),0)</f>
        <v>0</v>
      </c>
      <c r="C29" s="14">
        <f>IFERROR(+VLOOKUP("LDDAF3"&amp;A29,'Main File'!A:O,7,0),0)</f>
        <v>0</v>
      </c>
      <c r="D29" s="14">
        <f>IFERROR(+VLOOKUP("LDDAF3"&amp;A29,'Main File'!A:O,8,0),0)</f>
        <v>0</v>
      </c>
      <c r="E29" s="14">
        <f>IFERROR(+VLOOKUP("LDDAF3"&amp;A29,'Main File'!A:O,9,0),0)</f>
        <v>0</v>
      </c>
      <c r="F29" s="14">
        <f>IFERROR(+VLOOKUP("LDDAF3"&amp;A29,'Main File'!A:O,10,0),0)</f>
        <v>0</v>
      </c>
      <c r="G29" s="14">
        <f>IFERROR(+VLOOKUP("LDDAF3"&amp;A29,'Main File'!A:O,11,0),0)</f>
        <v>0</v>
      </c>
      <c r="H29" s="14">
        <f>IFERROR(+VLOOKUP("LDDAF3"&amp;A29,'Main File'!A:O,12,0),0)</f>
        <v>0</v>
      </c>
      <c r="I29" s="14">
        <f>IFERROR(+VLOOKUP("LDDAF3"&amp;A29,'Main File'!A:O,13,0),0)</f>
        <v>0</v>
      </c>
      <c r="J29" s="14">
        <f>IFERROR(+VLOOKUP("LDDAF3"&amp;A29,'Main File'!A:O,14,0),0)</f>
        <v>0</v>
      </c>
      <c r="K29" s="14">
        <f>IFERROR(+VLOOKUP("LDDAF3"&amp;A29,'Main File'!A:O,15,0),0)</f>
        <v>0</v>
      </c>
    </row>
    <row r="30" spans="1:11" x14ac:dyDescent="0.25">
      <c r="A30" s="9">
        <f t="shared" si="0"/>
        <v>43186</v>
      </c>
      <c r="B30" s="14">
        <f>IFERROR(+VLOOKUP("LDDAF3"&amp;A30,'Main File'!A:O,6,0),0)</f>
        <v>0</v>
      </c>
      <c r="C30" s="14">
        <f>IFERROR(+VLOOKUP("LDDAF3"&amp;A30,'Main File'!A:O,7,0),0)</f>
        <v>0</v>
      </c>
      <c r="D30" s="14">
        <f>IFERROR(+VLOOKUP("LDDAF3"&amp;A30,'Main File'!A:O,8,0),0)</f>
        <v>0</v>
      </c>
      <c r="E30" s="14">
        <f>IFERROR(+VLOOKUP("LDDAF3"&amp;A30,'Main File'!A:O,9,0),0)</f>
        <v>0</v>
      </c>
      <c r="F30" s="14">
        <f>IFERROR(+VLOOKUP("LDDAF3"&amp;A30,'Main File'!A:O,10,0),0)</f>
        <v>0</v>
      </c>
      <c r="G30" s="14">
        <f>IFERROR(+VLOOKUP("LDDAF3"&amp;A30,'Main File'!A:O,11,0),0)</f>
        <v>0</v>
      </c>
      <c r="H30" s="14">
        <f>IFERROR(+VLOOKUP("LDDAF3"&amp;A30,'Main File'!A:O,12,0),0)</f>
        <v>0</v>
      </c>
      <c r="I30" s="14">
        <f>IFERROR(+VLOOKUP("LDDAF3"&amp;A30,'Main File'!A:O,13,0),0)</f>
        <v>0</v>
      </c>
      <c r="J30" s="14">
        <f>IFERROR(+VLOOKUP("LDDAF3"&amp;A30,'Main File'!A:O,14,0),0)</f>
        <v>0</v>
      </c>
      <c r="K30" s="14">
        <f>IFERROR(+VLOOKUP("LDDAF3"&amp;A30,'Main File'!A:O,15,0),0)</f>
        <v>0</v>
      </c>
    </row>
    <row r="31" spans="1:11" x14ac:dyDescent="0.25">
      <c r="A31" s="9">
        <f t="shared" si="0"/>
        <v>43187</v>
      </c>
      <c r="B31" s="14">
        <f>IFERROR(+VLOOKUP("LDDAF3"&amp;A31,'Main File'!A:O,6,0),0)</f>
        <v>0</v>
      </c>
      <c r="C31" s="14">
        <f>IFERROR(+VLOOKUP("LDDAF3"&amp;A31,'Main File'!A:O,7,0),0)</f>
        <v>0</v>
      </c>
      <c r="D31" s="14">
        <f>IFERROR(+VLOOKUP("LDDAF3"&amp;A31,'Main File'!A:O,8,0),0)</f>
        <v>0</v>
      </c>
      <c r="E31" s="14">
        <f>IFERROR(+VLOOKUP("LDDAF3"&amp;A31,'Main File'!A:O,9,0),0)</f>
        <v>0</v>
      </c>
      <c r="F31" s="14">
        <f>IFERROR(+VLOOKUP("LDDAF3"&amp;A31,'Main File'!A:O,10,0),0)</f>
        <v>0</v>
      </c>
      <c r="G31" s="14">
        <f>IFERROR(+VLOOKUP("LDDAF3"&amp;A31,'Main File'!A:O,11,0),0)</f>
        <v>0</v>
      </c>
      <c r="H31" s="14">
        <f>IFERROR(+VLOOKUP("LDDAF3"&amp;A31,'Main File'!A:O,12,0),0)</f>
        <v>0</v>
      </c>
      <c r="I31" s="14">
        <f>IFERROR(+VLOOKUP("LDDAF3"&amp;A31,'Main File'!A:O,13,0),0)</f>
        <v>0</v>
      </c>
      <c r="J31" s="14">
        <f>IFERROR(+VLOOKUP("LDDAF3"&amp;A31,'Main File'!A:O,14,0),0)</f>
        <v>0</v>
      </c>
      <c r="K31" s="14">
        <f>IFERROR(+VLOOKUP("LDDAF3"&amp;A31,'Main File'!A:O,15,0),0)</f>
        <v>0</v>
      </c>
    </row>
    <row r="32" spans="1:11" x14ac:dyDescent="0.25">
      <c r="A32" s="9">
        <f t="shared" si="0"/>
        <v>43188</v>
      </c>
      <c r="B32" s="14">
        <f>IFERROR(+VLOOKUP("LDDAF3"&amp;A32,'Main File'!A:O,6,0),0)</f>
        <v>0</v>
      </c>
      <c r="C32" s="14">
        <f>IFERROR(+VLOOKUP("LDDAF3"&amp;A32,'Main File'!A:O,7,0),0)</f>
        <v>0</v>
      </c>
      <c r="D32" s="14">
        <f>IFERROR(+VLOOKUP("LDDAF3"&amp;A32,'Main File'!A:O,8,0),0)</f>
        <v>0</v>
      </c>
      <c r="E32" s="14">
        <f>IFERROR(+VLOOKUP("LDDAF3"&amp;A32,'Main File'!A:O,9,0),0)</f>
        <v>0</v>
      </c>
      <c r="F32" s="14">
        <f>IFERROR(+VLOOKUP("LDDAF3"&amp;A32,'Main File'!A:O,10,0),0)</f>
        <v>0</v>
      </c>
      <c r="G32" s="14">
        <f>IFERROR(+VLOOKUP("LDDAF3"&amp;A32,'Main File'!A:O,11,0),0)</f>
        <v>0</v>
      </c>
      <c r="H32" s="14">
        <f>IFERROR(+VLOOKUP("LDDAF3"&amp;A32,'Main File'!A:O,12,0),0)</f>
        <v>0</v>
      </c>
      <c r="I32" s="14">
        <f>IFERROR(+VLOOKUP("LDDAF3"&amp;A32,'Main File'!A:O,13,0),0)</f>
        <v>0</v>
      </c>
      <c r="J32" s="14">
        <f>IFERROR(+VLOOKUP("LDDAF3"&amp;A32,'Main File'!A:O,14,0),0)</f>
        <v>0</v>
      </c>
      <c r="K32" s="14">
        <f>IFERROR(+VLOOKUP("LDDAF3"&amp;A32,'Main File'!A:O,15,0),0)</f>
        <v>0</v>
      </c>
    </row>
    <row r="33" spans="1:11" x14ac:dyDescent="0.25">
      <c r="A33" s="9">
        <f t="shared" si="0"/>
        <v>43189</v>
      </c>
      <c r="B33" s="14">
        <f>IFERROR(+VLOOKUP("LDDAF3"&amp;A33,'Main File'!A:O,6,0),0)</f>
        <v>0</v>
      </c>
      <c r="C33" s="14">
        <f>IFERROR(+VLOOKUP("LDDAF3"&amp;A33,'Main File'!A:O,7,0),0)</f>
        <v>0</v>
      </c>
      <c r="D33" s="14">
        <f>IFERROR(+VLOOKUP("LDDAF3"&amp;A33,'Main File'!A:O,8,0),0)</f>
        <v>0</v>
      </c>
      <c r="E33" s="14">
        <f>IFERROR(+VLOOKUP("LDDAF3"&amp;A33,'Main File'!A:O,9,0),0)</f>
        <v>0</v>
      </c>
      <c r="F33" s="14">
        <f>IFERROR(+VLOOKUP("LDDAF3"&amp;A33,'Main File'!A:O,10,0),0)</f>
        <v>0</v>
      </c>
      <c r="G33" s="14">
        <f>IFERROR(+VLOOKUP("LDDAF3"&amp;A33,'Main File'!A:O,11,0),0)</f>
        <v>0</v>
      </c>
      <c r="H33" s="14">
        <f>IFERROR(+VLOOKUP("LDDAF3"&amp;A33,'Main File'!A:O,12,0),0)</f>
        <v>0</v>
      </c>
      <c r="I33" s="14">
        <f>IFERROR(+VLOOKUP("LDDAF3"&amp;A33,'Main File'!A:O,13,0),0)</f>
        <v>0</v>
      </c>
      <c r="J33" s="14">
        <f>IFERROR(+VLOOKUP("LDDAF3"&amp;A33,'Main File'!A:O,14,0),0)</f>
        <v>0</v>
      </c>
      <c r="K33" s="14">
        <f>IFERROR(+VLOOKUP("LDDAF3"&amp;A33,'Main File'!A:O,15,0),0)</f>
        <v>0</v>
      </c>
    </row>
    <row r="34" spans="1:11" x14ac:dyDescent="0.25">
      <c r="A34" s="9">
        <f t="shared" si="0"/>
        <v>43190</v>
      </c>
      <c r="B34" s="14">
        <f>IFERROR(+VLOOKUP("LDDAF3"&amp;A34,'Main File'!A:O,6,0),0)</f>
        <v>0</v>
      </c>
      <c r="C34" s="14">
        <f>IFERROR(+VLOOKUP("LDDAF3"&amp;A34,'Main File'!A:O,7,0),0)</f>
        <v>0</v>
      </c>
      <c r="D34" s="14">
        <f>IFERROR(+VLOOKUP("LDDAF3"&amp;A34,'Main File'!A:O,8,0),0)</f>
        <v>0</v>
      </c>
      <c r="E34" s="14">
        <f>IFERROR(+VLOOKUP("LDDAF3"&amp;A34,'Main File'!A:O,9,0),0)</f>
        <v>0</v>
      </c>
      <c r="F34" s="14">
        <f>IFERROR(+VLOOKUP("LDDAF3"&amp;A34,'Main File'!A:O,10,0),0)</f>
        <v>0</v>
      </c>
      <c r="G34" s="14">
        <f>IFERROR(+VLOOKUP("LDDAF3"&amp;A34,'Main File'!A:O,11,0),0)</f>
        <v>0</v>
      </c>
      <c r="H34" s="14">
        <f>IFERROR(+VLOOKUP("LDDAF3"&amp;A34,'Main File'!A:O,12,0),0)</f>
        <v>0</v>
      </c>
      <c r="I34" s="14">
        <f>IFERROR(+VLOOKUP("LDDAF3"&amp;A34,'Main File'!A:O,13,0),0)</f>
        <v>0</v>
      </c>
      <c r="J34" s="14">
        <f>IFERROR(+VLOOKUP("LDDAF3"&amp;A34,'Main File'!A:O,14,0),0)</f>
        <v>0</v>
      </c>
      <c r="K34" s="14">
        <f>IFERROR(+VLOOKUP("LDDAF3"&amp;A34,'Main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41"/>
  <sheetViews>
    <sheetView workbookViewId="0">
      <selection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G-Sec Long Term Exchange Traded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5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IFERROR(+VLOOKUP("LDGETF"&amp;A4,'Main File'!A:O,6,0),0)</f>
        <v>0.25000133366954286</v>
      </c>
      <c r="C4" s="14">
        <f>IFERROR(+VLOOKUP("LDGETF"&amp;A4,'Main File'!A:O,7,0),0)</f>
        <v>0</v>
      </c>
      <c r="D4" s="14">
        <f>IFERROR(+VLOOKUP("LDGETF"&amp;A4,'Main File'!A:O,8,0),0)</f>
        <v>0</v>
      </c>
      <c r="E4" s="14">
        <f>IFERROR(+VLOOKUP("LDGETF"&amp;A4,'Main File'!A:O,9,0),0)</f>
        <v>2.7000545242483128E-2</v>
      </c>
      <c r="F4" s="14">
        <f>IFERROR(+VLOOKUP("LDGETF"&amp;A4,'Main File'!A:O,10,0),0)</f>
        <v>0.27700187891202599</v>
      </c>
      <c r="G4" s="14">
        <f>IFERROR(+VLOOKUP("LDGETF"&amp;A4,'Main File'!A:O,11,0),0)</f>
        <v>0</v>
      </c>
      <c r="H4" s="14">
        <f>IFERROR(+VLOOKUP("LDGETF"&amp;A4,'Main File'!A:O,12,0),0)</f>
        <v>0</v>
      </c>
      <c r="I4" s="14">
        <f>IFERROR(+VLOOKUP("LDGETF"&amp;A4,'Main File'!A:O,13,0),0)</f>
        <v>0</v>
      </c>
      <c r="J4" s="14">
        <f>IFERROR(+VLOOKUP("LDGETF"&amp;A4,'Main File'!A:O,14,0),0)</f>
        <v>0</v>
      </c>
      <c r="K4" s="14">
        <f>IFERROR(+VLOOKUP("LDGETF"&amp;A4,'Main File'!A:O,15,0),0)</f>
        <v>0</v>
      </c>
    </row>
    <row r="5" spans="1:14" x14ac:dyDescent="0.25">
      <c r="A5" s="9">
        <v>43161</v>
      </c>
      <c r="B5" s="14">
        <f>IFERROR(+VLOOKUP("LDGETF"&amp;A5,'Main File'!A:O,6,0),0)</f>
        <v>0.25000114048488287</v>
      </c>
      <c r="C5" s="14">
        <f>IFERROR(+VLOOKUP("LDGETF"&amp;A5,'Main File'!A:O,7,0),0)</f>
        <v>0</v>
      </c>
      <c r="D5" s="14">
        <f>IFERROR(+VLOOKUP("LDGETF"&amp;A5,'Main File'!A:O,8,0),0)</f>
        <v>0</v>
      </c>
      <c r="E5" s="14">
        <f>IFERROR(+VLOOKUP("LDGETF"&amp;A5,'Main File'!A:O,9,0),0)</f>
        <v>2.7000217677854495E-2</v>
      </c>
      <c r="F5" s="14">
        <f>IFERROR(+VLOOKUP("LDGETF"&amp;A5,'Main File'!A:O,10,0),0)</f>
        <v>0.27700135816273735</v>
      </c>
      <c r="G5" s="14">
        <f>IFERROR(+VLOOKUP("LDGETF"&amp;A5,'Main File'!A:O,11,0),0)</f>
        <v>0</v>
      </c>
      <c r="H5" s="14">
        <f>IFERROR(+VLOOKUP("LDGETF"&amp;A5,'Main File'!A:O,12,0),0)</f>
        <v>0</v>
      </c>
      <c r="I5" s="14">
        <f>IFERROR(+VLOOKUP("LDGETF"&amp;A5,'Main File'!A:O,13,0),0)</f>
        <v>0</v>
      </c>
      <c r="J5" s="14">
        <f>IFERROR(+VLOOKUP("LDGETF"&amp;A5,'Main File'!A:O,14,0),0)</f>
        <v>0</v>
      </c>
      <c r="K5" s="14">
        <f>IFERROR(+VLOOKUP("LDGETF"&amp;A5,'Main File'!A:O,15,0),0)</f>
        <v>0</v>
      </c>
    </row>
    <row r="6" spans="1:14" x14ac:dyDescent="0.25">
      <c r="A6" s="9">
        <f>+A5+1</f>
        <v>43162</v>
      </c>
      <c r="B6" s="14">
        <f>IFERROR(+VLOOKUP("LDGETF"&amp;A6,'Main File'!A:O,6,0),0)</f>
        <v>0.2500013041967038</v>
      </c>
      <c r="C6" s="14">
        <f>IFERROR(+VLOOKUP("LDGETF"&amp;A6,'Main File'!A:O,7,0),0)</f>
        <v>0</v>
      </c>
      <c r="D6" s="14">
        <f>IFERROR(+VLOOKUP("LDGETF"&amp;A6,'Main File'!A:O,8,0),0)</f>
        <v>0</v>
      </c>
      <c r="E6" s="14">
        <f>IFERROR(+VLOOKUP("LDGETF"&amp;A6,'Main File'!A:O,9,0),0)</f>
        <v>2.6999872093338272E-2</v>
      </c>
      <c r="F6" s="14">
        <f>IFERROR(+VLOOKUP("LDGETF"&amp;A6,'Main File'!A:O,10,0),0)</f>
        <v>0.27700117629004206</v>
      </c>
      <c r="G6" s="14">
        <f>IFERROR(+VLOOKUP("LDGETF"&amp;A6,'Main File'!A:O,11,0),0)</f>
        <v>0</v>
      </c>
      <c r="H6" s="14">
        <f>IFERROR(+VLOOKUP("LDGETF"&amp;A6,'Main File'!A:O,12,0),0)</f>
        <v>0</v>
      </c>
      <c r="I6" s="14">
        <f>IFERROR(+VLOOKUP("LDGETF"&amp;A6,'Main File'!A:O,13,0),0)</f>
        <v>0</v>
      </c>
      <c r="J6" s="14">
        <f>IFERROR(+VLOOKUP("LDGETF"&amp;A6,'Main File'!A:O,14,0),0)</f>
        <v>0</v>
      </c>
      <c r="K6" s="14">
        <f>IFERROR(+VLOOKUP("LDGETF"&amp;A6,'Main File'!A:O,15,0),0)</f>
        <v>0</v>
      </c>
    </row>
    <row r="7" spans="1:14" x14ac:dyDescent="0.25">
      <c r="A7" s="9">
        <f t="shared" ref="A7:A34" si="0">+A6+1</f>
        <v>43163</v>
      </c>
      <c r="B7" s="14">
        <f>IFERROR(+VLOOKUP("LDGETF"&amp;A7,'Main File'!A:O,6,0),0)</f>
        <v>0.25000162408858551</v>
      </c>
      <c r="C7" s="14">
        <f>IFERROR(+VLOOKUP("LDGETF"&amp;A7,'Main File'!A:O,7,0),0)</f>
        <v>0</v>
      </c>
      <c r="D7" s="14">
        <f>IFERROR(+VLOOKUP("LDGETF"&amp;A7,'Main File'!A:O,8,0),0)</f>
        <v>0</v>
      </c>
      <c r="E7" s="14">
        <f>IFERROR(+VLOOKUP("LDGETF"&amp;A7,'Main File'!A:O,9,0),0)</f>
        <v>2.7000593152930737E-2</v>
      </c>
      <c r="F7" s="14">
        <f>IFERROR(+VLOOKUP("LDGETF"&amp;A7,'Main File'!A:O,10,0),0)</f>
        <v>0.27700221724151625</v>
      </c>
      <c r="G7" s="14">
        <f>IFERROR(+VLOOKUP("LDGETF"&amp;A7,'Main File'!A:O,11,0),0)</f>
        <v>0</v>
      </c>
      <c r="H7" s="14">
        <f>IFERROR(+VLOOKUP("LDGETF"&amp;A7,'Main File'!A:O,12,0),0)</f>
        <v>0</v>
      </c>
      <c r="I7" s="14">
        <f>IFERROR(+VLOOKUP("LDGETF"&amp;A7,'Main File'!A:O,13,0),0)</f>
        <v>0</v>
      </c>
      <c r="J7" s="14">
        <f>IFERROR(+VLOOKUP("LDGETF"&amp;A7,'Main File'!A:O,14,0),0)</f>
        <v>0</v>
      </c>
      <c r="K7" s="14">
        <f>IFERROR(+VLOOKUP("LDGETF"&amp;A7,'Main File'!A:O,15,0),0)</f>
        <v>0</v>
      </c>
    </row>
    <row r="8" spans="1:14" x14ac:dyDescent="0.25">
      <c r="A8" s="9">
        <f t="shared" si="0"/>
        <v>43164</v>
      </c>
      <c r="B8" s="14">
        <f>IFERROR(+VLOOKUP("LDGETF"&amp;A8,'Main File'!A:O,6,0),0)</f>
        <v>0</v>
      </c>
      <c r="C8" s="14">
        <f>IFERROR(+VLOOKUP("LDGETF"&amp;A8,'Main File'!A:O,7,0),0)</f>
        <v>0</v>
      </c>
      <c r="D8" s="14">
        <f>IFERROR(+VLOOKUP("LDGETF"&amp;A8,'Main File'!A:O,8,0),0)</f>
        <v>0</v>
      </c>
      <c r="E8" s="14">
        <f>IFERROR(+VLOOKUP("LDGETF"&amp;A8,'Main File'!A:O,9,0),0)</f>
        <v>0</v>
      </c>
      <c r="F8" s="14">
        <f>IFERROR(+VLOOKUP("LDGETF"&amp;A8,'Main File'!A:O,10,0),0)</f>
        <v>0</v>
      </c>
      <c r="G8" s="14">
        <f>IFERROR(+VLOOKUP("LDGETF"&amp;A8,'Main File'!A:O,11,0),0)</f>
        <v>0</v>
      </c>
      <c r="H8" s="14">
        <f>IFERROR(+VLOOKUP("LDGETF"&amp;A8,'Main File'!A:O,12,0),0)</f>
        <v>0</v>
      </c>
      <c r="I8" s="14">
        <f>IFERROR(+VLOOKUP("LDGETF"&amp;A8,'Main File'!A:O,13,0),0)</f>
        <v>0</v>
      </c>
      <c r="J8" s="14">
        <f>IFERROR(+VLOOKUP("LDGETF"&amp;A8,'Main File'!A:O,14,0),0)</f>
        <v>0</v>
      </c>
      <c r="K8" s="14">
        <f>IFERROR(+VLOOKUP("LDGETF"&amp;A8,'Main File'!A:O,15,0),0)</f>
        <v>0</v>
      </c>
    </row>
    <row r="9" spans="1:14" x14ac:dyDescent="0.25">
      <c r="A9" s="9">
        <f t="shared" si="0"/>
        <v>43165</v>
      </c>
      <c r="B9" s="14">
        <f>IFERROR(+VLOOKUP("LDGETF"&amp;A9,'Main File'!A:O,6,0),0)</f>
        <v>0</v>
      </c>
      <c r="C9" s="14">
        <f>IFERROR(+VLOOKUP("LDGETF"&amp;A9,'Main File'!A:O,7,0),0)</f>
        <v>0</v>
      </c>
      <c r="D9" s="14">
        <f>IFERROR(+VLOOKUP("LDGETF"&amp;A9,'Main File'!A:O,8,0),0)</f>
        <v>0</v>
      </c>
      <c r="E9" s="14">
        <f>IFERROR(+VLOOKUP("LDGETF"&amp;A9,'Main File'!A:O,9,0),0)</f>
        <v>0</v>
      </c>
      <c r="F9" s="14">
        <f>IFERROR(+VLOOKUP("LDGETF"&amp;A9,'Main File'!A:O,10,0),0)</f>
        <v>0</v>
      </c>
      <c r="G9" s="14">
        <f>IFERROR(+VLOOKUP("LDGETF"&amp;A9,'Main File'!A:O,11,0),0)</f>
        <v>0</v>
      </c>
      <c r="H9" s="14">
        <f>IFERROR(+VLOOKUP("LDGETF"&amp;A9,'Main File'!A:O,12,0),0)</f>
        <v>0</v>
      </c>
      <c r="I9" s="14">
        <f>IFERROR(+VLOOKUP("LDGETF"&amp;A9,'Main File'!A:O,13,0),0)</f>
        <v>0</v>
      </c>
      <c r="J9" s="14">
        <f>IFERROR(+VLOOKUP("LDGETF"&amp;A9,'Main File'!A:O,14,0),0)</f>
        <v>0</v>
      </c>
      <c r="K9" s="14">
        <f>IFERROR(+VLOOKUP("LDGETF"&amp;A9,'Main File'!A:O,15,0),0)</f>
        <v>0</v>
      </c>
    </row>
    <row r="10" spans="1:14" x14ac:dyDescent="0.25">
      <c r="A10" s="9">
        <f t="shared" si="0"/>
        <v>43166</v>
      </c>
      <c r="B10" s="14">
        <f>IFERROR(+VLOOKUP("LDGETF"&amp;A10,'Main File'!A:O,6,0),0)</f>
        <v>0</v>
      </c>
      <c r="C10" s="14">
        <f>IFERROR(+VLOOKUP("LDGETF"&amp;A10,'Main File'!A:O,7,0),0)</f>
        <v>0</v>
      </c>
      <c r="D10" s="14">
        <f>IFERROR(+VLOOKUP("LDGETF"&amp;A10,'Main File'!A:O,8,0),0)</f>
        <v>0</v>
      </c>
      <c r="E10" s="14">
        <f>IFERROR(+VLOOKUP("LDGETF"&amp;A10,'Main File'!A:O,9,0),0)</f>
        <v>0</v>
      </c>
      <c r="F10" s="14">
        <f>IFERROR(+VLOOKUP("LDGETF"&amp;A10,'Main File'!A:O,10,0),0)</f>
        <v>0</v>
      </c>
      <c r="G10" s="14">
        <f>IFERROR(+VLOOKUP("LDGETF"&amp;A10,'Main File'!A:O,11,0),0)</f>
        <v>0</v>
      </c>
      <c r="H10" s="14">
        <f>IFERROR(+VLOOKUP("LDGETF"&amp;A10,'Main File'!A:O,12,0),0)</f>
        <v>0</v>
      </c>
      <c r="I10" s="14">
        <f>IFERROR(+VLOOKUP("LDGETF"&amp;A10,'Main File'!A:O,13,0),0)</f>
        <v>0</v>
      </c>
      <c r="J10" s="14">
        <f>IFERROR(+VLOOKUP("LDGETF"&amp;A10,'Main File'!A:O,14,0),0)</f>
        <v>0</v>
      </c>
      <c r="K10" s="14">
        <f>IFERROR(+VLOOKUP("LDGETF"&amp;A10,'Main File'!A:O,15,0),0)</f>
        <v>0</v>
      </c>
    </row>
    <row r="11" spans="1:14" x14ac:dyDescent="0.25">
      <c r="A11" s="9">
        <f t="shared" si="0"/>
        <v>43167</v>
      </c>
      <c r="B11" s="14">
        <f>IFERROR(+VLOOKUP("LDGETF"&amp;A11,'Main File'!A:O,6,0),0)</f>
        <v>0</v>
      </c>
      <c r="C11" s="14">
        <f>IFERROR(+VLOOKUP("LDGETF"&amp;A11,'Main File'!A:O,7,0),0)</f>
        <v>0</v>
      </c>
      <c r="D11" s="14">
        <f>IFERROR(+VLOOKUP("LDGETF"&amp;A11,'Main File'!A:O,8,0),0)</f>
        <v>0</v>
      </c>
      <c r="E11" s="14">
        <f>IFERROR(+VLOOKUP("LDGETF"&amp;A11,'Main File'!A:O,9,0),0)</f>
        <v>0</v>
      </c>
      <c r="F11" s="14">
        <f>IFERROR(+VLOOKUP("LDGETF"&amp;A11,'Main File'!A:O,10,0),0)</f>
        <v>0</v>
      </c>
      <c r="G11" s="14">
        <f>IFERROR(+VLOOKUP("LDGETF"&amp;A11,'Main File'!A:O,11,0),0)</f>
        <v>0</v>
      </c>
      <c r="H11" s="14">
        <f>IFERROR(+VLOOKUP("LDGETF"&amp;A11,'Main File'!A:O,12,0),0)</f>
        <v>0</v>
      </c>
      <c r="I11" s="14">
        <f>IFERROR(+VLOOKUP("LDGETF"&amp;A11,'Main File'!A:O,13,0),0)</f>
        <v>0</v>
      </c>
      <c r="J11" s="14">
        <f>IFERROR(+VLOOKUP("LDGETF"&amp;A11,'Main File'!A:O,14,0),0)</f>
        <v>0</v>
      </c>
      <c r="K11" s="14">
        <f>IFERROR(+VLOOKUP("LDGETF"&amp;A11,'Main File'!A:O,15,0),0)</f>
        <v>0</v>
      </c>
    </row>
    <row r="12" spans="1:14" x14ac:dyDescent="0.25">
      <c r="A12" s="9">
        <f t="shared" si="0"/>
        <v>43168</v>
      </c>
      <c r="B12" s="14">
        <f>IFERROR(+VLOOKUP("LDGETF"&amp;A12,'Main File'!A:O,6,0),0)</f>
        <v>0</v>
      </c>
      <c r="C12" s="14">
        <f>IFERROR(+VLOOKUP("LDGETF"&amp;A12,'Main File'!A:O,7,0),0)</f>
        <v>0</v>
      </c>
      <c r="D12" s="14">
        <f>IFERROR(+VLOOKUP("LDGETF"&amp;A12,'Main File'!A:O,8,0),0)</f>
        <v>0</v>
      </c>
      <c r="E12" s="14">
        <f>IFERROR(+VLOOKUP("LDGETF"&amp;A12,'Main File'!A:O,9,0),0)</f>
        <v>0</v>
      </c>
      <c r="F12" s="14">
        <f>IFERROR(+VLOOKUP("LDGETF"&amp;A12,'Main File'!A:O,10,0),0)</f>
        <v>0</v>
      </c>
      <c r="G12" s="14">
        <f>IFERROR(+VLOOKUP("LDGETF"&amp;A12,'Main File'!A:O,11,0),0)</f>
        <v>0</v>
      </c>
      <c r="H12" s="14">
        <f>IFERROR(+VLOOKUP("LDGETF"&amp;A12,'Main File'!A:O,12,0),0)</f>
        <v>0</v>
      </c>
      <c r="I12" s="14">
        <f>IFERROR(+VLOOKUP("LDGETF"&amp;A12,'Main File'!A:O,13,0),0)</f>
        <v>0</v>
      </c>
      <c r="J12" s="14">
        <f>IFERROR(+VLOOKUP("LDGETF"&amp;A12,'Main File'!A:O,14,0),0)</f>
        <v>0</v>
      </c>
      <c r="K12" s="14">
        <f>IFERROR(+VLOOKUP("LDGETF"&amp;A12,'Main File'!A:O,15,0),0)</f>
        <v>0</v>
      </c>
    </row>
    <row r="13" spans="1:14" x14ac:dyDescent="0.25">
      <c r="A13" s="9">
        <f t="shared" si="0"/>
        <v>43169</v>
      </c>
      <c r="B13" s="14">
        <f>IFERROR(+VLOOKUP("LDGETF"&amp;A13,'Main File'!A:O,6,0),0)</f>
        <v>0</v>
      </c>
      <c r="C13" s="14">
        <f>IFERROR(+VLOOKUP("LDGETF"&amp;A13,'Main File'!A:O,7,0),0)</f>
        <v>0</v>
      </c>
      <c r="D13" s="14">
        <f>IFERROR(+VLOOKUP("LDGETF"&amp;A13,'Main File'!A:O,8,0),0)</f>
        <v>0</v>
      </c>
      <c r="E13" s="14">
        <f>IFERROR(+VLOOKUP("LDGETF"&amp;A13,'Main File'!A:O,9,0),0)</f>
        <v>0</v>
      </c>
      <c r="F13" s="14">
        <f>IFERROR(+VLOOKUP("LDGETF"&amp;A13,'Main File'!A:O,10,0),0)</f>
        <v>0</v>
      </c>
      <c r="G13" s="14">
        <f>IFERROR(+VLOOKUP("LDGETF"&amp;A13,'Main File'!A:O,11,0),0)</f>
        <v>0</v>
      </c>
      <c r="H13" s="14">
        <f>IFERROR(+VLOOKUP("LDGETF"&amp;A13,'Main File'!A:O,12,0),0)</f>
        <v>0</v>
      </c>
      <c r="I13" s="14">
        <f>IFERROR(+VLOOKUP("LDGETF"&amp;A13,'Main File'!A:O,13,0),0)</f>
        <v>0</v>
      </c>
      <c r="J13" s="14">
        <f>IFERROR(+VLOOKUP("LDGETF"&amp;A13,'Main File'!A:O,14,0),0)</f>
        <v>0</v>
      </c>
      <c r="K13" s="14">
        <f>IFERROR(+VLOOKUP("LDGETF"&amp;A13,'Main File'!A:O,15,0),0)</f>
        <v>0</v>
      </c>
    </row>
    <row r="14" spans="1:14" x14ac:dyDescent="0.25">
      <c r="A14" s="9">
        <f t="shared" si="0"/>
        <v>43170</v>
      </c>
      <c r="B14" s="14">
        <f>IFERROR(+VLOOKUP("LDGETF"&amp;A14,'Main File'!A:O,6,0),0)</f>
        <v>0</v>
      </c>
      <c r="C14" s="14">
        <f>IFERROR(+VLOOKUP("LDGETF"&amp;A14,'Main File'!A:O,7,0),0)</f>
        <v>0</v>
      </c>
      <c r="D14" s="14">
        <f>IFERROR(+VLOOKUP("LDGETF"&amp;A14,'Main File'!A:O,8,0),0)</f>
        <v>0</v>
      </c>
      <c r="E14" s="14">
        <f>IFERROR(+VLOOKUP("LDGETF"&amp;A14,'Main File'!A:O,9,0),0)</f>
        <v>0</v>
      </c>
      <c r="F14" s="14">
        <f>IFERROR(+VLOOKUP("LDGETF"&amp;A14,'Main File'!A:O,10,0),0)</f>
        <v>0</v>
      </c>
      <c r="G14" s="14">
        <f>IFERROR(+VLOOKUP("LDGETF"&amp;A14,'Main File'!A:O,11,0),0)</f>
        <v>0</v>
      </c>
      <c r="H14" s="14">
        <f>IFERROR(+VLOOKUP("LDGETF"&amp;A14,'Main File'!A:O,12,0),0)</f>
        <v>0</v>
      </c>
      <c r="I14" s="14">
        <f>IFERROR(+VLOOKUP("LDGETF"&amp;A14,'Main File'!A:O,13,0),0)</f>
        <v>0</v>
      </c>
      <c r="J14" s="14">
        <f>IFERROR(+VLOOKUP("LDGETF"&amp;A14,'Main File'!A:O,14,0),0)</f>
        <v>0</v>
      </c>
      <c r="K14" s="14">
        <f>IFERROR(+VLOOKUP("LDGETF"&amp;A14,'Main File'!A:O,15,0),0)</f>
        <v>0</v>
      </c>
    </row>
    <row r="15" spans="1:14" x14ac:dyDescent="0.25">
      <c r="A15" s="9">
        <f t="shared" si="0"/>
        <v>43171</v>
      </c>
      <c r="B15" s="14">
        <f>IFERROR(+VLOOKUP("LDGETF"&amp;A15,'Main File'!A:O,6,0),0)</f>
        <v>0</v>
      </c>
      <c r="C15" s="14">
        <f>IFERROR(+VLOOKUP("LDGETF"&amp;A15,'Main File'!A:O,7,0),0)</f>
        <v>0</v>
      </c>
      <c r="D15" s="14">
        <f>IFERROR(+VLOOKUP("LDGETF"&amp;A15,'Main File'!A:O,8,0),0)</f>
        <v>0</v>
      </c>
      <c r="E15" s="14">
        <f>IFERROR(+VLOOKUP("LDGETF"&amp;A15,'Main File'!A:O,9,0),0)</f>
        <v>0</v>
      </c>
      <c r="F15" s="14">
        <f>IFERROR(+VLOOKUP("LDGETF"&amp;A15,'Main File'!A:O,10,0),0)</f>
        <v>0</v>
      </c>
      <c r="G15" s="14">
        <f>IFERROR(+VLOOKUP("LDGETF"&amp;A15,'Main File'!A:O,11,0),0)</f>
        <v>0</v>
      </c>
      <c r="H15" s="14">
        <f>IFERROR(+VLOOKUP("LDGETF"&amp;A15,'Main File'!A:O,12,0),0)</f>
        <v>0</v>
      </c>
      <c r="I15" s="14">
        <f>IFERROR(+VLOOKUP("LDGETF"&amp;A15,'Main File'!A:O,13,0),0)</f>
        <v>0</v>
      </c>
      <c r="J15" s="14">
        <f>IFERROR(+VLOOKUP("LDGETF"&amp;A15,'Main File'!A:O,14,0),0)</f>
        <v>0</v>
      </c>
      <c r="K15" s="14">
        <f>IFERROR(+VLOOKUP("LDGETF"&amp;A15,'Main File'!A:O,15,0),0)</f>
        <v>0</v>
      </c>
    </row>
    <row r="16" spans="1:14" x14ac:dyDescent="0.25">
      <c r="A16" s="9">
        <f t="shared" si="0"/>
        <v>43172</v>
      </c>
      <c r="B16" s="14">
        <f>IFERROR(+VLOOKUP("LDGETF"&amp;A16,'Main File'!A:O,6,0),0)</f>
        <v>0</v>
      </c>
      <c r="C16" s="14">
        <f>IFERROR(+VLOOKUP("LDGETF"&amp;A16,'Main File'!A:O,7,0),0)</f>
        <v>0</v>
      </c>
      <c r="D16" s="14">
        <f>IFERROR(+VLOOKUP("LDGETF"&amp;A16,'Main File'!A:O,8,0),0)</f>
        <v>0</v>
      </c>
      <c r="E16" s="14">
        <f>IFERROR(+VLOOKUP("LDGETF"&amp;A16,'Main File'!A:O,9,0),0)</f>
        <v>0</v>
      </c>
      <c r="F16" s="14">
        <f>IFERROR(+VLOOKUP("LDGETF"&amp;A16,'Main File'!A:O,10,0),0)</f>
        <v>0</v>
      </c>
      <c r="G16" s="14">
        <f>IFERROR(+VLOOKUP("LDGETF"&amp;A16,'Main File'!A:O,11,0),0)</f>
        <v>0</v>
      </c>
      <c r="H16" s="14">
        <f>IFERROR(+VLOOKUP("LDGETF"&amp;A16,'Main File'!A:O,12,0),0)</f>
        <v>0</v>
      </c>
      <c r="I16" s="14">
        <f>IFERROR(+VLOOKUP("LDGETF"&amp;A16,'Main File'!A:O,13,0),0)</f>
        <v>0</v>
      </c>
      <c r="J16" s="14">
        <f>IFERROR(+VLOOKUP("LDGETF"&amp;A16,'Main File'!A:O,14,0),0)</f>
        <v>0</v>
      </c>
      <c r="K16" s="14">
        <f>IFERROR(+VLOOKUP("LDGETF"&amp;A16,'Main File'!A:O,15,0),0)</f>
        <v>0</v>
      </c>
    </row>
    <row r="17" spans="1:11" x14ac:dyDescent="0.25">
      <c r="A17" s="9">
        <f t="shared" si="0"/>
        <v>43173</v>
      </c>
      <c r="B17" s="14">
        <f>IFERROR(+VLOOKUP("LDGETF"&amp;A17,'Main File'!A:O,6,0),0)</f>
        <v>0</v>
      </c>
      <c r="C17" s="14">
        <f>IFERROR(+VLOOKUP("LDGETF"&amp;A17,'Main File'!A:O,7,0),0)</f>
        <v>0</v>
      </c>
      <c r="D17" s="14">
        <f>IFERROR(+VLOOKUP("LDGETF"&amp;A17,'Main File'!A:O,8,0),0)</f>
        <v>0</v>
      </c>
      <c r="E17" s="14">
        <f>IFERROR(+VLOOKUP("LDGETF"&amp;A17,'Main File'!A:O,9,0),0)</f>
        <v>0</v>
      </c>
      <c r="F17" s="14">
        <f>IFERROR(+VLOOKUP("LDGETF"&amp;A17,'Main File'!A:O,10,0),0)</f>
        <v>0</v>
      </c>
      <c r="G17" s="14">
        <f>IFERROR(+VLOOKUP("LDGETF"&amp;A17,'Main File'!A:O,11,0),0)</f>
        <v>0</v>
      </c>
      <c r="H17" s="14">
        <f>IFERROR(+VLOOKUP("LDGETF"&amp;A17,'Main File'!A:O,12,0),0)</f>
        <v>0</v>
      </c>
      <c r="I17" s="14">
        <f>IFERROR(+VLOOKUP("LDGETF"&amp;A17,'Main File'!A:O,13,0),0)</f>
        <v>0</v>
      </c>
      <c r="J17" s="14">
        <f>IFERROR(+VLOOKUP("LDGETF"&amp;A17,'Main File'!A:O,14,0),0)</f>
        <v>0</v>
      </c>
      <c r="K17" s="14">
        <f>IFERROR(+VLOOKUP("LDGETF"&amp;A17,'Main File'!A:O,15,0),0)</f>
        <v>0</v>
      </c>
    </row>
    <row r="18" spans="1:11" x14ac:dyDescent="0.25">
      <c r="A18" s="9">
        <f t="shared" si="0"/>
        <v>43174</v>
      </c>
      <c r="B18" s="14">
        <f>IFERROR(+VLOOKUP("LDGETF"&amp;A18,'Main File'!A:O,6,0),0)</f>
        <v>0</v>
      </c>
      <c r="C18" s="14">
        <f>IFERROR(+VLOOKUP("LDGETF"&amp;A18,'Main File'!A:O,7,0),0)</f>
        <v>0</v>
      </c>
      <c r="D18" s="14">
        <f>IFERROR(+VLOOKUP("LDGETF"&amp;A18,'Main File'!A:O,8,0),0)</f>
        <v>0</v>
      </c>
      <c r="E18" s="14">
        <f>IFERROR(+VLOOKUP("LDGETF"&amp;A18,'Main File'!A:O,9,0),0)</f>
        <v>0</v>
      </c>
      <c r="F18" s="14">
        <f>IFERROR(+VLOOKUP("LDGETF"&amp;A18,'Main File'!A:O,10,0),0)</f>
        <v>0</v>
      </c>
      <c r="G18" s="14">
        <f>IFERROR(+VLOOKUP("LDGETF"&amp;A18,'Main File'!A:O,11,0),0)</f>
        <v>0</v>
      </c>
      <c r="H18" s="14">
        <f>IFERROR(+VLOOKUP("LDGETF"&amp;A18,'Main File'!A:O,12,0),0)</f>
        <v>0</v>
      </c>
      <c r="I18" s="14">
        <f>IFERROR(+VLOOKUP("LDGETF"&amp;A18,'Main File'!A:O,13,0),0)</f>
        <v>0</v>
      </c>
      <c r="J18" s="14">
        <f>IFERROR(+VLOOKUP("LDGETF"&amp;A18,'Main File'!A:O,14,0),0)</f>
        <v>0</v>
      </c>
      <c r="K18" s="14">
        <f>IFERROR(+VLOOKUP("LDGETF"&amp;A18,'Main File'!A:O,15,0),0)</f>
        <v>0</v>
      </c>
    </row>
    <row r="19" spans="1:11" x14ac:dyDescent="0.25">
      <c r="A19" s="9">
        <f t="shared" si="0"/>
        <v>43175</v>
      </c>
      <c r="B19" s="14">
        <f>IFERROR(+VLOOKUP("LDGETF"&amp;A19,'Main File'!A:O,6,0),0)</f>
        <v>0</v>
      </c>
      <c r="C19" s="14">
        <f>IFERROR(+VLOOKUP("LDGETF"&amp;A19,'Main File'!A:O,7,0),0)</f>
        <v>0</v>
      </c>
      <c r="D19" s="14">
        <f>IFERROR(+VLOOKUP("LDGETF"&amp;A19,'Main File'!A:O,8,0),0)</f>
        <v>0</v>
      </c>
      <c r="E19" s="14">
        <f>IFERROR(+VLOOKUP("LDGETF"&amp;A19,'Main File'!A:O,9,0),0)</f>
        <v>0</v>
      </c>
      <c r="F19" s="14">
        <f>IFERROR(+VLOOKUP("LDGETF"&amp;A19,'Main File'!A:O,10,0),0)</f>
        <v>0</v>
      </c>
      <c r="G19" s="14">
        <f>IFERROR(+VLOOKUP("LDGETF"&amp;A19,'Main File'!A:O,11,0),0)</f>
        <v>0</v>
      </c>
      <c r="H19" s="14">
        <f>IFERROR(+VLOOKUP("LDGETF"&amp;A19,'Main File'!A:O,12,0),0)</f>
        <v>0</v>
      </c>
      <c r="I19" s="14">
        <f>IFERROR(+VLOOKUP("LDGETF"&amp;A19,'Main File'!A:O,13,0),0)</f>
        <v>0</v>
      </c>
      <c r="J19" s="14">
        <f>IFERROR(+VLOOKUP("LDGETF"&amp;A19,'Main File'!A:O,14,0),0)</f>
        <v>0</v>
      </c>
      <c r="K19" s="14">
        <f>IFERROR(+VLOOKUP("LDGETF"&amp;A19,'Main File'!A:O,15,0),0)</f>
        <v>0</v>
      </c>
    </row>
    <row r="20" spans="1:11" x14ac:dyDescent="0.25">
      <c r="A20" s="9">
        <f t="shared" si="0"/>
        <v>43176</v>
      </c>
      <c r="B20" s="14">
        <f>IFERROR(+VLOOKUP("LDGETF"&amp;A20,'Main File'!A:O,6,0),0)</f>
        <v>0</v>
      </c>
      <c r="C20" s="14">
        <f>IFERROR(+VLOOKUP("LDGETF"&amp;A20,'Main File'!A:O,7,0),0)</f>
        <v>0</v>
      </c>
      <c r="D20" s="14">
        <f>IFERROR(+VLOOKUP("LDGETF"&amp;A20,'Main File'!A:O,8,0),0)</f>
        <v>0</v>
      </c>
      <c r="E20" s="14">
        <f>IFERROR(+VLOOKUP("LDGETF"&amp;A20,'Main File'!A:O,9,0),0)</f>
        <v>0</v>
      </c>
      <c r="F20" s="14">
        <f>IFERROR(+VLOOKUP("LDGETF"&amp;A20,'Main File'!A:O,10,0),0)</f>
        <v>0</v>
      </c>
      <c r="G20" s="14">
        <f>IFERROR(+VLOOKUP("LDGETF"&amp;A20,'Main File'!A:O,11,0),0)</f>
        <v>0</v>
      </c>
      <c r="H20" s="14">
        <f>IFERROR(+VLOOKUP("LDGETF"&amp;A20,'Main File'!A:O,12,0),0)</f>
        <v>0</v>
      </c>
      <c r="I20" s="14">
        <f>IFERROR(+VLOOKUP("LDGETF"&amp;A20,'Main File'!A:O,13,0),0)</f>
        <v>0</v>
      </c>
      <c r="J20" s="14">
        <f>IFERROR(+VLOOKUP("LDGETF"&amp;A20,'Main File'!A:O,14,0),0)</f>
        <v>0</v>
      </c>
      <c r="K20" s="14">
        <f>IFERROR(+VLOOKUP("LDGETF"&amp;A20,'Main File'!A:O,15,0),0)</f>
        <v>0</v>
      </c>
    </row>
    <row r="21" spans="1:11" x14ac:dyDescent="0.25">
      <c r="A21" s="9">
        <f t="shared" si="0"/>
        <v>43177</v>
      </c>
      <c r="B21" s="14">
        <f>IFERROR(+VLOOKUP("LDGETF"&amp;A21,'Main File'!A:O,6,0),0)</f>
        <v>0</v>
      </c>
      <c r="C21" s="14">
        <f>IFERROR(+VLOOKUP("LDGETF"&amp;A21,'Main File'!A:O,7,0),0)</f>
        <v>0</v>
      </c>
      <c r="D21" s="14">
        <f>IFERROR(+VLOOKUP("LDGETF"&amp;A21,'Main File'!A:O,8,0),0)</f>
        <v>0</v>
      </c>
      <c r="E21" s="14">
        <f>IFERROR(+VLOOKUP("LDGETF"&amp;A21,'Main File'!A:O,9,0),0)</f>
        <v>0</v>
      </c>
      <c r="F21" s="14">
        <f>IFERROR(+VLOOKUP("LDGETF"&amp;A21,'Main File'!A:O,10,0),0)</f>
        <v>0</v>
      </c>
      <c r="G21" s="14">
        <f>IFERROR(+VLOOKUP("LDGETF"&amp;A21,'Main File'!A:O,11,0),0)</f>
        <v>0</v>
      </c>
      <c r="H21" s="14">
        <f>IFERROR(+VLOOKUP("LDGETF"&amp;A21,'Main File'!A:O,12,0),0)</f>
        <v>0</v>
      </c>
      <c r="I21" s="14">
        <f>IFERROR(+VLOOKUP("LDGETF"&amp;A21,'Main File'!A:O,13,0),0)</f>
        <v>0</v>
      </c>
      <c r="J21" s="14">
        <f>IFERROR(+VLOOKUP("LDGETF"&amp;A21,'Main File'!A:O,14,0),0)</f>
        <v>0</v>
      </c>
      <c r="K21" s="14">
        <f>IFERROR(+VLOOKUP("LDGETF"&amp;A21,'Main File'!A:O,15,0),0)</f>
        <v>0</v>
      </c>
    </row>
    <row r="22" spans="1:11" x14ac:dyDescent="0.25">
      <c r="A22" s="9">
        <f t="shared" si="0"/>
        <v>43178</v>
      </c>
      <c r="B22" s="14">
        <f>IFERROR(+VLOOKUP("LDGETF"&amp;A22,'Main File'!A:O,6,0),0)</f>
        <v>0</v>
      </c>
      <c r="C22" s="14">
        <f>IFERROR(+VLOOKUP("LDGETF"&amp;A22,'Main File'!A:O,7,0),0)</f>
        <v>0</v>
      </c>
      <c r="D22" s="14">
        <f>IFERROR(+VLOOKUP("LDGETF"&amp;A22,'Main File'!A:O,8,0),0)</f>
        <v>0</v>
      </c>
      <c r="E22" s="14">
        <f>IFERROR(+VLOOKUP("LDGETF"&amp;A22,'Main File'!A:O,9,0),0)</f>
        <v>0</v>
      </c>
      <c r="F22" s="14">
        <f>IFERROR(+VLOOKUP("LDGETF"&amp;A22,'Main File'!A:O,10,0),0)</f>
        <v>0</v>
      </c>
      <c r="G22" s="14">
        <f>IFERROR(+VLOOKUP("LDGETF"&amp;A22,'Main File'!A:O,11,0),0)</f>
        <v>0</v>
      </c>
      <c r="H22" s="14">
        <f>IFERROR(+VLOOKUP("LDGETF"&amp;A22,'Main File'!A:O,12,0),0)</f>
        <v>0</v>
      </c>
      <c r="I22" s="14">
        <f>IFERROR(+VLOOKUP("LDGETF"&amp;A22,'Main File'!A:O,13,0),0)</f>
        <v>0</v>
      </c>
      <c r="J22" s="14">
        <f>IFERROR(+VLOOKUP("LDGETF"&amp;A22,'Main File'!A:O,14,0),0)</f>
        <v>0</v>
      </c>
      <c r="K22" s="14">
        <f>IFERROR(+VLOOKUP("LDGETF"&amp;A22,'Main File'!A:O,15,0),0)</f>
        <v>0</v>
      </c>
    </row>
    <row r="23" spans="1:11" x14ac:dyDescent="0.25">
      <c r="A23" s="9">
        <f t="shared" si="0"/>
        <v>43179</v>
      </c>
      <c r="B23" s="14">
        <f>IFERROR(+VLOOKUP("LDGETF"&amp;A23,'Main File'!A:O,6,0),0)</f>
        <v>0</v>
      </c>
      <c r="C23" s="14">
        <f>IFERROR(+VLOOKUP("LDGETF"&amp;A23,'Main File'!A:O,7,0),0)</f>
        <v>0</v>
      </c>
      <c r="D23" s="14">
        <f>IFERROR(+VLOOKUP("LDGETF"&amp;A23,'Main File'!A:O,8,0),0)</f>
        <v>0</v>
      </c>
      <c r="E23" s="14">
        <f>IFERROR(+VLOOKUP("LDGETF"&amp;A23,'Main File'!A:O,9,0),0)</f>
        <v>0</v>
      </c>
      <c r="F23" s="14">
        <f>IFERROR(+VLOOKUP("LDGETF"&amp;A23,'Main File'!A:O,10,0),0)</f>
        <v>0</v>
      </c>
      <c r="G23" s="14">
        <f>IFERROR(+VLOOKUP("LDGETF"&amp;A23,'Main File'!A:O,11,0),0)</f>
        <v>0</v>
      </c>
      <c r="H23" s="14">
        <f>IFERROR(+VLOOKUP("LDGETF"&amp;A23,'Main File'!A:O,12,0),0)</f>
        <v>0</v>
      </c>
      <c r="I23" s="14">
        <f>IFERROR(+VLOOKUP("LDGETF"&amp;A23,'Main File'!A:O,13,0),0)</f>
        <v>0</v>
      </c>
      <c r="J23" s="14">
        <f>IFERROR(+VLOOKUP("LDGETF"&amp;A23,'Main File'!A:O,14,0),0)</f>
        <v>0</v>
      </c>
      <c r="K23" s="14">
        <f>IFERROR(+VLOOKUP("LDGETF"&amp;A23,'Main File'!A:O,15,0),0)</f>
        <v>0</v>
      </c>
    </row>
    <row r="24" spans="1:11" x14ac:dyDescent="0.25">
      <c r="A24" s="9">
        <f t="shared" si="0"/>
        <v>43180</v>
      </c>
      <c r="B24" s="14">
        <f>IFERROR(+VLOOKUP("LDGETF"&amp;A24,'Main File'!A:O,6,0),0)</f>
        <v>0</v>
      </c>
      <c r="C24" s="14">
        <f>IFERROR(+VLOOKUP("LDGETF"&amp;A24,'Main File'!A:O,7,0),0)</f>
        <v>0</v>
      </c>
      <c r="D24" s="14">
        <f>IFERROR(+VLOOKUP("LDGETF"&amp;A24,'Main File'!A:O,8,0),0)</f>
        <v>0</v>
      </c>
      <c r="E24" s="14">
        <f>IFERROR(+VLOOKUP("LDGETF"&amp;A24,'Main File'!A:O,9,0),0)</f>
        <v>0</v>
      </c>
      <c r="F24" s="14">
        <f>IFERROR(+VLOOKUP("LDGETF"&amp;A24,'Main File'!A:O,10,0),0)</f>
        <v>0</v>
      </c>
      <c r="G24" s="14">
        <f>IFERROR(+VLOOKUP("LDGETF"&amp;A24,'Main File'!A:O,11,0),0)</f>
        <v>0</v>
      </c>
      <c r="H24" s="14">
        <f>IFERROR(+VLOOKUP("LDGETF"&amp;A24,'Main File'!A:O,12,0),0)</f>
        <v>0</v>
      </c>
      <c r="I24" s="14">
        <f>IFERROR(+VLOOKUP("LDGETF"&amp;A24,'Main File'!A:O,13,0),0)</f>
        <v>0</v>
      </c>
      <c r="J24" s="14">
        <f>IFERROR(+VLOOKUP("LDGETF"&amp;A24,'Main File'!A:O,14,0),0)</f>
        <v>0</v>
      </c>
      <c r="K24" s="14">
        <f>IFERROR(+VLOOKUP("LDGETF"&amp;A24,'Main File'!A:O,15,0),0)</f>
        <v>0</v>
      </c>
    </row>
    <row r="25" spans="1:11" x14ac:dyDescent="0.25">
      <c r="A25" s="9">
        <f t="shared" si="0"/>
        <v>43181</v>
      </c>
      <c r="B25" s="14">
        <f>IFERROR(+VLOOKUP("LDGETF"&amp;A25,'Main File'!A:O,6,0),0)</f>
        <v>0</v>
      </c>
      <c r="C25" s="14">
        <f>IFERROR(+VLOOKUP("LDGETF"&amp;A25,'Main File'!A:O,7,0),0)</f>
        <v>0</v>
      </c>
      <c r="D25" s="14">
        <f>IFERROR(+VLOOKUP("LDGETF"&amp;A25,'Main File'!A:O,8,0),0)</f>
        <v>0</v>
      </c>
      <c r="E25" s="14">
        <f>IFERROR(+VLOOKUP("LDGETF"&amp;A25,'Main File'!A:O,9,0),0)</f>
        <v>0</v>
      </c>
      <c r="F25" s="14">
        <f>IFERROR(+VLOOKUP("LDGETF"&amp;A25,'Main File'!A:O,10,0),0)</f>
        <v>0</v>
      </c>
      <c r="G25" s="14">
        <f>IFERROR(+VLOOKUP("LDGETF"&amp;A25,'Main File'!A:O,11,0),0)</f>
        <v>0</v>
      </c>
      <c r="H25" s="14">
        <f>IFERROR(+VLOOKUP("LDGETF"&amp;A25,'Main File'!A:O,12,0),0)</f>
        <v>0</v>
      </c>
      <c r="I25" s="14">
        <f>IFERROR(+VLOOKUP("LDGETF"&amp;A25,'Main File'!A:O,13,0),0)</f>
        <v>0</v>
      </c>
      <c r="J25" s="14">
        <f>IFERROR(+VLOOKUP("LDGETF"&amp;A25,'Main File'!A:O,14,0),0)</f>
        <v>0</v>
      </c>
      <c r="K25" s="14">
        <f>IFERROR(+VLOOKUP("LDGETF"&amp;A25,'Main File'!A:O,15,0),0)</f>
        <v>0</v>
      </c>
    </row>
    <row r="26" spans="1:11" x14ac:dyDescent="0.25">
      <c r="A26" s="9">
        <f t="shared" si="0"/>
        <v>43182</v>
      </c>
      <c r="B26" s="14">
        <f>IFERROR(+VLOOKUP("LDGETF"&amp;A26,'Main File'!A:O,6,0),0)</f>
        <v>0</v>
      </c>
      <c r="C26" s="14">
        <f>IFERROR(+VLOOKUP("LDGETF"&amp;A26,'Main File'!A:O,7,0),0)</f>
        <v>0</v>
      </c>
      <c r="D26" s="14">
        <f>IFERROR(+VLOOKUP("LDGETF"&amp;A26,'Main File'!A:O,8,0),0)</f>
        <v>0</v>
      </c>
      <c r="E26" s="14">
        <f>IFERROR(+VLOOKUP("LDGETF"&amp;A26,'Main File'!A:O,9,0),0)</f>
        <v>0</v>
      </c>
      <c r="F26" s="14">
        <f>IFERROR(+VLOOKUP("LDGETF"&amp;A26,'Main File'!A:O,10,0),0)</f>
        <v>0</v>
      </c>
      <c r="G26" s="14">
        <f>IFERROR(+VLOOKUP("LDGETF"&amp;A26,'Main File'!A:O,11,0),0)</f>
        <v>0</v>
      </c>
      <c r="H26" s="14">
        <f>IFERROR(+VLOOKUP("LDGETF"&amp;A26,'Main File'!A:O,12,0),0)</f>
        <v>0</v>
      </c>
      <c r="I26" s="14">
        <f>IFERROR(+VLOOKUP("LDGETF"&amp;A26,'Main File'!A:O,13,0),0)</f>
        <v>0</v>
      </c>
      <c r="J26" s="14">
        <f>IFERROR(+VLOOKUP("LDGETF"&amp;A26,'Main File'!A:O,14,0),0)</f>
        <v>0</v>
      </c>
      <c r="K26" s="14">
        <f>IFERROR(+VLOOKUP("LDGETF"&amp;A26,'Main File'!A:O,15,0),0)</f>
        <v>0</v>
      </c>
    </row>
    <row r="27" spans="1:11" x14ac:dyDescent="0.25">
      <c r="A27" s="9">
        <f t="shared" si="0"/>
        <v>43183</v>
      </c>
      <c r="B27" s="14">
        <f>IFERROR(+VLOOKUP("LDGETF"&amp;A27,'Main File'!A:O,6,0),0)</f>
        <v>0</v>
      </c>
      <c r="C27" s="14">
        <f>IFERROR(+VLOOKUP("LDGETF"&amp;A27,'Main File'!A:O,7,0),0)</f>
        <v>0</v>
      </c>
      <c r="D27" s="14">
        <f>IFERROR(+VLOOKUP("LDGETF"&amp;A27,'Main File'!A:O,8,0),0)</f>
        <v>0</v>
      </c>
      <c r="E27" s="14">
        <f>IFERROR(+VLOOKUP("LDGETF"&amp;A27,'Main File'!A:O,9,0),0)</f>
        <v>0</v>
      </c>
      <c r="F27" s="14">
        <f>IFERROR(+VLOOKUP("LDGETF"&amp;A27,'Main File'!A:O,10,0),0)</f>
        <v>0</v>
      </c>
      <c r="G27" s="14">
        <f>IFERROR(+VLOOKUP("LDGETF"&amp;A27,'Main File'!A:O,11,0),0)</f>
        <v>0</v>
      </c>
      <c r="H27" s="14">
        <f>IFERROR(+VLOOKUP("LDGETF"&amp;A27,'Main File'!A:O,12,0),0)</f>
        <v>0</v>
      </c>
      <c r="I27" s="14">
        <f>IFERROR(+VLOOKUP("LDGETF"&amp;A27,'Main File'!A:O,13,0),0)</f>
        <v>0</v>
      </c>
      <c r="J27" s="14">
        <f>IFERROR(+VLOOKUP("LDGETF"&amp;A27,'Main File'!A:O,14,0),0)</f>
        <v>0</v>
      </c>
      <c r="K27" s="14">
        <f>IFERROR(+VLOOKUP("LDGETF"&amp;A27,'Main File'!A:O,15,0),0)</f>
        <v>0</v>
      </c>
    </row>
    <row r="28" spans="1:11" x14ac:dyDescent="0.25">
      <c r="A28" s="9">
        <f t="shared" si="0"/>
        <v>43184</v>
      </c>
      <c r="B28" s="14">
        <f>IFERROR(+VLOOKUP("LDGETF"&amp;A28,'Main File'!A:O,6,0),0)</f>
        <v>0</v>
      </c>
      <c r="C28" s="14">
        <f>IFERROR(+VLOOKUP("LDGETF"&amp;A28,'Main File'!A:O,7,0),0)</f>
        <v>0</v>
      </c>
      <c r="D28" s="14">
        <f>IFERROR(+VLOOKUP("LDGETF"&amp;A28,'Main File'!A:O,8,0),0)</f>
        <v>0</v>
      </c>
      <c r="E28" s="14">
        <f>IFERROR(+VLOOKUP("LDGETF"&amp;A28,'Main File'!A:O,9,0),0)</f>
        <v>0</v>
      </c>
      <c r="F28" s="14">
        <f>IFERROR(+VLOOKUP("LDGETF"&amp;A28,'Main File'!A:O,10,0),0)</f>
        <v>0</v>
      </c>
      <c r="G28" s="14">
        <f>IFERROR(+VLOOKUP("LDGETF"&amp;A28,'Main File'!A:O,11,0),0)</f>
        <v>0</v>
      </c>
      <c r="H28" s="14">
        <f>IFERROR(+VLOOKUP("LDGETF"&amp;A28,'Main File'!A:O,12,0),0)</f>
        <v>0</v>
      </c>
      <c r="I28" s="14">
        <f>IFERROR(+VLOOKUP("LDGETF"&amp;A28,'Main File'!A:O,13,0),0)</f>
        <v>0</v>
      </c>
      <c r="J28" s="14">
        <f>IFERROR(+VLOOKUP("LDGETF"&amp;A28,'Main File'!A:O,14,0),0)</f>
        <v>0</v>
      </c>
      <c r="K28" s="14">
        <f>IFERROR(+VLOOKUP("LDGETF"&amp;A28,'Main File'!A:O,15,0),0)</f>
        <v>0</v>
      </c>
    </row>
    <row r="29" spans="1:11" x14ac:dyDescent="0.25">
      <c r="A29" s="9">
        <f t="shared" si="0"/>
        <v>43185</v>
      </c>
      <c r="B29" s="14">
        <f>IFERROR(+VLOOKUP("LDGETF"&amp;A29,'Main File'!A:O,6,0),0)</f>
        <v>0</v>
      </c>
      <c r="C29" s="14">
        <f>IFERROR(+VLOOKUP("LDGETF"&amp;A29,'Main File'!A:O,7,0),0)</f>
        <v>0</v>
      </c>
      <c r="D29" s="14">
        <f>IFERROR(+VLOOKUP("LDGETF"&amp;A29,'Main File'!A:O,8,0),0)</f>
        <v>0</v>
      </c>
      <c r="E29" s="14">
        <f>IFERROR(+VLOOKUP("LDGETF"&amp;A29,'Main File'!A:O,9,0),0)</f>
        <v>0</v>
      </c>
      <c r="F29" s="14">
        <f>IFERROR(+VLOOKUP("LDGETF"&amp;A29,'Main File'!A:O,10,0),0)</f>
        <v>0</v>
      </c>
      <c r="G29" s="14">
        <f>IFERROR(+VLOOKUP("LDGETF"&amp;A29,'Main File'!A:O,11,0),0)</f>
        <v>0</v>
      </c>
      <c r="H29" s="14">
        <f>IFERROR(+VLOOKUP("LDGETF"&amp;A29,'Main File'!A:O,12,0),0)</f>
        <v>0</v>
      </c>
      <c r="I29" s="14">
        <f>IFERROR(+VLOOKUP("LDGETF"&amp;A29,'Main File'!A:O,13,0),0)</f>
        <v>0</v>
      </c>
      <c r="J29" s="14">
        <f>IFERROR(+VLOOKUP("LDGETF"&amp;A29,'Main File'!A:O,14,0),0)</f>
        <v>0</v>
      </c>
      <c r="K29" s="14">
        <f>IFERROR(+VLOOKUP("LDGETF"&amp;A29,'Main File'!A:O,15,0),0)</f>
        <v>0</v>
      </c>
    </row>
    <row r="30" spans="1:11" x14ac:dyDescent="0.25">
      <c r="A30" s="9">
        <f t="shared" si="0"/>
        <v>43186</v>
      </c>
      <c r="B30" s="14">
        <f>IFERROR(+VLOOKUP("LDGETF"&amp;A30,'Main File'!A:O,6,0),0)</f>
        <v>0</v>
      </c>
      <c r="C30" s="14">
        <f>IFERROR(+VLOOKUP("LDGETF"&amp;A30,'Main File'!A:O,7,0),0)</f>
        <v>0</v>
      </c>
      <c r="D30" s="14">
        <f>IFERROR(+VLOOKUP("LDGETF"&amp;A30,'Main File'!A:O,8,0),0)</f>
        <v>0</v>
      </c>
      <c r="E30" s="14">
        <f>IFERROR(+VLOOKUP("LDGETF"&amp;A30,'Main File'!A:O,9,0),0)</f>
        <v>0</v>
      </c>
      <c r="F30" s="14">
        <f>IFERROR(+VLOOKUP("LDGETF"&amp;A30,'Main File'!A:O,10,0),0)</f>
        <v>0</v>
      </c>
      <c r="G30" s="14">
        <f>IFERROR(+VLOOKUP("LDGETF"&amp;A30,'Main File'!A:O,11,0),0)</f>
        <v>0</v>
      </c>
      <c r="H30" s="14">
        <f>IFERROR(+VLOOKUP("LDGETF"&amp;A30,'Main File'!A:O,12,0),0)</f>
        <v>0</v>
      </c>
      <c r="I30" s="14">
        <f>IFERROR(+VLOOKUP("LDGETF"&amp;A30,'Main File'!A:O,13,0),0)</f>
        <v>0</v>
      </c>
      <c r="J30" s="14">
        <f>IFERROR(+VLOOKUP("LDGETF"&amp;A30,'Main File'!A:O,14,0),0)</f>
        <v>0</v>
      </c>
      <c r="K30" s="14">
        <f>IFERROR(+VLOOKUP("LDGETF"&amp;A30,'Main File'!A:O,15,0),0)</f>
        <v>0</v>
      </c>
    </row>
    <row r="31" spans="1:11" x14ac:dyDescent="0.25">
      <c r="A31" s="9">
        <f t="shared" si="0"/>
        <v>43187</v>
      </c>
      <c r="B31" s="14">
        <f>IFERROR(+VLOOKUP("LDGETF"&amp;A31,'Main File'!A:O,6,0),0)</f>
        <v>0</v>
      </c>
      <c r="C31" s="14">
        <f>IFERROR(+VLOOKUP("LDGETF"&amp;A31,'Main File'!A:O,7,0),0)</f>
        <v>0</v>
      </c>
      <c r="D31" s="14">
        <f>IFERROR(+VLOOKUP("LDGETF"&amp;A31,'Main File'!A:O,8,0),0)</f>
        <v>0</v>
      </c>
      <c r="E31" s="14">
        <f>IFERROR(+VLOOKUP("LDGETF"&amp;A31,'Main File'!A:O,9,0),0)</f>
        <v>0</v>
      </c>
      <c r="F31" s="14">
        <f>IFERROR(+VLOOKUP("LDGETF"&amp;A31,'Main File'!A:O,10,0),0)</f>
        <v>0</v>
      </c>
      <c r="G31" s="14">
        <f>IFERROR(+VLOOKUP("LDGETF"&amp;A31,'Main File'!A:O,11,0),0)</f>
        <v>0</v>
      </c>
      <c r="H31" s="14">
        <f>IFERROR(+VLOOKUP("LDGETF"&amp;A31,'Main File'!A:O,12,0),0)</f>
        <v>0</v>
      </c>
      <c r="I31" s="14">
        <f>IFERROR(+VLOOKUP("LDGETF"&amp;A31,'Main File'!A:O,13,0),0)</f>
        <v>0</v>
      </c>
      <c r="J31" s="14">
        <f>IFERROR(+VLOOKUP("LDGETF"&amp;A31,'Main File'!A:O,14,0),0)</f>
        <v>0</v>
      </c>
      <c r="K31" s="14">
        <f>IFERROR(+VLOOKUP("LDGETF"&amp;A31,'Main File'!A:O,15,0),0)</f>
        <v>0</v>
      </c>
    </row>
    <row r="32" spans="1:11" x14ac:dyDescent="0.25">
      <c r="A32" s="9">
        <f t="shared" si="0"/>
        <v>43188</v>
      </c>
      <c r="B32" s="14">
        <f>IFERROR(+VLOOKUP("LDGETF"&amp;A32,'Main File'!A:O,6,0),0)</f>
        <v>0</v>
      </c>
      <c r="C32" s="14">
        <f>IFERROR(+VLOOKUP("LDGETF"&amp;A32,'Main File'!A:O,7,0),0)</f>
        <v>0</v>
      </c>
      <c r="D32" s="14">
        <f>IFERROR(+VLOOKUP("LDGETF"&amp;A32,'Main File'!A:O,8,0),0)</f>
        <v>0</v>
      </c>
      <c r="E32" s="14">
        <f>IFERROR(+VLOOKUP("LDGETF"&amp;A32,'Main File'!A:O,9,0),0)</f>
        <v>0</v>
      </c>
      <c r="F32" s="14">
        <f>IFERROR(+VLOOKUP("LDGETF"&amp;A32,'Main File'!A:O,10,0),0)</f>
        <v>0</v>
      </c>
      <c r="G32" s="14">
        <f>IFERROR(+VLOOKUP("LDGETF"&amp;A32,'Main File'!A:O,11,0),0)</f>
        <v>0</v>
      </c>
      <c r="H32" s="14">
        <f>IFERROR(+VLOOKUP("LDGETF"&amp;A32,'Main File'!A:O,12,0),0)</f>
        <v>0</v>
      </c>
      <c r="I32" s="14">
        <f>IFERROR(+VLOOKUP("LDGETF"&amp;A32,'Main File'!A:O,13,0),0)</f>
        <v>0</v>
      </c>
      <c r="J32" s="14">
        <f>IFERROR(+VLOOKUP("LDGETF"&amp;A32,'Main File'!A:O,14,0),0)</f>
        <v>0</v>
      </c>
      <c r="K32" s="14">
        <f>IFERROR(+VLOOKUP("LDGETF"&amp;A32,'Main File'!A:O,15,0),0)</f>
        <v>0</v>
      </c>
    </row>
    <row r="33" spans="1:11" x14ac:dyDescent="0.25">
      <c r="A33" s="9">
        <f t="shared" si="0"/>
        <v>43189</v>
      </c>
      <c r="B33" s="14">
        <f>IFERROR(+VLOOKUP("LDGETF"&amp;A33,'Main File'!A:O,6,0),0)</f>
        <v>0</v>
      </c>
      <c r="C33" s="14">
        <f>IFERROR(+VLOOKUP("LDGETF"&amp;A33,'Main File'!A:O,7,0),0)</f>
        <v>0</v>
      </c>
      <c r="D33" s="14">
        <f>IFERROR(+VLOOKUP("LDGETF"&amp;A33,'Main File'!A:O,8,0),0)</f>
        <v>0</v>
      </c>
      <c r="E33" s="14">
        <f>IFERROR(+VLOOKUP("LDGETF"&amp;A33,'Main File'!A:O,9,0),0)</f>
        <v>0</v>
      </c>
      <c r="F33" s="14">
        <f>IFERROR(+VLOOKUP("LDGETF"&amp;A33,'Main File'!A:O,10,0),0)</f>
        <v>0</v>
      </c>
      <c r="G33" s="14">
        <f>IFERROR(+VLOOKUP("LDGETF"&amp;A33,'Main File'!A:O,11,0),0)</f>
        <v>0</v>
      </c>
      <c r="H33" s="14">
        <f>IFERROR(+VLOOKUP("LDGETF"&amp;A33,'Main File'!A:O,12,0),0)</f>
        <v>0</v>
      </c>
      <c r="I33" s="14">
        <f>IFERROR(+VLOOKUP("LDGETF"&amp;A33,'Main File'!A:O,13,0),0)</f>
        <v>0</v>
      </c>
      <c r="J33" s="14">
        <f>IFERROR(+VLOOKUP("LDGETF"&amp;A33,'Main File'!A:O,14,0),0)</f>
        <v>0</v>
      </c>
      <c r="K33" s="14">
        <f>IFERROR(+VLOOKUP("LDGETF"&amp;A33,'Main File'!A:O,15,0),0)</f>
        <v>0</v>
      </c>
    </row>
    <row r="34" spans="1:11" x14ac:dyDescent="0.25">
      <c r="A34" s="9">
        <f t="shared" si="0"/>
        <v>43190</v>
      </c>
      <c r="B34" s="14">
        <f>IFERROR(+VLOOKUP("LDGETF"&amp;A34,'Main File'!A:O,6,0),0)</f>
        <v>0</v>
      </c>
      <c r="C34" s="14">
        <f>IFERROR(+VLOOKUP("LDGETF"&amp;A34,'Main File'!A:O,7,0),0)</f>
        <v>0</v>
      </c>
      <c r="D34" s="14">
        <f>IFERROR(+VLOOKUP("LDGETF"&amp;A34,'Main File'!A:O,8,0),0)</f>
        <v>0</v>
      </c>
      <c r="E34" s="14">
        <f>IFERROR(+VLOOKUP("LDGETF"&amp;A34,'Main File'!A:O,9,0),0)</f>
        <v>0</v>
      </c>
      <c r="F34" s="14">
        <f>IFERROR(+VLOOKUP("LDGETF"&amp;A34,'Main File'!A:O,10,0),0)</f>
        <v>0</v>
      </c>
      <c r="G34" s="14">
        <f>IFERROR(+VLOOKUP("LDGETF"&amp;A34,'Main File'!A:O,11,0),0)</f>
        <v>0</v>
      </c>
      <c r="H34" s="14">
        <f>IFERROR(+VLOOKUP("LDGETF"&amp;A34,'Main File'!A:O,12,0),0)</f>
        <v>0</v>
      </c>
      <c r="I34" s="14">
        <f>IFERROR(+VLOOKUP("LDGETF"&amp;A34,'Main File'!A:O,13,0),0)</f>
        <v>0</v>
      </c>
      <c r="J34" s="14">
        <f>IFERROR(+VLOOKUP("LDGETF"&amp;A34,'Main File'!A:O,14,0),0)</f>
        <v>0</v>
      </c>
      <c r="K34" s="14">
        <f>IFERROR(+VLOOKUP("LDGETF"&amp;A34,'Main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41"/>
  <sheetViews>
    <sheetView workbookViewId="0">
      <selection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Govt. Securities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5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IFERROR(+VLOOKUP("LDGSEC"&amp;A4,'Main File'!A:O,6,0),0)</f>
        <v>2.2500987153428658</v>
      </c>
      <c r="C4" s="14">
        <f>IFERROR(+VLOOKUP("LDGSEC"&amp;A4,'Main File'!A:O,7,0),0)</f>
        <v>0</v>
      </c>
      <c r="D4" s="14">
        <f>IFERROR(+VLOOKUP("LDGSEC"&amp;A4,'Main File'!A:O,8,0),0)</f>
        <v>0.2</v>
      </c>
      <c r="E4" s="14">
        <f>IFERROR(+VLOOKUP("LDGSEC"&amp;A4,'Main File'!A:O,9,0),0)</f>
        <v>0.27541831241126669</v>
      </c>
      <c r="F4" s="14">
        <f>IFERROR(+VLOOKUP("LDGSEC"&amp;A4,'Main File'!A:O,10,0),0)</f>
        <v>2.7255170277541327</v>
      </c>
      <c r="G4" s="14">
        <f>IFERROR(+VLOOKUP("LDGSEC"&amp;A4,'Main File'!A:O,11,0),0)</f>
        <v>1.3471293112569798</v>
      </c>
      <c r="H4" s="14">
        <f>IFERROR(+VLOOKUP("LDGSEC"&amp;A4,'Main File'!A:O,12,0),0)</f>
        <v>0</v>
      </c>
      <c r="I4" s="14">
        <f>IFERROR(+VLOOKUP("LDGSEC"&amp;A4,'Main File'!A:O,13,0),0)</f>
        <v>0.2</v>
      </c>
      <c r="J4" s="14">
        <f>IFERROR(+VLOOKUP("LDGSEC"&amp;A4,'Main File'!A:O,14,0),0)</f>
        <v>0.27129246591575873</v>
      </c>
      <c r="K4" s="14">
        <f>IFERROR(+VLOOKUP("LDGSEC"&amp;A4,'Main File'!A:O,15,0),0)</f>
        <v>1.8184217771727385</v>
      </c>
    </row>
    <row r="5" spans="1:14" x14ac:dyDescent="0.25">
      <c r="A5" s="9">
        <v>43161</v>
      </c>
      <c r="B5" s="14">
        <f>IFERROR(+VLOOKUP("LDGSEC"&amp;A5,'Main File'!A:O,6,0),0)</f>
        <v>2.2500980066133733</v>
      </c>
      <c r="C5" s="14">
        <f>IFERROR(+VLOOKUP("LDGSEC"&amp;A5,'Main File'!A:O,7,0),0)</f>
        <v>0</v>
      </c>
      <c r="D5" s="14">
        <f>IFERROR(+VLOOKUP("LDGSEC"&amp;A5,'Main File'!A:O,8,0),0)</f>
        <v>0.2</v>
      </c>
      <c r="E5" s="14">
        <f>IFERROR(+VLOOKUP("LDGSEC"&amp;A5,'Main File'!A:O,9,0),0)</f>
        <v>0.27541814977568135</v>
      </c>
      <c r="F5" s="14">
        <f>IFERROR(+VLOOKUP("LDGSEC"&amp;A5,'Main File'!A:O,10,0),0)</f>
        <v>2.7255161563890549</v>
      </c>
      <c r="G5" s="14">
        <f>IFERROR(+VLOOKUP("LDGSEC"&amp;A5,'Main File'!A:O,11,0),0)</f>
        <v>1.3471391577861065</v>
      </c>
      <c r="H5" s="14">
        <f>IFERROR(+VLOOKUP("LDGSEC"&amp;A5,'Main File'!A:O,12,0),0)</f>
        <v>0</v>
      </c>
      <c r="I5" s="14">
        <f>IFERROR(+VLOOKUP("LDGSEC"&amp;A5,'Main File'!A:O,13,0),0)</f>
        <v>0.2</v>
      </c>
      <c r="J5" s="14">
        <f>IFERROR(+VLOOKUP("LDGSEC"&amp;A5,'Main File'!A:O,14,0),0)</f>
        <v>0.2712954172450045</v>
      </c>
      <c r="K5" s="14">
        <f>IFERROR(+VLOOKUP("LDGSEC"&amp;A5,'Main File'!A:O,15,0),0)</f>
        <v>1.8184345750311111</v>
      </c>
    </row>
    <row r="6" spans="1:14" x14ac:dyDescent="0.25">
      <c r="A6" s="9">
        <f>+A5+1</f>
        <v>43162</v>
      </c>
      <c r="B6" s="14">
        <f>IFERROR(+VLOOKUP("LDGSEC"&amp;A6,'Main File'!A:O,6,0),0)</f>
        <v>2.2500977750530859</v>
      </c>
      <c r="C6" s="14">
        <f>IFERROR(+VLOOKUP("LDGSEC"&amp;A6,'Main File'!A:O,7,0),0)</f>
        <v>0</v>
      </c>
      <c r="D6" s="14">
        <f>IFERROR(+VLOOKUP("LDGSEC"&amp;A6,'Main File'!A:O,8,0),0)</f>
        <v>0.2</v>
      </c>
      <c r="E6" s="14">
        <f>IFERROR(+VLOOKUP("LDGSEC"&amp;A6,'Main File'!A:O,9,0),0)</f>
        <v>0.2754188877557236</v>
      </c>
      <c r="F6" s="14">
        <f>IFERROR(+VLOOKUP("LDGSEC"&amp;A6,'Main File'!A:O,10,0),0)</f>
        <v>2.7255166628088099</v>
      </c>
      <c r="G6" s="14">
        <f>IFERROR(+VLOOKUP("LDGSEC"&amp;A6,'Main File'!A:O,11,0),0)</f>
        <v>1.3471436380384378</v>
      </c>
      <c r="H6" s="14">
        <f>IFERROR(+VLOOKUP("LDGSEC"&amp;A6,'Main File'!A:O,12,0),0)</f>
        <v>0</v>
      </c>
      <c r="I6" s="14">
        <f>IFERROR(+VLOOKUP("LDGSEC"&amp;A6,'Main File'!A:O,13,0),0)</f>
        <v>0.2</v>
      </c>
      <c r="J6" s="14">
        <f>IFERROR(+VLOOKUP("LDGSEC"&amp;A6,'Main File'!A:O,14,0),0)</f>
        <v>0.27129431785571478</v>
      </c>
      <c r="K6" s="14">
        <f>IFERROR(+VLOOKUP("LDGSEC"&amp;A6,'Main File'!A:O,15,0),0)</f>
        <v>1.8184379558941526</v>
      </c>
    </row>
    <row r="7" spans="1:14" x14ac:dyDescent="0.25">
      <c r="A7" s="9">
        <f t="shared" ref="A7:A34" si="0">+A6+1</f>
        <v>43163</v>
      </c>
      <c r="B7" s="14">
        <f>IFERROR(+VLOOKUP("LDGSEC"&amp;A7,'Main File'!A:O,6,0),0)</f>
        <v>2.2500981439372159</v>
      </c>
      <c r="C7" s="14">
        <f>IFERROR(+VLOOKUP("LDGSEC"&amp;A7,'Main File'!A:O,7,0),0)</f>
        <v>0</v>
      </c>
      <c r="D7" s="14">
        <f>IFERROR(+VLOOKUP("LDGSEC"&amp;A7,'Main File'!A:O,8,0),0)</f>
        <v>0.2</v>
      </c>
      <c r="E7" s="14">
        <f>IFERROR(+VLOOKUP("LDGSEC"&amp;A7,'Main File'!A:O,9,0),0)</f>
        <v>0.2754197837609737</v>
      </c>
      <c r="F7" s="14">
        <f>IFERROR(+VLOOKUP("LDGSEC"&amp;A7,'Main File'!A:O,10,0),0)</f>
        <v>2.7255179276981898</v>
      </c>
      <c r="G7" s="14">
        <f>IFERROR(+VLOOKUP("LDGSEC"&amp;A7,'Main File'!A:O,11,0),0)</f>
        <v>1.347146778943358</v>
      </c>
      <c r="H7" s="14">
        <f>IFERROR(+VLOOKUP("LDGSEC"&amp;A7,'Main File'!A:O,12,0),0)</f>
        <v>0</v>
      </c>
      <c r="I7" s="14">
        <f>IFERROR(+VLOOKUP("LDGSEC"&amp;A7,'Main File'!A:O,13,0),0)</f>
        <v>0.2</v>
      </c>
      <c r="J7" s="14">
        <f>IFERROR(+VLOOKUP("LDGSEC"&amp;A7,'Main File'!A:O,14,0),0)</f>
        <v>0.27129558896618766</v>
      </c>
      <c r="K7" s="14">
        <f>IFERROR(+VLOOKUP("LDGSEC"&amp;A7,'Main File'!A:O,15,0),0)</f>
        <v>1.8184423679095456</v>
      </c>
    </row>
    <row r="8" spans="1:14" x14ac:dyDescent="0.25">
      <c r="A8" s="9">
        <f t="shared" si="0"/>
        <v>43164</v>
      </c>
      <c r="B8" s="14">
        <f>IFERROR(+VLOOKUP("LDGSEC"&amp;A8,'Main File'!A:O,6,0),0)</f>
        <v>0</v>
      </c>
      <c r="C8" s="14">
        <f>IFERROR(+VLOOKUP("LDGSEC"&amp;A8,'Main File'!A:O,7,0),0)</f>
        <v>0</v>
      </c>
      <c r="D8" s="14">
        <f>IFERROR(+VLOOKUP("LDGSEC"&amp;A8,'Main File'!A:O,8,0),0)</f>
        <v>0</v>
      </c>
      <c r="E8" s="14">
        <f>IFERROR(+VLOOKUP("LDGSEC"&amp;A8,'Main File'!A:O,9,0),0)</f>
        <v>0</v>
      </c>
      <c r="F8" s="14">
        <f>IFERROR(+VLOOKUP("LDGSEC"&amp;A8,'Main File'!A:O,10,0),0)</f>
        <v>0</v>
      </c>
      <c r="G8" s="14">
        <f>IFERROR(+VLOOKUP("LDGSEC"&amp;A8,'Main File'!A:O,11,0),0)</f>
        <v>0</v>
      </c>
      <c r="H8" s="14">
        <f>IFERROR(+VLOOKUP("LDGSEC"&amp;A8,'Main File'!A:O,12,0),0)</f>
        <v>0</v>
      </c>
      <c r="I8" s="14">
        <f>IFERROR(+VLOOKUP("LDGSEC"&amp;A8,'Main File'!A:O,13,0),0)</f>
        <v>0</v>
      </c>
      <c r="J8" s="14">
        <f>IFERROR(+VLOOKUP("LDGSEC"&amp;A8,'Main File'!A:O,14,0),0)</f>
        <v>0</v>
      </c>
      <c r="K8" s="14">
        <f>IFERROR(+VLOOKUP("LDGSEC"&amp;A8,'Main File'!A:O,15,0),0)</f>
        <v>0</v>
      </c>
    </row>
    <row r="9" spans="1:14" x14ac:dyDescent="0.25">
      <c r="A9" s="9">
        <f t="shared" si="0"/>
        <v>43165</v>
      </c>
      <c r="B9" s="14">
        <f>IFERROR(+VLOOKUP("LDGSEC"&amp;A9,'Main File'!A:O,6,0),0)</f>
        <v>0</v>
      </c>
      <c r="C9" s="14">
        <f>IFERROR(+VLOOKUP("LDGSEC"&amp;A9,'Main File'!A:O,7,0),0)</f>
        <v>0</v>
      </c>
      <c r="D9" s="14">
        <f>IFERROR(+VLOOKUP("LDGSEC"&amp;A9,'Main File'!A:O,8,0),0)</f>
        <v>0</v>
      </c>
      <c r="E9" s="14">
        <f>IFERROR(+VLOOKUP("LDGSEC"&amp;A9,'Main File'!A:O,9,0),0)</f>
        <v>0</v>
      </c>
      <c r="F9" s="14">
        <f>IFERROR(+VLOOKUP("LDGSEC"&amp;A9,'Main File'!A:O,10,0),0)</f>
        <v>0</v>
      </c>
      <c r="G9" s="14">
        <f>IFERROR(+VLOOKUP("LDGSEC"&amp;A9,'Main File'!A:O,11,0),0)</f>
        <v>0</v>
      </c>
      <c r="H9" s="14">
        <f>IFERROR(+VLOOKUP("LDGSEC"&amp;A9,'Main File'!A:O,12,0),0)</f>
        <v>0</v>
      </c>
      <c r="I9" s="14">
        <f>IFERROR(+VLOOKUP("LDGSEC"&amp;A9,'Main File'!A:O,13,0),0)</f>
        <v>0</v>
      </c>
      <c r="J9" s="14">
        <f>IFERROR(+VLOOKUP("LDGSEC"&amp;A9,'Main File'!A:O,14,0),0)</f>
        <v>0</v>
      </c>
      <c r="K9" s="14">
        <f>IFERROR(+VLOOKUP("LDGSEC"&amp;A9,'Main File'!A:O,15,0),0)</f>
        <v>0</v>
      </c>
    </row>
    <row r="10" spans="1:14" x14ac:dyDescent="0.25">
      <c r="A10" s="9">
        <f t="shared" si="0"/>
        <v>43166</v>
      </c>
      <c r="B10" s="14">
        <f>IFERROR(+VLOOKUP("LDGSEC"&amp;A10,'Main File'!A:O,6,0),0)</f>
        <v>0</v>
      </c>
      <c r="C10" s="14">
        <f>IFERROR(+VLOOKUP("LDGSEC"&amp;A10,'Main File'!A:O,7,0),0)</f>
        <v>0</v>
      </c>
      <c r="D10" s="14">
        <f>IFERROR(+VLOOKUP("LDGSEC"&amp;A10,'Main File'!A:O,8,0),0)</f>
        <v>0</v>
      </c>
      <c r="E10" s="14">
        <f>IFERROR(+VLOOKUP("LDGSEC"&amp;A10,'Main File'!A:O,9,0),0)</f>
        <v>0</v>
      </c>
      <c r="F10" s="14">
        <f>IFERROR(+VLOOKUP("LDGSEC"&amp;A10,'Main File'!A:O,10,0),0)</f>
        <v>0</v>
      </c>
      <c r="G10" s="14">
        <f>IFERROR(+VLOOKUP("LDGSEC"&amp;A10,'Main File'!A:O,11,0),0)</f>
        <v>0</v>
      </c>
      <c r="H10" s="14">
        <f>IFERROR(+VLOOKUP("LDGSEC"&amp;A10,'Main File'!A:O,12,0),0)</f>
        <v>0</v>
      </c>
      <c r="I10" s="14">
        <f>IFERROR(+VLOOKUP("LDGSEC"&amp;A10,'Main File'!A:O,13,0),0)</f>
        <v>0</v>
      </c>
      <c r="J10" s="14">
        <f>IFERROR(+VLOOKUP("LDGSEC"&amp;A10,'Main File'!A:O,14,0),0)</f>
        <v>0</v>
      </c>
      <c r="K10" s="14">
        <f>IFERROR(+VLOOKUP("LDGSEC"&amp;A10,'Main File'!A:O,15,0),0)</f>
        <v>0</v>
      </c>
    </row>
    <row r="11" spans="1:14" x14ac:dyDescent="0.25">
      <c r="A11" s="9">
        <f t="shared" si="0"/>
        <v>43167</v>
      </c>
      <c r="B11" s="14">
        <f>IFERROR(+VLOOKUP("LDGSEC"&amp;A11,'Main File'!A:O,6,0),0)</f>
        <v>0</v>
      </c>
      <c r="C11" s="14">
        <f>IFERROR(+VLOOKUP("LDGSEC"&amp;A11,'Main File'!A:O,7,0),0)</f>
        <v>0</v>
      </c>
      <c r="D11" s="14">
        <f>IFERROR(+VLOOKUP("LDGSEC"&amp;A11,'Main File'!A:O,8,0),0)</f>
        <v>0</v>
      </c>
      <c r="E11" s="14">
        <f>IFERROR(+VLOOKUP("LDGSEC"&amp;A11,'Main File'!A:O,9,0),0)</f>
        <v>0</v>
      </c>
      <c r="F11" s="14">
        <f>IFERROR(+VLOOKUP("LDGSEC"&amp;A11,'Main File'!A:O,10,0),0)</f>
        <v>0</v>
      </c>
      <c r="G11" s="14">
        <f>IFERROR(+VLOOKUP("LDGSEC"&amp;A11,'Main File'!A:O,11,0),0)</f>
        <v>0</v>
      </c>
      <c r="H11" s="14">
        <f>IFERROR(+VLOOKUP("LDGSEC"&amp;A11,'Main File'!A:O,12,0),0)</f>
        <v>0</v>
      </c>
      <c r="I11" s="14">
        <f>IFERROR(+VLOOKUP("LDGSEC"&amp;A11,'Main File'!A:O,13,0),0)</f>
        <v>0</v>
      </c>
      <c r="J11" s="14">
        <f>IFERROR(+VLOOKUP("LDGSEC"&amp;A11,'Main File'!A:O,14,0),0)</f>
        <v>0</v>
      </c>
      <c r="K11" s="14">
        <f>IFERROR(+VLOOKUP("LDGSEC"&amp;A11,'Main File'!A:O,15,0),0)</f>
        <v>0</v>
      </c>
    </row>
    <row r="12" spans="1:14" x14ac:dyDescent="0.25">
      <c r="A12" s="9">
        <f t="shared" si="0"/>
        <v>43168</v>
      </c>
      <c r="B12" s="14">
        <f>IFERROR(+VLOOKUP("LDGSEC"&amp;A12,'Main File'!A:O,6,0),0)</f>
        <v>0</v>
      </c>
      <c r="C12" s="14">
        <f>IFERROR(+VLOOKUP("LDGSEC"&amp;A12,'Main File'!A:O,7,0),0)</f>
        <v>0</v>
      </c>
      <c r="D12" s="14">
        <f>IFERROR(+VLOOKUP("LDGSEC"&amp;A12,'Main File'!A:O,8,0),0)</f>
        <v>0</v>
      </c>
      <c r="E12" s="14">
        <f>IFERROR(+VLOOKUP("LDGSEC"&amp;A12,'Main File'!A:O,9,0),0)</f>
        <v>0</v>
      </c>
      <c r="F12" s="14">
        <f>IFERROR(+VLOOKUP("LDGSEC"&amp;A12,'Main File'!A:O,10,0),0)</f>
        <v>0</v>
      </c>
      <c r="G12" s="14">
        <f>IFERROR(+VLOOKUP("LDGSEC"&amp;A12,'Main File'!A:O,11,0),0)</f>
        <v>0</v>
      </c>
      <c r="H12" s="14">
        <f>IFERROR(+VLOOKUP("LDGSEC"&amp;A12,'Main File'!A:O,12,0),0)</f>
        <v>0</v>
      </c>
      <c r="I12" s="14">
        <f>IFERROR(+VLOOKUP("LDGSEC"&amp;A12,'Main File'!A:O,13,0),0)</f>
        <v>0</v>
      </c>
      <c r="J12" s="14">
        <f>IFERROR(+VLOOKUP("LDGSEC"&amp;A12,'Main File'!A:O,14,0),0)</f>
        <v>0</v>
      </c>
      <c r="K12" s="14">
        <f>IFERROR(+VLOOKUP("LDGSEC"&amp;A12,'Main File'!A:O,15,0),0)</f>
        <v>0</v>
      </c>
    </row>
    <row r="13" spans="1:14" x14ac:dyDescent="0.25">
      <c r="A13" s="9">
        <f t="shared" si="0"/>
        <v>43169</v>
      </c>
      <c r="B13" s="14">
        <f>IFERROR(+VLOOKUP("LDGSEC"&amp;A13,'Main File'!A:O,6,0),0)</f>
        <v>0</v>
      </c>
      <c r="C13" s="14">
        <f>IFERROR(+VLOOKUP("LDGSEC"&amp;A13,'Main File'!A:O,7,0),0)</f>
        <v>0</v>
      </c>
      <c r="D13" s="14">
        <f>IFERROR(+VLOOKUP("LDGSEC"&amp;A13,'Main File'!A:O,8,0),0)</f>
        <v>0</v>
      </c>
      <c r="E13" s="14">
        <f>IFERROR(+VLOOKUP("LDGSEC"&amp;A13,'Main File'!A:O,9,0),0)</f>
        <v>0</v>
      </c>
      <c r="F13" s="14">
        <f>IFERROR(+VLOOKUP("LDGSEC"&amp;A13,'Main File'!A:O,10,0),0)</f>
        <v>0</v>
      </c>
      <c r="G13" s="14">
        <f>IFERROR(+VLOOKUP("LDGSEC"&amp;A13,'Main File'!A:O,11,0),0)</f>
        <v>0</v>
      </c>
      <c r="H13" s="14">
        <f>IFERROR(+VLOOKUP("LDGSEC"&amp;A13,'Main File'!A:O,12,0),0)</f>
        <v>0</v>
      </c>
      <c r="I13" s="14">
        <f>IFERROR(+VLOOKUP("LDGSEC"&amp;A13,'Main File'!A:O,13,0),0)</f>
        <v>0</v>
      </c>
      <c r="J13" s="14">
        <f>IFERROR(+VLOOKUP("LDGSEC"&amp;A13,'Main File'!A:O,14,0),0)</f>
        <v>0</v>
      </c>
      <c r="K13" s="14">
        <f>IFERROR(+VLOOKUP("LDGSEC"&amp;A13,'Main File'!A:O,15,0),0)</f>
        <v>0</v>
      </c>
    </row>
    <row r="14" spans="1:14" x14ac:dyDescent="0.25">
      <c r="A14" s="9">
        <f t="shared" si="0"/>
        <v>43170</v>
      </c>
      <c r="B14" s="14">
        <f>IFERROR(+VLOOKUP("LDGSEC"&amp;A14,'Main File'!A:O,6,0),0)</f>
        <v>0</v>
      </c>
      <c r="C14" s="14">
        <f>IFERROR(+VLOOKUP("LDGSEC"&amp;A14,'Main File'!A:O,7,0),0)</f>
        <v>0</v>
      </c>
      <c r="D14" s="14">
        <f>IFERROR(+VLOOKUP("LDGSEC"&amp;A14,'Main File'!A:O,8,0),0)</f>
        <v>0</v>
      </c>
      <c r="E14" s="14">
        <f>IFERROR(+VLOOKUP("LDGSEC"&amp;A14,'Main File'!A:O,9,0),0)</f>
        <v>0</v>
      </c>
      <c r="F14" s="14">
        <f>IFERROR(+VLOOKUP("LDGSEC"&amp;A14,'Main File'!A:O,10,0),0)</f>
        <v>0</v>
      </c>
      <c r="G14" s="14">
        <f>IFERROR(+VLOOKUP("LDGSEC"&amp;A14,'Main File'!A:O,11,0),0)</f>
        <v>0</v>
      </c>
      <c r="H14" s="14">
        <f>IFERROR(+VLOOKUP("LDGSEC"&amp;A14,'Main File'!A:O,12,0),0)</f>
        <v>0</v>
      </c>
      <c r="I14" s="14">
        <f>IFERROR(+VLOOKUP("LDGSEC"&amp;A14,'Main File'!A:O,13,0),0)</f>
        <v>0</v>
      </c>
      <c r="J14" s="14">
        <f>IFERROR(+VLOOKUP("LDGSEC"&amp;A14,'Main File'!A:O,14,0),0)</f>
        <v>0</v>
      </c>
      <c r="K14" s="14">
        <f>IFERROR(+VLOOKUP("LDGSEC"&amp;A14,'Main File'!A:O,15,0),0)</f>
        <v>0</v>
      </c>
    </row>
    <row r="15" spans="1:14" x14ac:dyDescent="0.25">
      <c r="A15" s="9">
        <f t="shared" si="0"/>
        <v>43171</v>
      </c>
      <c r="B15" s="14">
        <f>IFERROR(+VLOOKUP("LDGSEC"&amp;A15,'Main File'!A:O,6,0),0)</f>
        <v>0</v>
      </c>
      <c r="C15" s="14">
        <f>IFERROR(+VLOOKUP("LDGSEC"&amp;A15,'Main File'!A:O,7,0),0)</f>
        <v>0</v>
      </c>
      <c r="D15" s="14">
        <f>IFERROR(+VLOOKUP("LDGSEC"&amp;A15,'Main File'!A:O,8,0),0)</f>
        <v>0</v>
      </c>
      <c r="E15" s="14">
        <f>IFERROR(+VLOOKUP("LDGSEC"&amp;A15,'Main File'!A:O,9,0),0)</f>
        <v>0</v>
      </c>
      <c r="F15" s="14">
        <f>IFERROR(+VLOOKUP("LDGSEC"&amp;A15,'Main File'!A:O,10,0),0)</f>
        <v>0</v>
      </c>
      <c r="G15" s="14">
        <f>IFERROR(+VLOOKUP("LDGSEC"&amp;A15,'Main File'!A:O,11,0),0)</f>
        <v>0</v>
      </c>
      <c r="H15" s="14">
        <f>IFERROR(+VLOOKUP("LDGSEC"&amp;A15,'Main File'!A:O,12,0),0)</f>
        <v>0</v>
      </c>
      <c r="I15" s="14">
        <f>IFERROR(+VLOOKUP("LDGSEC"&amp;A15,'Main File'!A:O,13,0),0)</f>
        <v>0</v>
      </c>
      <c r="J15" s="14">
        <f>IFERROR(+VLOOKUP("LDGSEC"&amp;A15,'Main File'!A:O,14,0),0)</f>
        <v>0</v>
      </c>
      <c r="K15" s="14">
        <f>IFERROR(+VLOOKUP("LDGSEC"&amp;A15,'Main File'!A:O,15,0),0)</f>
        <v>0</v>
      </c>
    </row>
    <row r="16" spans="1:14" x14ac:dyDescent="0.25">
      <c r="A16" s="9">
        <f t="shared" si="0"/>
        <v>43172</v>
      </c>
      <c r="B16" s="14">
        <f>IFERROR(+VLOOKUP("LDGSEC"&amp;A16,'Main File'!A:O,6,0),0)</f>
        <v>0</v>
      </c>
      <c r="C16" s="14">
        <f>IFERROR(+VLOOKUP("LDGSEC"&amp;A16,'Main File'!A:O,7,0),0)</f>
        <v>0</v>
      </c>
      <c r="D16" s="14">
        <f>IFERROR(+VLOOKUP("LDGSEC"&amp;A16,'Main File'!A:O,8,0),0)</f>
        <v>0</v>
      </c>
      <c r="E16" s="14">
        <f>IFERROR(+VLOOKUP("LDGSEC"&amp;A16,'Main File'!A:O,9,0),0)</f>
        <v>0</v>
      </c>
      <c r="F16" s="14">
        <f>IFERROR(+VLOOKUP("LDGSEC"&amp;A16,'Main File'!A:O,10,0),0)</f>
        <v>0</v>
      </c>
      <c r="G16" s="14">
        <f>IFERROR(+VLOOKUP("LDGSEC"&amp;A16,'Main File'!A:O,11,0),0)</f>
        <v>0</v>
      </c>
      <c r="H16" s="14">
        <f>IFERROR(+VLOOKUP("LDGSEC"&amp;A16,'Main File'!A:O,12,0),0)</f>
        <v>0</v>
      </c>
      <c r="I16" s="14">
        <f>IFERROR(+VLOOKUP("LDGSEC"&amp;A16,'Main File'!A:O,13,0),0)</f>
        <v>0</v>
      </c>
      <c r="J16" s="14">
        <f>IFERROR(+VLOOKUP("LDGSEC"&amp;A16,'Main File'!A:O,14,0),0)</f>
        <v>0</v>
      </c>
      <c r="K16" s="14">
        <f>IFERROR(+VLOOKUP("LDGSEC"&amp;A16,'Main File'!A:O,15,0),0)</f>
        <v>0</v>
      </c>
    </row>
    <row r="17" spans="1:11" x14ac:dyDescent="0.25">
      <c r="A17" s="9">
        <f t="shared" si="0"/>
        <v>43173</v>
      </c>
      <c r="B17" s="14">
        <f>IFERROR(+VLOOKUP("LDGSEC"&amp;A17,'Main File'!A:O,6,0),0)</f>
        <v>0</v>
      </c>
      <c r="C17" s="14">
        <f>IFERROR(+VLOOKUP("LDGSEC"&amp;A17,'Main File'!A:O,7,0),0)</f>
        <v>0</v>
      </c>
      <c r="D17" s="14">
        <f>IFERROR(+VLOOKUP("LDGSEC"&amp;A17,'Main File'!A:O,8,0),0)</f>
        <v>0</v>
      </c>
      <c r="E17" s="14">
        <f>IFERROR(+VLOOKUP("LDGSEC"&amp;A17,'Main File'!A:O,9,0),0)</f>
        <v>0</v>
      </c>
      <c r="F17" s="14">
        <f>IFERROR(+VLOOKUP("LDGSEC"&amp;A17,'Main File'!A:O,10,0),0)</f>
        <v>0</v>
      </c>
      <c r="G17" s="14">
        <f>IFERROR(+VLOOKUP("LDGSEC"&amp;A17,'Main File'!A:O,11,0),0)</f>
        <v>0</v>
      </c>
      <c r="H17" s="14">
        <f>IFERROR(+VLOOKUP("LDGSEC"&amp;A17,'Main File'!A:O,12,0),0)</f>
        <v>0</v>
      </c>
      <c r="I17" s="14">
        <f>IFERROR(+VLOOKUP("LDGSEC"&amp;A17,'Main File'!A:O,13,0),0)</f>
        <v>0</v>
      </c>
      <c r="J17" s="14">
        <f>IFERROR(+VLOOKUP("LDGSEC"&amp;A17,'Main File'!A:O,14,0),0)</f>
        <v>0</v>
      </c>
      <c r="K17" s="14">
        <f>IFERROR(+VLOOKUP("LDGSEC"&amp;A17,'Main File'!A:O,15,0),0)</f>
        <v>0</v>
      </c>
    </row>
    <row r="18" spans="1:11" x14ac:dyDescent="0.25">
      <c r="A18" s="9">
        <f t="shared" si="0"/>
        <v>43174</v>
      </c>
      <c r="B18" s="14">
        <f>IFERROR(+VLOOKUP("LDGSEC"&amp;A18,'Main File'!A:O,6,0),0)</f>
        <v>0</v>
      </c>
      <c r="C18" s="14">
        <f>IFERROR(+VLOOKUP("LDGSEC"&amp;A18,'Main File'!A:O,7,0),0)</f>
        <v>0</v>
      </c>
      <c r="D18" s="14">
        <f>IFERROR(+VLOOKUP("LDGSEC"&amp;A18,'Main File'!A:O,8,0),0)</f>
        <v>0</v>
      </c>
      <c r="E18" s="14">
        <f>IFERROR(+VLOOKUP("LDGSEC"&amp;A18,'Main File'!A:O,9,0),0)</f>
        <v>0</v>
      </c>
      <c r="F18" s="14">
        <f>IFERROR(+VLOOKUP("LDGSEC"&amp;A18,'Main File'!A:O,10,0),0)</f>
        <v>0</v>
      </c>
      <c r="G18" s="14">
        <f>IFERROR(+VLOOKUP("LDGSEC"&amp;A18,'Main File'!A:O,11,0),0)</f>
        <v>0</v>
      </c>
      <c r="H18" s="14">
        <f>IFERROR(+VLOOKUP("LDGSEC"&amp;A18,'Main File'!A:O,12,0),0)</f>
        <v>0</v>
      </c>
      <c r="I18" s="14">
        <f>IFERROR(+VLOOKUP("LDGSEC"&amp;A18,'Main File'!A:O,13,0),0)</f>
        <v>0</v>
      </c>
      <c r="J18" s="14">
        <f>IFERROR(+VLOOKUP("LDGSEC"&amp;A18,'Main File'!A:O,14,0),0)</f>
        <v>0</v>
      </c>
      <c r="K18" s="14">
        <f>IFERROR(+VLOOKUP("LDGSEC"&amp;A18,'Main File'!A:O,15,0),0)</f>
        <v>0</v>
      </c>
    </row>
    <row r="19" spans="1:11" x14ac:dyDescent="0.25">
      <c r="A19" s="9">
        <f t="shared" si="0"/>
        <v>43175</v>
      </c>
      <c r="B19" s="14">
        <f>IFERROR(+VLOOKUP("LDGSEC"&amp;A19,'Main File'!A:O,6,0),0)</f>
        <v>0</v>
      </c>
      <c r="C19" s="14">
        <f>IFERROR(+VLOOKUP("LDGSEC"&amp;A19,'Main File'!A:O,7,0),0)</f>
        <v>0</v>
      </c>
      <c r="D19" s="14">
        <f>IFERROR(+VLOOKUP("LDGSEC"&amp;A19,'Main File'!A:O,8,0),0)</f>
        <v>0</v>
      </c>
      <c r="E19" s="14">
        <f>IFERROR(+VLOOKUP("LDGSEC"&amp;A19,'Main File'!A:O,9,0),0)</f>
        <v>0</v>
      </c>
      <c r="F19" s="14">
        <f>IFERROR(+VLOOKUP("LDGSEC"&amp;A19,'Main File'!A:O,10,0),0)</f>
        <v>0</v>
      </c>
      <c r="G19" s="14">
        <f>IFERROR(+VLOOKUP("LDGSEC"&amp;A19,'Main File'!A:O,11,0),0)</f>
        <v>0</v>
      </c>
      <c r="H19" s="14">
        <f>IFERROR(+VLOOKUP("LDGSEC"&amp;A19,'Main File'!A:O,12,0),0)</f>
        <v>0</v>
      </c>
      <c r="I19" s="14">
        <f>IFERROR(+VLOOKUP("LDGSEC"&amp;A19,'Main File'!A:O,13,0),0)</f>
        <v>0</v>
      </c>
      <c r="J19" s="14">
        <f>IFERROR(+VLOOKUP("LDGSEC"&amp;A19,'Main File'!A:O,14,0),0)</f>
        <v>0</v>
      </c>
      <c r="K19" s="14">
        <f>IFERROR(+VLOOKUP("LDGSEC"&amp;A19,'Main File'!A:O,15,0),0)</f>
        <v>0</v>
      </c>
    </row>
    <row r="20" spans="1:11" x14ac:dyDescent="0.25">
      <c r="A20" s="9">
        <f t="shared" si="0"/>
        <v>43176</v>
      </c>
      <c r="B20" s="14">
        <f>IFERROR(+VLOOKUP("LDGSEC"&amp;A20,'Main File'!A:O,6,0),0)</f>
        <v>0</v>
      </c>
      <c r="C20" s="14">
        <f>IFERROR(+VLOOKUP("LDGSEC"&amp;A20,'Main File'!A:O,7,0),0)</f>
        <v>0</v>
      </c>
      <c r="D20" s="14">
        <f>IFERROR(+VLOOKUP("LDGSEC"&amp;A20,'Main File'!A:O,8,0),0)</f>
        <v>0</v>
      </c>
      <c r="E20" s="14">
        <f>IFERROR(+VLOOKUP("LDGSEC"&amp;A20,'Main File'!A:O,9,0),0)</f>
        <v>0</v>
      </c>
      <c r="F20" s="14">
        <f>IFERROR(+VLOOKUP("LDGSEC"&amp;A20,'Main File'!A:O,10,0),0)</f>
        <v>0</v>
      </c>
      <c r="G20" s="14">
        <f>IFERROR(+VLOOKUP("LDGSEC"&amp;A20,'Main File'!A:O,11,0),0)</f>
        <v>0</v>
      </c>
      <c r="H20" s="14">
        <f>IFERROR(+VLOOKUP("LDGSEC"&amp;A20,'Main File'!A:O,12,0),0)</f>
        <v>0</v>
      </c>
      <c r="I20" s="14">
        <f>IFERROR(+VLOOKUP("LDGSEC"&amp;A20,'Main File'!A:O,13,0),0)</f>
        <v>0</v>
      </c>
      <c r="J20" s="14">
        <f>IFERROR(+VLOOKUP("LDGSEC"&amp;A20,'Main File'!A:O,14,0),0)</f>
        <v>0</v>
      </c>
      <c r="K20" s="14">
        <f>IFERROR(+VLOOKUP("LDGSEC"&amp;A20,'Main File'!A:O,15,0),0)</f>
        <v>0</v>
      </c>
    </row>
    <row r="21" spans="1:11" x14ac:dyDescent="0.25">
      <c r="A21" s="9">
        <f t="shared" si="0"/>
        <v>43177</v>
      </c>
      <c r="B21" s="14">
        <f>IFERROR(+VLOOKUP("LDGSEC"&amp;A21,'Main File'!A:O,6,0),0)</f>
        <v>0</v>
      </c>
      <c r="C21" s="14">
        <f>IFERROR(+VLOOKUP("LDGSEC"&amp;A21,'Main File'!A:O,7,0),0)</f>
        <v>0</v>
      </c>
      <c r="D21" s="14">
        <f>IFERROR(+VLOOKUP("LDGSEC"&amp;A21,'Main File'!A:O,8,0),0)</f>
        <v>0</v>
      </c>
      <c r="E21" s="14">
        <f>IFERROR(+VLOOKUP("LDGSEC"&amp;A21,'Main File'!A:O,9,0),0)</f>
        <v>0</v>
      </c>
      <c r="F21" s="14">
        <f>IFERROR(+VLOOKUP("LDGSEC"&amp;A21,'Main File'!A:O,10,0),0)</f>
        <v>0</v>
      </c>
      <c r="G21" s="14">
        <f>IFERROR(+VLOOKUP("LDGSEC"&amp;A21,'Main File'!A:O,11,0),0)</f>
        <v>0</v>
      </c>
      <c r="H21" s="14">
        <f>IFERROR(+VLOOKUP("LDGSEC"&amp;A21,'Main File'!A:O,12,0),0)</f>
        <v>0</v>
      </c>
      <c r="I21" s="14">
        <f>IFERROR(+VLOOKUP("LDGSEC"&amp;A21,'Main File'!A:O,13,0),0)</f>
        <v>0</v>
      </c>
      <c r="J21" s="14">
        <f>IFERROR(+VLOOKUP("LDGSEC"&amp;A21,'Main File'!A:O,14,0),0)</f>
        <v>0</v>
      </c>
      <c r="K21" s="14">
        <f>IFERROR(+VLOOKUP("LDGSEC"&amp;A21,'Main File'!A:O,15,0),0)</f>
        <v>0</v>
      </c>
    </row>
    <row r="22" spans="1:11" x14ac:dyDescent="0.25">
      <c r="A22" s="9">
        <f t="shared" si="0"/>
        <v>43178</v>
      </c>
      <c r="B22" s="14">
        <f>IFERROR(+VLOOKUP("LDGSEC"&amp;A22,'Main File'!A:O,6,0),0)</f>
        <v>0</v>
      </c>
      <c r="C22" s="14">
        <f>IFERROR(+VLOOKUP("LDGSEC"&amp;A22,'Main File'!A:O,7,0),0)</f>
        <v>0</v>
      </c>
      <c r="D22" s="14">
        <f>IFERROR(+VLOOKUP("LDGSEC"&amp;A22,'Main File'!A:O,8,0),0)</f>
        <v>0</v>
      </c>
      <c r="E22" s="14">
        <f>IFERROR(+VLOOKUP("LDGSEC"&amp;A22,'Main File'!A:O,9,0),0)</f>
        <v>0</v>
      </c>
      <c r="F22" s="14">
        <f>IFERROR(+VLOOKUP("LDGSEC"&amp;A22,'Main File'!A:O,10,0),0)</f>
        <v>0</v>
      </c>
      <c r="G22" s="14">
        <f>IFERROR(+VLOOKUP("LDGSEC"&amp;A22,'Main File'!A:O,11,0),0)</f>
        <v>0</v>
      </c>
      <c r="H22" s="14">
        <f>IFERROR(+VLOOKUP("LDGSEC"&amp;A22,'Main File'!A:O,12,0),0)</f>
        <v>0</v>
      </c>
      <c r="I22" s="14">
        <f>IFERROR(+VLOOKUP("LDGSEC"&amp;A22,'Main File'!A:O,13,0),0)</f>
        <v>0</v>
      </c>
      <c r="J22" s="14">
        <f>IFERROR(+VLOOKUP("LDGSEC"&amp;A22,'Main File'!A:O,14,0),0)</f>
        <v>0</v>
      </c>
      <c r="K22" s="14">
        <f>IFERROR(+VLOOKUP("LDGSEC"&amp;A22,'Main File'!A:O,15,0),0)</f>
        <v>0</v>
      </c>
    </row>
    <row r="23" spans="1:11" x14ac:dyDescent="0.25">
      <c r="A23" s="9">
        <f t="shared" si="0"/>
        <v>43179</v>
      </c>
      <c r="B23" s="14">
        <f>IFERROR(+VLOOKUP("LDGSEC"&amp;A23,'Main File'!A:O,6,0),0)</f>
        <v>0</v>
      </c>
      <c r="C23" s="14">
        <f>IFERROR(+VLOOKUP("LDGSEC"&amp;A23,'Main File'!A:O,7,0),0)</f>
        <v>0</v>
      </c>
      <c r="D23" s="14">
        <f>IFERROR(+VLOOKUP("LDGSEC"&amp;A23,'Main File'!A:O,8,0),0)</f>
        <v>0</v>
      </c>
      <c r="E23" s="14">
        <f>IFERROR(+VLOOKUP("LDGSEC"&amp;A23,'Main File'!A:O,9,0),0)</f>
        <v>0</v>
      </c>
      <c r="F23" s="14">
        <f>IFERROR(+VLOOKUP("LDGSEC"&amp;A23,'Main File'!A:O,10,0),0)</f>
        <v>0</v>
      </c>
      <c r="G23" s="14">
        <f>IFERROR(+VLOOKUP("LDGSEC"&amp;A23,'Main File'!A:O,11,0),0)</f>
        <v>0</v>
      </c>
      <c r="H23" s="14">
        <f>IFERROR(+VLOOKUP("LDGSEC"&amp;A23,'Main File'!A:O,12,0),0)</f>
        <v>0</v>
      </c>
      <c r="I23" s="14">
        <f>IFERROR(+VLOOKUP("LDGSEC"&amp;A23,'Main File'!A:O,13,0),0)</f>
        <v>0</v>
      </c>
      <c r="J23" s="14">
        <f>IFERROR(+VLOOKUP("LDGSEC"&amp;A23,'Main File'!A:O,14,0),0)</f>
        <v>0</v>
      </c>
      <c r="K23" s="14">
        <f>IFERROR(+VLOOKUP("LDGSEC"&amp;A23,'Main File'!A:O,15,0),0)</f>
        <v>0</v>
      </c>
    </row>
    <row r="24" spans="1:11" x14ac:dyDescent="0.25">
      <c r="A24" s="9">
        <f t="shared" si="0"/>
        <v>43180</v>
      </c>
      <c r="B24" s="14">
        <f>IFERROR(+VLOOKUP("LDGSEC"&amp;A24,'Main File'!A:O,6,0),0)</f>
        <v>0</v>
      </c>
      <c r="C24" s="14">
        <f>IFERROR(+VLOOKUP("LDGSEC"&amp;A24,'Main File'!A:O,7,0),0)</f>
        <v>0</v>
      </c>
      <c r="D24" s="14">
        <f>IFERROR(+VLOOKUP("LDGSEC"&amp;A24,'Main File'!A:O,8,0),0)</f>
        <v>0</v>
      </c>
      <c r="E24" s="14">
        <f>IFERROR(+VLOOKUP("LDGSEC"&amp;A24,'Main File'!A:O,9,0),0)</f>
        <v>0</v>
      </c>
      <c r="F24" s="14">
        <f>IFERROR(+VLOOKUP("LDGSEC"&amp;A24,'Main File'!A:O,10,0),0)</f>
        <v>0</v>
      </c>
      <c r="G24" s="14">
        <f>IFERROR(+VLOOKUP("LDGSEC"&amp;A24,'Main File'!A:O,11,0),0)</f>
        <v>0</v>
      </c>
      <c r="H24" s="14">
        <f>IFERROR(+VLOOKUP("LDGSEC"&amp;A24,'Main File'!A:O,12,0),0)</f>
        <v>0</v>
      </c>
      <c r="I24" s="14">
        <f>IFERROR(+VLOOKUP("LDGSEC"&amp;A24,'Main File'!A:O,13,0),0)</f>
        <v>0</v>
      </c>
      <c r="J24" s="14">
        <f>IFERROR(+VLOOKUP("LDGSEC"&amp;A24,'Main File'!A:O,14,0),0)</f>
        <v>0</v>
      </c>
      <c r="K24" s="14">
        <f>IFERROR(+VLOOKUP("LDGSEC"&amp;A24,'Main File'!A:O,15,0),0)</f>
        <v>0</v>
      </c>
    </row>
    <row r="25" spans="1:11" x14ac:dyDescent="0.25">
      <c r="A25" s="9">
        <f t="shared" si="0"/>
        <v>43181</v>
      </c>
      <c r="B25" s="14">
        <f>IFERROR(+VLOOKUP("LDGSEC"&amp;A25,'Main File'!A:O,6,0),0)</f>
        <v>0</v>
      </c>
      <c r="C25" s="14">
        <f>IFERROR(+VLOOKUP("LDGSEC"&amp;A25,'Main File'!A:O,7,0),0)</f>
        <v>0</v>
      </c>
      <c r="D25" s="14">
        <f>IFERROR(+VLOOKUP("LDGSEC"&amp;A25,'Main File'!A:O,8,0),0)</f>
        <v>0</v>
      </c>
      <c r="E25" s="14">
        <f>IFERROR(+VLOOKUP("LDGSEC"&amp;A25,'Main File'!A:O,9,0),0)</f>
        <v>0</v>
      </c>
      <c r="F25" s="14">
        <f>IFERROR(+VLOOKUP("LDGSEC"&amp;A25,'Main File'!A:O,10,0),0)</f>
        <v>0</v>
      </c>
      <c r="G25" s="14">
        <f>IFERROR(+VLOOKUP("LDGSEC"&amp;A25,'Main File'!A:O,11,0),0)</f>
        <v>0</v>
      </c>
      <c r="H25" s="14">
        <f>IFERROR(+VLOOKUP("LDGSEC"&amp;A25,'Main File'!A:O,12,0),0)</f>
        <v>0</v>
      </c>
      <c r="I25" s="14">
        <f>IFERROR(+VLOOKUP("LDGSEC"&amp;A25,'Main File'!A:O,13,0),0)</f>
        <v>0</v>
      </c>
      <c r="J25" s="14">
        <f>IFERROR(+VLOOKUP("LDGSEC"&amp;A25,'Main File'!A:O,14,0),0)</f>
        <v>0</v>
      </c>
      <c r="K25" s="14">
        <f>IFERROR(+VLOOKUP("LDGSEC"&amp;A25,'Main File'!A:O,15,0),0)</f>
        <v>0</v>
      </c>
    </row>
    <row r="26" spans="1:11" x14ac:dyDescent="0.25">
      <c r="A26" s="9">
        <f t="shared" si="0"/>
        <v>43182</v>
      </c>
      <c r="B26" s="14">
        <f>IFERROR(+VLOOKUP("LDGSEC"&amp;A26,'Main File'!A:O,6,0),0)</f>
        <v>0</v>
      </c>
      <c r="C26" s="14">
        <f>IFERROR(+VLOOKUP("LDGSEC"&amp;A26,'Main File'!A:O,7,0),0)</f>
        <v>0</v>
      </c>
      <c r="D26" s="14">
        <f>IFERROR(+VLOOKUP("LDGSEC"&amp;A26,'Main File'!A:O,8,0),0)</f>
        <v>0</v>
      </c>
      <c r="E26" s="14">
        <f>IFERROR(+VLOOKUP("LDGSEC"&amp;A26,'Main File'!A:O,9,0),0)</f>
        <v>0</v>
      </c>
      <c r="F26" s="14">
        <f>IFERROR(+VLOOKUP("LDGSEC"&amp;A26,'Main File'!A:O,10,0),0)</f>
        <v>0</v>
      </c>
      <c r="G26" s="14">
        <f>IFERROR(+VLOOKUP("LDGSEC"&amp;A26,'Main File'!A:O,11,0),0)</f>
        <v>0</v>
      </c>
      <c r="H26" s="14">
        <f>IFERROR(+VLOOKUP("LDGSEC"&amp;A26,'Main File'!A:O,12,0),0)</f>
        <v>0</v>
      </c>
      <c r="I26" s="14">
        <f>IFERROR(+VLOOKUP("LDGSEC"&amp;A26,'Main File'!A:O,13,0),0)</f>
        <v>0</v>
      </c>
      <c r="J26" s="14">
        <f>IFERROR(+VLOOKUP("LDGSEC"&amp;A26,'Main File'!A:O,14,0),0)</f>
        <v>0</v>
      </c>
      <c r="K26" s="14">
        <f>IFERROR(+VLOOKUP("LDGSEC"&amp;A26,'Main File'!A:O,15,0),0)</f>
        <v>0</v>
      </c>
    </row>
    <row r="27" spans="1:11" x14ac:dyDescent="0.25">
      <c r="A27" s="9">
        <f t="shared" si="0"/>
        <v>43183</v>
      </c>
      <c r="B27" s="14">
        <f>IFERROR(+VLOOKUP("LDGSEC"&amp;A27,'Main File'!A:O,6,0),0)</f>
        <v>0</v>
      </c>
      <c r="C27" s="14">
        <f>IFERROR(+VLOOKUP("LDGSEC"&amp;A27,'Main File'!A:O,7,0),0)</f>
        <v>0</v>
      </c>
      <c r="D27" s="14">
        <f>IFERROR(+VLOOKUP("LDGSEC"&amp;A27,'Main File'!A:O,8,0),0)</f>
        <v>0</v>
      </c>
      <c r="E27" s="14">
        <f>IFERROR(+VLOOKUP("LDGSEC"&amp;A27,'Main File'!A:O,9,0),0)</f>
        <v>0</v>
      </c>
      <c r="F27" s="14">
        <f>IFERROR(+VLOOKUP("LDGSEC"&amp;A27,'Main File'!A:O,10,0),0)</f>
        <v>0</v>
      </c>
      <c r="G27" s="14">
        <f>IFERROR(+VLOOKUP("LDGSEC"&amp;A27,'Main File'!A:O,11,0),0)</f>
        <v>0</v>
      </c>
      <c r="H27" s="14">
        <f>IFERROR(+VLOOKUP("LDGSEC"&amp;A27,'Main File'!A:O,12,0),0)</f>
        <v>0</v>
      </c>
      <c r="I27" s="14">
        <f>IFERROR(+VLOOKUP("LDGSEC"&amp;A27,'Main File'!A:O,13,0),0)</f>
        <v>0</v>
      </c>
      <c r="J27" s="14">
        <f>IFERROR(+VLOOKUP("LDGSEC"&amp;A27,'Main File'!A:O,14,0),0)</f>
        <v>0</v>
      </c>
      <c r="K27" s="14">
        <f>IFERROR(+VLOOKUP("LDGSEC"&amp;A27,'Main File'!A:O,15,0),0)</f>
        <v>0</v>
      </c>
    </row>
    <row r="28" spans="1:11" x14ac:dyDescent="0.25">
      <c r="A28" s="9">
        <f t="shared" si="0"/>
        <v>43184</v>
      </c>
      <c r="B28" s="14">
        <f>IFERROR(+VLOOKUP("LDGSEC"&amp;A28,'Main File'!A:O,6,0),0)</f>
        <v>0</v>
      </c>
      <c r="C28" s="14">
        <f>IFERROR(+VLOOKUP("LDGSEC"&amp;A28,'Main File'!A:O,7,0),0)</f>
        <v>0</v>
      </c>
      <c r="D28" s="14">
        <f>IFERROR(+VLOOKUP("LDGSEC"&amp;A28,'Main File'!A:O,8,0),0)</f>
        <v>0</v>
      </c>
      <c r="E28" s="14">
        <f>IFERROR(+VLOOKUP("LDGSEC"&amp;A28,'Main File'!A:O,9,0),0)</f>
        <v>0</v>
      </c>
      <c r="F28" s="14">
        <f>IFERROR(+VLOOKUP("LDGSEC"&amp;A28,'Main File'!A:O,10,0),0)</f>
        <v>0</v>
      </c>
      <c r="G28" s="14">
        <f>IFERROR(+VLOOKUP("LDGSEC"&amp;A28,'Main File'!A:O,11,0),0)</f>
        <v>0</v>
      </c>
      <c r="H28" s="14">
        <f>IFERROR(+VLOOKUP("LDGSEC"&amp;A28,'Main File'!A:O,12,0),0)</f>
        <v>0</v>
      </c>
      <c r="I28" s="14">
        <f>IFERROR(+VLOOKUP("LDGSEC"&amp;A28,'Main File'!A:O,13,0),0)</f>
        <v>0</v>
      </c>
      <c r="J28" s="14">
        <f>IFERROR(+VLOOKUP("LDGSEC"&amp;A28,'Main File'!A:O,14,0),0)</f>
        <v>0</v>
      </c>
      <c r="K28" s="14">
        <f>IFERROR(+VLOOKUP("LDGSEC"&amp;A28,'Main File'!A:O,15,0),0)</f>
        <v>0</v>
      </c>
    </row>
    <row r="29" spans="1:11" x14ac:dyDescent="0.25">
      <c r="A29" s="9">
        <f t="shared" si="0"/>
        <v>43185</v>
      </c>
      <c r="B29" s="14">
        <f>IFERROR(+VLOOKUP("LDGSEC"&amp;A29,'Main File'!A:O,6,0),0)</f>
        <v>0</v>
      </c>
      <c r="C29" s="14">
        <f>IFERROR(+VLOOKUP("LDGSEC"&amp;A29,'Main File'!A:O,7,0),0)</f>
        <v>0</v>
      </c>
      <c r="D29" s="14">
        <f>IFERROR(+VLOOKUP("LDGSEC"&amp;A29,'Main File'!A:O,8,0),0)</f>
        <v>0</v>
      </c>
      <c r="E29" s="14">
        <f>IFERROR(+VLOOKUP("LDGSEC"&amp;A29,'Main File'!A:O,9,0),0)</f>
        <v>0</v>
      </c>
      <c r="F29" s="14">
        <f>IFERROR(+VLOOKUP("LDGSEC"&amp;A29,'Main File'!A:O,10,0),0)</f>
        <v>0</v>
      </c>
      <c r="G29" s="14">
        <f>IFERROR(+VLOOKUP("LDGSEC"&amp;A29,'Main File'!A:O,11,0),0)</f>
        <v>0</v>
      </c>
      <c r="H29" s="14">
        <f>IFERROR(+VLOOKUP("LDGSEC"&amp;A29,'Main File'!A:O,12,0),0)</f>
        <v>0</v>
      </c>
      <c r="I29" s="14">
        <f>IFERROR(+VLOOKUP("LDGSEC"&amp;A29,'Main File'!A:O,13,0),0)</f>
        <v>0</v>
      </c>
      <c r="J29" s="14">
        <f>IFERROR(+VLOOKUP("LDGSEC"&amp;A29,'Main File'!A:O,14,0),0)</f>
        <v>0</v>
      </c>
      <c r="K29" s="14">
        <f>IFERROR(+VLOOKUP("LDGSEC"&amp;A29,'Main File'!A:O,15,0),0)</f>
        <v>0</v>
      </c>
    </row>
    <row r="30" spans="1:11" x14ac:dyDescent="0.25">
      <c r="A30" s="9">
        <f t="shared" si="0"/>
        <v>43186</v>
      </c>
      <c r="B30" s="14">
        <f>IFERROR(+VLOOKUP("LDGSEC"&amp;A30,'Main File'!A:O,6,0),0)</f>
        <v>0</v>
      </c>
      <c r="C30" s="14">
        <f>IFERROR(+VLOOKUP("LDGSEC"&amp;A30,'Main File'!A:O,7,0),0)</f>
        <v>0</v>
      </c>
      <c r="D30" s="14">
        <f>IFERROR(+VLOOKUP("LDGSEC"&amp;A30,'Main File'!A:O,8,0),0)</f>
        <v>0</v>
      </c>
      <c r="E30" s="14">
        <f>IFERROR(+VLOOKUP("LDGSEC"&amp;A30,'Main File'!A:O,9,0),0)</f>
        <v>0</v>
      </c>
      <c r="F30" s="14">
        <f>IFERROR(+VLOOKUP("LDGSEC"&amp;A30,'Main File'!A:O,10,0),0)</f>
        <v>0</v>
      </c>
      <c r="G30" s="14">
        <f>IFERROR(+VLOOKUP("LDGSEC"&amp;A30,'Main File'!A:O,11,0),0)</f>
        <v>0</v>
      </c>
      <c r="H30" s="14">
        <f>IFERROR(+VLOOKUP("LDGSEC"&amp;A30,'Main File'!A:O,12,0),0)</f>
        <v>0</v>
      </c>
      <c r="I30" s="14">
        <f>IFERROR(+VLOOKUP("LDGSEC"&amp;A30,'Main File'!A:O,13,0),0)</f>
        <v>0</v>
      </c>
      <c r="J30" s="14">
        <f>IFERROR(+VLOOKUP("LDGSEC"&amp;A30,'Main File'!A:O,14,0),0)</f>
        <v>0</v>
      </c>
      <c r="K30" s="14">
        <f>IFERROR(+VLOOKUP("LDGSEC"&amp;A30,'Main File'!A:O,15,0),0)</f>
        <v>0</v>
      </c>
    </row>
    <row r="31" spans="1:11" x14ac:dyDescent="0.25">
      <c r="A31" s="9">
        <f t="shared" si="0"/>
        <v>43187</v>
      </c>
      <c r="B31" s="14">
        <f>IFERROR(+VLOOKUP("LDGSEC"&amp;A31,'Main File'!A:O,6,0),0)</f>
        <v>0</v>
      </c>
      <c r="C31" s="14">
        <f>IFERROR(+VLOOKUP("LDGSEC"&amp;A31,'Main File'!A:O,7,0),0)</f>
        <v>0</v>
      </c>
      <c r="D31" s="14">
        <f>IFERROR(+VLOOKUP("LDGSEC"&amp;A31,'Main File'!A:O,8,0),0)</f>
        <v>0</v>
      </c>
      <c r="E31" s="14">
        <f>IFERROR(+VLOOKUP("LDGSEC"&amp;A31,'Main File'!A:O,9,0),0)</f>
        <v>0</v>
      </c>
      <c r="F31" s="14">
        <f>IFERROR(+VLOOKUP("LDGSEC"&amp;A31,'Main File'!A:O,10,0),0)</f>
        <v>0</v>
      </c>
      <c r="G31" s="14">
        <f>IFERROR(+VLOOKUP("LDGSEC"&amp;A31,'Main File'!A:O,11,0),0)</f>
        <v>0</v>
      </c>
      <c r="H31" s="14">
        <f>IFERROR(+VLOOKUP("LDGSEC"&amp;A31,'Main File'!A:O,12,0),0)</f>
        <v>0</v>
      </c>
      <c r="I31" s="14">
        <f>IFERROR(+VLOOKUP("LDGSEC"&amp;A31,'Main File'!A:O,13,0),0)</f>
        <v>0</v>
      </c>
      <c r="J31" s="14">
        <f>IFERROR(+VLOOKUP("LDGSEC"&amp;A31,'Main File'!A:O,14,0),0)</f>
        <v>0</v>
      </c>
      <c r="K31" s="14">
        <f>IFERROR(+VLOOKUP("LDGSEC"&amp;A31,'Main File'!A:O,15,0),0)</f>
        <v>0</v>
      </c>
    </row>
    <row r="32" spans="1:11" x14ac:dyDescent="0.25">
      <c r="A32" s="9">
        <f t="shared" si="0"/>
        <v>43188</v>
      </c>
      <c r="B32" s="14">
        <f>IFERROR(+VLOOKUP("LDGSEC"&amp;A32,'Main File'!A:O,6,0),0)</f>
        <v>0</v>
      </c>
      <c r="C32" s="14">
        <f>IFERROR(+VLOOKUP("LDGSEC"&amp;A32,'Main File'!A:O,7,0),0)</f>
        <v>0</v>
      </c>
      <c r="D32" s="14">
        <f>IFERROR(+VLOOKUP("LDGSEC"&amp;A32,'Main File'!A:O,8,0),0)</f>
        <v>0</v>
      </c>
      <c r="E32" s="14">
        <f>IFERROR(+VLOOKUP("LDGSEC"&amp;A32,'Main File'!A:O,9,0),0)</f>
        <v>0</v>
      </c>
      <c r="F32" s="14">
        <f>IFERROR(+VLOOKUP("LDGSEC"&amp;A32,'Main File'!A:O,10,0),0)</f>
        <v>0</v>
      </c>
      <c r="G32" s="14">
        <f>IFERROR(+VLOOKUP("LDGSEC"&amp;A32,'Main File'!A:O,11,0),0)</f>
        <v>0</v>
      </c>
      <c r="H32" s="14">
        <f>IFERROR(+VLOOKUP("LDGSEC"&amp;A32,'Main File'!A:O,12,0),0)</f>
        <v>0</v>
      </c>
      <c r="I32" s="14">
        <f>IFERROR(+VLOOKUP("LDGSEC"&amp;A32,'Main File'!A:O,13,0),0)</f>
        <v>0</v>
      </c>
      <c r="J32" s="14">
        <f>IFERROR(+VLOOKUP("LDGSEC"&amp;A32,'Main File'!A:O,14,0),0)</f>
        <v>0</v>
      </c>
      <c r="K32" s="14">
        <f>IFERROR(+VLOOKUP("LDGSEC"&amp;A32,'Main File'!A:O,15,0),0)</f>
        <v>0</v>
      </c>
    </row>
    <row r="33" spans="1:11" x14ac:dyDescent="0.25">
      <c r="A33" s="9">
        <f t="shared" si="0"/>
        <v>43189</v>
      </c>
      <c r="B33" s="14">
        <f>IFERROR(+VLOOKUP("LDGSEC"&amp;A33,'Main File'!A:O,6,0),0)</f>
        <v>0</v>
      </c>
      <c r="C33" s="14">
        <f>IFERROR(+VLOOKUP("LDGSEC"&amp;A33,'Main File'!A:O,7,0),0)</f>
        <v>0</v>
      </c>
      <c r="D33" s="14">
        <f>IFERROR(+VLOOKUP("LDGSEC"&amp;A33,'Main File'!A:O,8,0),0)</f>
        <v>0</v>
      </c>
      <c r="E33" s="14">
        <f>IFERROR(+VLOOKUP("LDGSEC"&amp;A33,'Main File'!A:O,9,0),0)</f>
        <v>0</v>
      </c>
      <c r="F33" s="14">
        <f>IFERROR(+VLOOKUP("LDGSEC"&amp;A33,'Main File'!A:O,10,0),0)</f>
        <v>0</v>
      </c>
      <c r="G33" s="14">
        <f>IFERROR(+VLOOKUP("LDGSEC"&amp;A33,'Main File'!A:O,11,0),0)</f>
        <v>0</v>
      </c>
      <c r="H33" s="14">
        <f>IFERROR(+VLOOKUP("LDGSEC"&amp;A33,'Main File'!A:O,12,0),0)</f>
        <v>0</v>
      </c>
      <c r="I33" s="14">
        <f>IFERROR(+VLOOKUP("LDGSEC"&amp;A33,'Main File'!A:O,13,0),0)</f>
        <v>0</v>
      </c>
      <c r="J33" s="14">
        <f>IFERROR(+VLOOKUP("LDGSEC"&amp;A33,'Main File'!A:O,14,0),0)</f>
        <v>0</v>
      </c>
      <c r="K33" s="14">
        <f>IFERROR(+VLOOKUP("LDGSEC"&amp;A33,'Main File'!A:O,15,0),0)</f>
        <v>0</v>
      </c>
    </row>
    <row r="34" spans="1:11" x14ac:dyDescent="0.25">
      <c r="A34" s="9">
        <f t="shared" si="0"/>
        <v>43190</v>
      </c>
      <c r="B34" s="14">
        <f>IFERROR(+VLOOKUP("LDGSEC"&amp;A34,'Main File'!A:O,6,0),0)</f>
        <v>0</v>
      </c>
      <c r="C34" s="14">
        <f>IFERROR(+VLOOKUP("LDGSEC"&amp;A34,'Main File'!A:O,7,0),0)</f>
        <v>0</v>
      </c>
      <c r="D34" s="14">
        <f>IFERROR(+VLOOKUP("LDGSEC"&amp;A34,'Main File'!A:O,8,0),0)</f>
        <v>0</v>
      </c>
      <c r="E34" s="14">
        <f>IFERROR(+VLOOKUP("LDGSEC"&amp;A34,'Main File'!A:O,9,0),0)</f>
        <v>0</v>
      </c>
      <c r="F34" s="14">
        <f>IFERROR(+VLOOKUP("LDGSEC"&amp;A34,'Main File'!A:O,10,0),0)</f>
        <v>0</v>
      </c>
      <c r="G34" s="14">
        <f>IFERROR(+VLOOKUP("LDGSEC"&amp;A34,'Main File'!A:O,11,0),0)</f>
        <v>0</v>
      </c>
      <c r="H34" s="14">
        <f>IFERROR(+VLOOKUP("LDGSEC"&amp;A34,'Main File'!A:O,12,0),0)</f>
        <v>0</v>
      </c>
      <c r="I34" s="14">
        <f>IFERROR(+VLOOKUP("LDGSEC"&amp;A34,'Main File'!A:O,13,0),0)</f>
        <v>0</v>
      </c>
      <c r="J34" s="14">
        <f>IFERROR(+VLOOKUP("LDGSEC"&amp;A34,'Main File'!A:O,14,0),0)</f>
        <v>0</v>
      </c>
      <c r="K34" s="14">
        <f>IFERROR(+VLOOKUP("LDGSEC"&amp;A34,'Main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41"/>
  <sheetViews>
    <sheetView workbookViewId="0">
      <selection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Income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5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IFERROR(+VLOOKUP("LDINPF"&amp;A4,'Main File'!A:O,6,0),0)</f>
        <v>1.1300205024077226</v>
      </c>
      <c r="C4" s="14">
        <f>IFERROR(+VLOOKUP("LDINPF"&amp;A4,'Main File'!A:O,7,0),0)</f>
        <v>0</v>
      </c>
      <c r="D4" s="14">
        <f>IFERROR(+VLOOKUP("LDINPF"&amp;A4,'Main File'!A:O,8,0),0)</f>
        <v>0</v>
      </c>
      <c r="E4" s="14">
        <f>IFERROR(+VLOOKUP("LDINPF"&amp;A4,'Main File'!A:O,9,0),0)</f>
        <v>6.8402241001235847E-2</v>
      </c>
      <c r="F4" s="14">
        <f>IFERROR(+VLOOKUP("LDINPF"&amp;A4,'Main File'!A:O,10,0),0)</f>
        <v>1.1984227434089585</v>
      </c>
      <c r="G4" s="14">
        <f>IFERROR(+VLOOKUP("LDINPF"&amp;A4,'Main File'!A:O,11,0),0)</f>
        <v>0.47770948573484706</v>
      </c>
      <c r="H4" s="14">
        <f>IFERROR(+VLOOKUP("LDINPF"&amp;A4,'Main File'!A:O,12,0),0)</f>
        <v>0</v>
      </c>
      <c r="I4" s="14">
        <f>IFERROR(+VLOOKUP("LDINPF"&amp;A4,'Main File'!A:O,13,0),0)</f>
        <v>0</v>
      </c>
      <c r="J4" s="14">
        <f>IFERROR(+VLOOKUP("LDINPF"&amp;A4,'Main File'!A:O,14,0),0)</f>
        <v>6.7988100066610088E-2</v>
      </c>
      <c r="K4" s="14">
        <f>IFERROR(+VLOOKUP("LDINPF"&amp;A4,'Main File'!A:O,15,0),0)</f>
        <v>0.54569758580145711</v>
      </c>
    </row>
    <row r="5" spans="1:14" x14ac:dyDescent="0.25">
      <c r="A5" s="9">
        <v>43161</v>
      </c>
      <c r="B5" s="14">
        <f>IFERROR(+VLOOKUP("LDINPF"&amp;A5,'Main File'!A:O,6,0),0)</f>
        <v>1.1300211095606674</v>
      </c>
      <c r="C5" s="14">
        <f>IFERROR(+VLOOKUP("LDINPF"&amp;A5,'Main File'!A:O,7,0),0)</f>
        <v>0</v>
      </c>
      <c r="D5" s="14">
        <f>IFERROR(+VLOOKUP("LDINPF"&amp;A5,'Main File'!A:O,8,0),0)</f>
        <v>0</v>
      </c>
      <c r="E5" s="14">
        <f>IFERROR(+VLOOKUP("LDINPF"&amp;A5,'Main File'!A:O,9,0),0)</f>
        <v>6.8402333741333504E-2</v>
      </c>
      <c r="F5" s="14">
        <f>IFERROR(+VLOOKUP("LDINPF"&amp;A5,'Main File'!A:O,10,0),0)</f>
        <v>1.1984234433020009</v>
      </c>
      <c r="G5" s="14">
        <f>IFERROR(+VLOOKUP("LDINPF"&amp;A5,'Main File'!A:O,11,0),0)</f>
        <v>0.47770940493713715</v>
      </c>
      <c r="H5" s="14">
        <f>IFERROR(+VLOOKUP("LDINPF"&amp;A5,'Main File'!A:O,12,0),0)</f>
        <v>0</v>
      </c>
      <c r="I5" s="14">
        <f>IFERROR(+VLOOKUP("LDINPF"&amp;A5,'Main File'!A:O,13,0),0)</f>
        <v>0</v>
      </c>
      <c r="J5" s="14">
        <f>IFERROR(+VLOOKUP("LDINPF"&amp;A5,'Main File'!A:O,14,0),0)</f>
        <v>6.7988031951252206E-2</v>
      </c>
      <c r="K5" s="14">
        <f>IFERROR(+VLOOKUP("LDINPF"&amp;A5,'Main File'!A:O,15,0),0)</f>
        <v>0.54569743688838934</v>
      </c>
    </row>
    <row r="6" spans="1:14" x14ac:dyDescent="0.25">
      <c r="A6" s="9">
        <f>+A5+1</f>
        <v>43162</v>
      </c>
      <c r="B6" s="14">
        <f>IFERROR(+VLOOKUP("LDINPF"&amp;A6,'Main File'!A:O,6,0),0)</f>
        <v>1.1300212710365407</v>
      </c>
      <c r="C6" s="14">
        <f>IFERROR(+VLOOKUP("LDINPF"&amp;A6,'Main File'!A:O,7,0),0)</f>
        <v>0</v>
      </c>
      <c r="D6" s="14">
        <f>IFERROR(+VLOOKUP("LDINPF"&amp;A6,'Main File'!A:O,8,0),0)</f>
        <v>0</v>
      </c>
      <c r="E6" s="14">
        <f>IFERROR(+VLOOKUP("LDINPF"&amp;A6,'Main File'!A:O,9,0),0)</f>
        <v>6.8401882110619552E-2</v>
      </c>
      <c r="F6" s="14">
        <f>IFERROR(+VLOOKUP("LDINPF"&amp;A6,'Main File'!A:O,10,0),0)</f>
        <v>1.1984231531471603</v>
      </c>
      <c r="G6" s="14">
        <f>IFERROR(+VLOOKUP("LDINPF"&amp;A6,'Main File'!A:O,11,0),0)</f>
        <v>0.47770894298949995</v>
      </c>
      <c r="H6" s="14">
        <f>IFERROR(+VLOOKUP("LDINPF"&amp;A6,'Main File'!A:O,12,0),0)</f>
        <v>0</v>
      </c>
      <c r="I6" s="14">
        <f>IFERROR(+VLOOKUP("LDINPF"&amp;A6,'Main File'!A:O,13,0),0)</f>
        <v>0</v>
      </c>
      <c r="J6" s="14">
        <f>IFERROR(+VLOOKUP("LDINPF"&amp;A6,'Main File'!A:O,14,0),0)</f>
        <v>6.7988112102417744E-2</v>
      </c>
      <c r="K6" s="14">
        <f>IFERROR(+VLOOKUP("LDINPF"&amp;A6,'Main File'!A:O,15,0),0)</f>
        <v>0.54569705509191768</v>
      </c>
    </row>
    <row r="7" spans="1:14" x14ac:dyDescent="0.25">
      <c r="A7" s="9">
        <f t="shared" ref="A7:A34" si="0">+A6+1</f>
        <v>43163</v>
      </c>
      <c r="B7" s="14">
        <f>IFERROR(+VLOOKUP("LDINPF"&amp;A7,'Main File'!A:O,6,0),0)</f>
        <v>1.130020967960921</v>
      </c>
      <c r="C7" s="14">
        <f>IFERROR(+VLOOKUP("LDINPF"&amp;A7,'Main File'!A:O,7,0),0)</f>
        <v>0</v>
      </c>
      <c r="D7" s="14">
        <f>IFERROR(+VLOOKUP("LDINPF"&amp;A7,'Main File'!A:O,8,0),0)</f>
        <v>0</v>
      </c>
      <c r="E7" s="14">
        <f>IFERROR(+VLOOKUP("LDINPF"&amp;A7,'Main File'!A:O,9,0),0)</f>
        <v>6.8402034387096508E-2</v>
      </c>
      <c r="F7" s="14">
        <f>IFERROR(+VLOOKUP("LDINPF"&amp;A7,'Main File'!A:O,10,0),0)</f>
        <v>1.1984230023480176</v>
      </c>
      <c r="G7" s="14">
        <f>IFERROR(+VLOOKUP("LDINPF"&amp;A7,'Main File'!A:O,11,0),0)</f>
        <v>0.47770937024179255</v>
      </c>
      <c r="H7" s="14">
        <f>IFERROR(+VLOOKUP("LDINPF"&amp;A7,'Main File'!A:O,12,0),0)</f>
        <v>0</v>
      </c>
      <c r="I7" s="14">
        <f>IFERROR(+VLOOKUP("LDINPF"&amp;A7,'Main File'!A:O,13,0),0)</f>
        <v>0</v>
      </c>
      <c r="J7" s="14">
        <f>IFERROR(+VLOOKUP("LDINPF"&amp;A7,'Main File'!A:O,14,0),0)</f>
        <v>6.7988216174328459E-2</v>
      </c>
      <c r="K7" s="14">
        <f>IFERROR(+VLOOKUP("LDINPF"&amp;A7,'Main File'!A:O,15,0),0)</f>
        <v>0.54569758641612098</v>
      </c>
    </row>
    <row r="8" spans="1:14" x14ac:dyDescent="0.25">
      <c r="A8" s="9">
        <f t="shared" si="0"/>
        <v>43164</v>
      </c>
      <c r="B8" s="14">
        <f>IFERROR(+VLOOKUP("LDINPF"&amp;A8,'Main File'!A:O,6,0),0)</f>
        <v>0</v>
      </c>
      <c r="C8" s="14">
        <f>IFERROR(+VLOOKUP("LDINPF"&amp;A8,'Main File'!A:O,7,0),0)</f>
        <v>0</v>
      </c>
      <c r="D8" s="14">
        <f>IFERROR(+VLOOKUP("LDINPF"&amp;A8,'Main File'!A:O,8,0),0)</f>
        <v>0</v>
      </c>
      <c r="E8" s="14">
        <f>IFERROR(+VLOOKUP("LDINPF"&amp;A8,'Main File'!A:O,9,0),0)</f>
        <v>0</v>
      </c>
      <c r="F8" s="14">
        <f>IFERROR(+VLOOKUP("LDINPF"&amp;A8,'Main File'!A:O,10,0),0)</f>
        <v>0</v>
      </c>
      <c r="G8" s="14">
        <f>IFERROR(+VLOOKUP("LDINPF"&amp;A8,'Main File'!A:O,11,0),0)</f>
        <v>0</v>
      </c>
      <c r="H8" s="14">
        <f>IFERROR(+VLOOKUP("LDINPF"&amp;A8,'Main File'!A:O,12,0),0)</f>
        <v>0</v>
      </c>
      <c r="I8" s="14">
        <f>IFERROR(+VLOOKUP("LDINPF"&amp;A8,'Main File'!A:O,13,0),0)</f>
        <v>0</v>
      </c>
      <c r="J8" s="14">
        <f>IFERROR(+VLOOKUP("LDINPF"&amp;A8,'Main File'!A:O,14,0),0)</f>
        <v>0</v>
      </c>
      <c r="K8" s="14">
        <f>IFERROR(+VLOOKUP("LDINPF"&amp;A8,'Main File'!A:O,15,0),0)</f>
        <v>0</v>
      </c>
    </row>
    <row r="9" spans="1:14" x14ac:dyDescent="0.25">
      <c r="A9" s="9">
        <f t="shared" si="0"/>
        <v>43165</v>
      </c>
      <c r="B9" s="14">
        <f>IFERROR(+VLOOKUP("LDINPF"&amp;A9,'Main File'!A:O,6,0),0)</f>
        <v>0</v>
      </c>
      <c r="C9" s="14">
        <f>IFERROR(+VLOOKUP("LDINPF"&amp;A9,'Main File'!A:O,7,0),0)</f>
        <v>0</v>
      </c>
      <c r="D9" s="14">
        <f>IFERROR(+VLOOKUP("LDINPF"&amp;A9,'Main File'!A:O,8,0),0)</f>
        <v>0</v>
      </c>
      <c r="E9" s="14">
        <f>IFERROR(+VLOOKUP("LDINPF"&amp;A9,'Main File'!A:O,9,0),0)</f>
        <v>0</v>
      </c>
      <c r="F9" s="14">
        <f>IFERROR(+VLOOKUP("LDINPF"&amp;A9,'Main File'!A:O,10,0),0)</f>
        <v>0</v>
      </c>
      <c r="G9" s="14">
        <f>IFERROR(+VLOOKUP("LDINPF"&amp;A9,'Main File'!A:O,11,0),0)</f>
        <v>0</v>
      </c>
      <c r="H9" s="14">
        <f>IFERROR(+VLOOKUP("LDINPF"&amp;A9,'Main File'!A:O,12,0),0)</f>
        <v>0</v>
      </c>
      <c r="I9" s="14">
        <f>IFERROR(+VLOOKUP("LDINPF"&amp;A9,'Main File'!A:O,13,0),0)</f>
        <v>0</v>
      </c>
      <c r="J9" s="14">
        <f>IFERROR(+VLOOKUP("LDINPF"&amp;A9,'Main File'!A:O,14,0),0)</f>
        <v>0</v>
      </c>
      <c r="K9" s="14">
        <f>IFERROR(+VLOOKUP("LDINPF"&amp;A9,'Main File'!A:O,15,0),0)</f>
        <v>0</v>
      </c>
    </row>
    <row r="10" spans="1:14" x14ac:dyDescent="0.25">
      <c r="A10" s="9">
        <f t="shared" si="0"/>
        <v>43166</v>
      </c>
      <c r="B10" s="14">
        <f>IFERROR(+VLOOKUP("LDINPF"&amp;A10,'Main File'!A:O,6,0),0)</f>
        <v>0</v>
      </c>
      <c r="C10" s="14">
        <f>IFERROR(+VLOOKUP("LDINPF"&amp;A10,'Main File'!A:O,7,0),0)</f>
        <v>0</v>
      </c>
      <c r="D10" s="14">
        <f>IFERROR(+VLOOKUP("LDINPF"&amp;A10,'Main File'!A:O,8,0),0)</f>
        <v>0</v>
      </c>
      <c r="E10" s="14">
        <f>IFERROR(+VLOOKUP("LDINPF"&amp;A10,'Main File'!A:O,9,0),0)</f>
        <v>0</v>
      </c>
      <c r="F10" s="14">
        <f>IFERROR(+VLOOKUP("LDINPF"&amp;A10,'Main File'!A:O,10,0),0)</f>
        <v>0</v>
      </c>
      <c r="G10" s="14">
        <f>IFERROR(+VLOOKUP("LDINPF"&amp;A10,'Main File'!A:O,11,0),0)</f>
        <v>0</v>
      </c>
      <c r="H10" s="14">
        <f>IFERROR(+VLOOKUP("LDINPF"&amp;A10,'Main File'!A:O,12,0),0)</f>
        <v>0</v>
      </c>
      <c r="I10" s="14">
        <f>IFERROR(+VLOOKUP("LDINPF"&amp;A10,'Main File'!A:O,13,0),0)</f>
        <v>0</v>
      </c>
      <c r="J10" s="14">
        <f>IFERROR(+VLOOKUP("LDINPF"&amp;A10,'Main File'!A:O,14,0),0)</f>
        <v>0</v>
      </c>
      <c r="K10" s="14">
        <f>IFERROR(+VLOOKUP("LDINPF"&amp;A10,'Main File'!A:O,15,0),0)</f>
        <v>0</v>
      </c>
    </row>
    <row r="11" spans="1:14" x14ac:dyDescent="0.25">
      <c r="A11" s="9">
        <f t="shared" si="0"/>
        <v>43167</v>
      </c>
      <c r="B11" s="14">
        <f>IFERROR(+VLOOKUP("LDINPF"&amp;A11,'Main File'!A:O,6,0),0)</f>
        <v>0</v>
      </c>
      <c r="C11" s="14">
        <f>IFERROR(+VLOOKUP("LDINPF"&amp;A11,'Main File'!A:O,7,0),0)</f>
        <v>0</v>
      </c>
      <c r="D11" s="14">
        <f>IFERROR(+VLOOKUP("LDINPF"&amp;A11,'Main File'!A:O,8,0),0)</f>
        <v>0</v>
      </c>
      <c r="E11" s="14">
        <f>IFERROR(+VLOOKUP("LDINPF"&amp;A11,'Main File'!A:O,9,0),0)</f>
        <v>0</v>
      </c>
      <c r="F11" s="14">
        <f>IFERROR(+VLOOKUP("LDINPF"&amp;A11,'Main File'!A:O,10,0),0)</f>
        <v>0</v>
      </c>
      <c r="G11" s="14">
        <f>IFERROR(+VLOOKUP("LDINPF"&amp;A11,'Main File'!A:O,11,0),0)</f>
        <v>0</v>
      </c>
      <c r="H11" s="14">
        <f>IFERROR(+VLOOKUP("LDINPF"&amp;A11,'Main File'!A:O,12,0),0)</f>
        <v>0</v>
      </c>
      <c r="I11" s="14">
        <f>IFERROR(+VLOOKUP("LDINPF"&amp;A11,'Main File'!A:O,13,0),0)</f>
        <v>0</v>
      </c>
      <c r="J11" s="14">
        <f>IFERROR(+VLOOKUP("LDINPF"&amp;A11,'Main File'!A:O,14,0),0)</f>
        <v>0</v>
      </c>
      <c r="K11" s="14">
        <f>IFERROR(+VLOOKUP("LDINPF"&amp;A11,'Main File'!A:O,15,0),0)</f>
        <v>0</v>
      </c>
    </row>
    <row r="12" spans="1:14" x14ac:dyDescent="0.25">
      <c r="A12" s="9">
        <f t="shared" si="0"/>
        <v>43168</v>
      </c>
      <c r="B12" s="14">
        <f>IFERROR(+VLOOKUP("LDINPF"&amp;A12,'Main File'!A:O,6,0),0)</f>
        <v>0</v>
      </c>
      <c r="C12" s="14">
        <f>IFERROR(+VLOOKUP("LDINPF"&amp;A12,'Main File'!A:O,7,0),0)</f>
        <v>0</v>
      </c>
      <c r="D12" s="14">
        <f>IFERROR(+VLOOKUP("LDINPF"&amp;A12,'Main File'!A:O,8,0),0)</f>
        <v>0</v>
      </c>
      <c r="E12" s="14">
        <f>IFERROR(+VLOOKUP("LDINPF"&amp;A12,'Main File'!A:O,9,0),0)</f>
        <v>0</v>
      </c>
      <c r="F12" s="14">
        <f>IFERROR(+VLOOKUP("LDINPF"&amp;A12,'Main File'!A:O,10,0),0)</f>
        <v>0</v>
      </c>
      <c r="G12" s="14">
        <f>IFERROR(+VLOOKUP("LDINPF"&amp;A12,'Main File'!A:O,11,0),0)</f>
        <v>0</v>
      </c>
      <c r="H12" s="14">
        <f>IFERROR(+VLOOKUP("LDINPF"&amp;A12,'Main File'!A:O,12,0),0)</f>
        <v>0</v>
      </c>
      <c r="I12" s="14">
        <f>IFERROR(+VLOOKUP("LDINPF"&amp;A12,'Main File'!A:O,13,0),0)</f>
        <v>0</v>
      </c>
      <c r="J12" s="14">
        <f>IFERROR(+VLOOKUP("LDINPF"&amp;A12,'Main File'!A:O,14,0),0)</f>
        <v>0</v>
      </c>
      <c r="K12" s="14">
        <f>IFERROR(+VLOOKUP("LDINPF"&amp;A12,'Main File'!A:O,15,0),0)</f>
        <v>0</v>
      </c>
    </row>
    <row r="13" spans="1:14" x14ac:dyDescent="0.25">
      <c r="A13" s="9">
        <f t="shared" si="0"/>
        <v>43169</v>
      </c>
      <c r="B13" s="14">
        <f>IFERROR(+VLOOKUP("LDINPF"&amp;A13,'Main File'!A:O,6,0),0)</f>
        <v>0</v>
      </c>
      <c r="C13" s="14">
        <f>IFERROR(+VLOOKUP("LDINPF"&amp;A13,'Main File'!A:O,7,0),0)</f>
        <v>0</v>
      </c>
      <c r="D13" s="14">
        <f>IFERROR(+VLOOKUP("LDINPF"&amp;A13,'Main File'!A:O,8,0),0)</f>
        <v>0</v>
      </c>
      <c r="E13" s="14">
        <f>IFERROR(+VLOOKUP("LDINPF"&amp;A13,'Main File'!A:O,9,0),0)</f>
        <v>0</v>
      </c>
      <c r="F13" s="14">
        <f>IFERROR(+VLOOKUP("LDINPF"&amp;A13,'Main File'!A:O,10,0),0)</f>
        <v>0</v>
      </c>
      <c r="G13" s="14">
        <f>IFERROR(+VLOOKUP("LDINPF"&amp;A13,'Main File'!A:O,11,0),0)</f>
        <v>0</v>
      </c>
      <c r="H13" s="14">
        <f>IFERROR(+VLOOKUP("LDINPF"&amp;A13,'Main File'!A:O,12,0),0)</f>
        <v>0</v>
      </c>
      <c r="I13" s="14">
        <f>IFERROR(+VLOOKUP("LDINPF"&amp;A13,'Main File'!A:O,13,0),0)</f>
        <v>0</v>
      </c>
      <c r="J13" s="14">
        <f>IFERROR(+VLOOKUP("LDINPF"&amp;A13,'Main File'!A:O,14,0),0)</f>
        <v>0</v>
      </c>
      <c r="K13" s="14">
        <f>IFERROR(+VLOOKUP("LDINPF"&amp;A13,'Main File'!A:O,15,0),0)</f>
        <v>0</v>
      </c>
    </row>
    <row r="14" spans="1:14" x14ac:dyDescent="0.25">
      <c r="A14" s="9">
        <f t="shared" si="0"/>
        <v>43170</v>
      </c>
      <c r="B14" s="14">
        <f>IFERROR(+VLOOKUP("LDINPF"&amp;A14,'Main File'!A:O,6,0),0)</f>
        <v>0</v>
      </c>
      <c r="C14" s="14">
        <f>IFERROR(+VLOOKUP("LDINPF"&amp;A14,'Main File'!A:O,7,0),0)</f>
        <v>0</v>
      </c>
      <c r="D14" s="14">
        <f>IFERROR(+VLOOKUP("LDINPF"&amp;A14,'Main File'!A:O,8,0),0)</f>
        <v>0</v>
      </c>
      <c r="E14" s="14">
        <f>IFERROR(+VLOOKUP("LDINPF"&amp;A14,'Main File'!A:O,9,0),0)</f>
        <v>0</v>
      </c>
      <c r="F14" s="14">
        <f>IFERROR(+VLOOKUP("LDINPF"&amp;A14,'Main File'!A:O,10,0),0)</f>
        <v>0</v>
      </c>
      <c r="G14" s="14">
        <f>IFERROR(+VLOOKUP("LDINPF"&amp;A14,'Main File'!A:O,11,0),0)</f>
        <v>0</v>
      </c>
      <c r="H14" s="14">
        <f>IFERROR(+VLOOKUP("LDINPF"&amp;A14,'Main File'!A:O,12,0),0)</f>
        <v>0</v>
      </c>
      <c r="I14" s="14">
        <f>IFERROR(+VLOOKUP("LDINPF"&amp;A14,'Main File'!A:O,13,0),0)</f>
        <v>0</v>
      </c>
      <c r="J14" s="14">
        <f>IFERROR(+VLOOKUP("LDINPF"&amp;A14,'Main File'!A:O,14,0),0)</f>
        <v>0</v>
      </c>
      <c r="K14" s="14">
        <f>IFERROR(+VLOOKUP("LDINPF"&amp;A14,'Main File'!A:O,15,0),0)</f>
        <v>0</v>
      </c>
    </row>
    <row r="15" spans="1:14" x14ac:dyDescent="0.25">
      <c r="A15" s="9">
        <f t="shared" si="0"/>
        <v>43171</v>
      </c>
      <c r="B15" s="14">
        <f>IFERROR(+VLOOKUP("LDINPF"&amp;A15,'Main File'!A:O,6,0),0)</f>
        <v>0</v>
      </c>
      <c r="C15" s="14">
        <f>IFERROR(+VLOOKUP("LDINPF"&amp;A15,'Main File'!A:O,7,0),0)</f>
        <v>0</v>
      </c>
      <c r="D15" s="14">
        <f>IFERROR(+VLOOKUP("LDINPF"&amp;A15,'Main File'!A:O,8,0),0)</f>
        <v>0</v>
      </c>
      <c r="E15" s="14">
        <f>IFERROR(+VLOOKUP("LDINPF"&amp;A15,'Main File'!A:O,9,0),0)</f>
        <v>0</v>
      </c>
      <c r="F15" s="14">
        <f>IFERROR(+VLOOKUP("LDINPF"&amp;A15,'Main File'!A:O,10,0),0)</f>
        <v>0</v>
      </c>
      <c r="G15" s="14">
        <f>IFERROR(+VLOOKUP("LDINPF"&amp;A15,'Main File'!A:O,11,0),0)</f>
        <v>0</v>
      </c>
      <c r="H15" s="14">
        <f>IFERROR(+VLOOKUP("LDINPF"&amp;A15,'Main File'!A:O,12,0),0)</f>
        <v>0</v>
      </c>
      <c r="I15" s="14">
        <f>IFERROR(+VLOOKUP("LDINPF"&amp;A15,'Main File'!A:O,13,0),0)</f>
        <v>0</v>
      </c>
      <c r="J15" s="14">
        <f>IFERROR(+VLOOKUP("LDINPF"&amp;A15,'Main File'!A:O,14,0),0)</f>
        <v>0</v>
      </c>
      <c r="K15" s="14">
        <f>IFERROR(+VLOOKUP("LDINPF"&amp;A15,'Main File'!A:O,15,0),0)</f>
        <v>0</v>
      </c>
    </row>
    <row r="16" spans="1:14" x14ac:dyDescent="0.25">
      <c r="A16" s="9">
        <f t="shared" si="0"/>
        <v>43172</v>
      </c>
      <c r="B16" s="14">
        <f>IFERROR(+VLOOKUP("LDINPF"&amp;A16,'Main File'!A:O,6,0),0)</f>
        <v>0</v>
      </c>
      <c r="C16" s="14">
        <f>IFERROR(+VLOOKUP("LDINPF"&amp;A16,'Main File'!A:O,7,0),0)</f>
        <v>0</v>
      </c>
      <c r="D16" s="14">
        <f>IFERROR(+VLOOKUP("LDINPF"&amp;A16,'Main File'!A:O,8,0),0)</f>
        <v>0</v>
      </c>
      <c r="E16" s="14">
        <f>IFERROR(+VLOOKUP("LDINPF"&amp;A16,'Main File'!A:O,9,0),0)</f>
        <v>0</v>
      </c>
      <c r="F16" s="14">
        <f>IFERROR(+VLOOKUP("LDINPF"&amp;A16,'Main File'!A:O,10,0),0)</f>
        <v>0</v>
      </c>
      <c r="G16" s="14">
        <f>IFERROR(+VLOOKUP("LDINPF"&amp;A16,'Main File'!A:O,11,0),0)</f>
        <v>0</v>
      </c>
      <c r="H16" s="14">
        <f>IFERROR(+VLOOKUP("LDINPF"&amp;A16,'Main File'!A:O,12,0),0)</f>
        <v>0</v>
      </c>
      <c r="I16" s="14">
        <f>IFERROR(+VLOOKUP("LDINPF"&amp;A16,'Main File'!A:O,13,0),0)</f>
        <v>0</v>
      </c>
      <c r="J16" s="14">
        <f>IFERROR(+VLOOKUP("LDINPF"&amp;A16,'Main File'!A:O,14,0),0)</f>
        <v>0</v>
      </c>
      <c r="K16" s="14">
        <f>IFERROR(+VLOOKUP("LDINPF"&amp;A16,'Main File'!A:O,15,0),0)</f>
        <v>0</v>
      </c>
    </row>
    <row r="17" spans="1:11" x14ac:dyDescent="0.25">
      <c r="A17" s="9">
        <f t="shared" si="0"/>
        <v>43173</v>
      </c>
      <c r="B17" s="14">
        <f>IFERROR(+VLOOKUP("LDINPF"&amp;A17,'Main File'!A:O,6,0),0)</f>
        <v>0</v>
      </c>
      <c r="C17" s="14">
        <f>IFERROR(+VLOOKUP("LDINPF"&amp;A17,'Main File'!A:O,7,0),0)</f>
        <v>0</v>
      </c>
      <c r="D17" s="14">
        <f>IFERROR(+VLOOKUP("LDINPF"&amp;A17,'Main File'!A:O,8,0),0)</f>
        <v>0</v>
      </c>
      <c r="E17" s="14">
        <f>IFERROR(+VLOOKUP("LDINPF"&amp;A17,'Main File'!A:O,9,0),0)</f>
        <v>0</v>
      </c>
      <c r="F17" s="14">
        <f>IFERROR(+VLOOKUP("LDINPF"&amp;A17,'Main File'!A:O,10,0),0)</f>
        <v>0</v>
      </c>
      <c r="G17" s="14">
        <f>IFERROR(+VLOOKUP("LDINPF"&amp;A17,'Main File'!A:O,11,0),0)</f>
        <v>0</v>
      </c>
      <c r="H17" s="14">
        <f>IFERROR(+VLOOKUP("LDINPF"&amp;A17,'Main File'!A:O,12,0),0)</f>
        <v>0</v>
      </c>
      <c r="I17" s="14">
        <f>IFERROR(+VLOOKUP("LDINPF"&amp;A17,'Main File'!A:O,13,0),0)</f>
        <v>0</v>
      </c>
      <c r="J17" s="14">
        <f>IFERROR(+VLOOKUP("LDINPF"&amp;A17,'Main File'!A:O,14,0),0)</f>
        <v>0</v>
      </c>
      <c r="K17" s="14">
        <f>IFERROR(+VLOOKUP("LDINPF"&amp;A17,'Main File'!A:O,15,0),0)</f>
        <v>0</v>
      </c>
    </row>
    <row r="18" spans="1:11" x14ac:dyDescent="0.25">
      <c r="A18" s="9">
        <f t="shared" si="0"/>
        <v>43174</v>
      </c>
      <c r="B18" s="14">
        <f>IFERROR(+VLOOKUP("LDINPF"&amp;A18,'Main File'!A:O,6,0),0)</f>
        <v>0</v>
      </c>
      <c r="C18" s="14">
        <f>IFERROR(+VLOOKUP("LDINPF"&amp;A18,'Main File'!A:O,7,0),0)</f>
        <v>0</v>
      </c>
      <c r="D18" s="14">
        <f>IFERROR(+VLOOKUP("LDINPF"&amp;A18,'Main File'!A:O,8,0),0)</f>
        <v>0</v>
      </c>
      <c r="E18" s="14">
        <f>IFERROR(+VLOOKUP("LDINPF"&amp;A18,'Main File'!A:O,9,0),0)</f>
        <v>0</v>
      </c>
      <c r="F18" s="14">
        <f>IFERROR(+VLOOKUP("LDINPF"&amp;A18,'Main File'!A:O,10,0),0)</f>
        <v>0</v>
      </c>
      <c r="G18" s="14">
        <f>IFERROR(+VLOOKUP("LDINPF"&amp;A18,'Main File'!A:O,11,0),0)</f>
        <v>0</v>
      </c>
      <c r="H18" s="14">
        <f>IFERROR(+VLOOKUP("LDINPF"&amp;A18,'Main File'!A:O,12,0),0)</f>
        <v>0</v>
      </c>
      <c r="I18" s="14">
        <f>IFERROR(+VLOOKUP("LDINPF"&amp;A18,'Main File'!A:O,13,0),0)</f>
        <v>0</v>
      </c>
      <c r="J18" s="14">
        <f>IFERROR(+VLOOKUP("LDINPF"&amp;A18,'Main File'!A:O,14,0),0)</f>
        <v>0</v>
      </c>
      <c r="K18" s="14">
        <f>IFERROR(+VLOOKUP("LDINPF"&amp;A18,'Main File'!A:O,15,0),0)</f>
        <v>0</v>
      </c>
    </row>
    <row r="19" spans="1:11" x14ac:dyDescent="0.25">
      <c r="A19" s="9">
        <f t="shared" si="0"/>
        <v>43175</v>
      </c>
      <c r="B19" s="14">
        <f>IFERROR(+VLOOKUP("LDINPF"&amp;A19,'Main File'!A:O,6,0),0)</f>
        <v>0</v>
      </c>
      <c r="C19" s="14">
        <f>IFERROR(+VLOOKUP("LDINPF"&amp;A19,'Main File'!A:O,7,0),0)</f>
        <v>0</v>
      </c>
      <c r="D19" s="14">
        <f>IFERROR(+VLOOKUP("LDINPF"&amp;A19,'Main File'!A:O,8,0),0)</f>
        <v>0</v>
      </c>
      <c r="E19" s="14">
        <f>IFERROR(+VLOOKUP("LDINPF"&amp;A19,'Main File'!A:O,9,0),0)</f>
        <v>0</v>
      </c>
      <c r="F19" s="14">
        <f>IFERROR(+VLOOKUP("LDINPF"&amp;A19,'Main File'!A:O,10,0),0)</f>
        <v>0</v>
      </c>
      <c r="G19" s="14">
        <f>IFERROR(+VLOOKUP("LDINPF"&amp;A19,'Main File'!A:O,11,0),0)</f>
        <v>0</v>
      </c>
      <c r="H19" s="14">
        <f>IFERROR(+VLOOKUP("LDINPF"&amp;A19,'Main File'!A:O,12,0),0)</f>
        <v>0</v>
      </c>
      <c r="I19" s="14">
        <f>IFERROR(+VLOOKUP("LDINPF"&amp;A19,'Main File'!A:O,13,0),0)</f>
        <v>0</v>
      </c>
      <c r="J19" s="14">
        <f>IFERROR(+VLOOKUP("LDINPF"&amp;A19,'Main File'!A:O,14,0),0)</f>
        <v>0</v>
      </c>
      <c r="K19" s="14">
        <f>IFERROR(+VLOOKUP("LDINPF"&amp;A19,'Main File'!A:O,15,0),0)</f>
        <v>0</v>
      </c>
    </row>
    <row r="20" spans="1:11" x14ac:dyDescent="0.25">
      <c r="A20" s="9">
        <f t="shared" si="0"/>
        <v>43176</v>
      </c>
      <c r="B20" s="14">
        <f>IFERROR(+VLOOKUP("LDINPF"&amp;A20,'Main File'!A:O,6,0),0)</f>
        <v>0</v>
      </c>
      <c r="C20" s="14">
        <f>IFERROR(+VLOOKUP("LDINPF"&amp;A20,'Main File'!A:O,7,0),0)</f>
        <v>0</v>
      </c>
      <c r="D20" s="14">
        <f>IFERROR(+VLOOKUP("LDINPF"&amp;A20,'Main File'!A:O,8,0),0)</f>
        <v>0</v>
      </c>
      <c r="E20" s="14">
        <f>IFERROR(+VLOOKUP("LDINPF"&amp;A20,'Main File'!A:O,9,0),0)</f>
        <v>0</v>
      </c>
      <c r="F20" s="14">
        <f>IFERROR(+VLOOKUP("LDINPF"&amp;A20,'Main File'!A:O,10,0),0)</f>
        <v>0</v>
      </c>
      <c r="G20" s="14">
        <f>IFERROR(+VLOOKUP("LDINPF"&amp;A20,'Main File'!A:O,11,0),0)</f>
        <v>0</v>
      </c>
      <c r="H20" s="14">
        <f>IFERROR(+VLOOKUP("LDINPF"&amp;A20,'Main File'!A:O,12,0),0)</f>
        <v>0</v>
      </c>
      <c r="I20" s="14">
        <f>IFERROR(+VLOOKUP("LDINPF"&amp;A20,'Main File'!A:O,13,0),0)</f>
        <v>0</v>
      </c>
      <c r="J20" s="14">
        <f>IFERROR(+VLOOKUP("LDINPF"&amp;A20,'Main File'!A:O,14,0),0)</f>
        <v>0</v>
      </c>
      <c r="K20" s="14">
        <f>IFERROR(+VLOOKUP("LDINPF"&amp;A20,'Main File'!A:O,15,0),0)</f>
        <v>0</v>
      </c>
    </row>
    <row r="21" spans="1:11" x14ac:dyDescent="0.25">
      <c r="A21" s="9">
        <f t="shared" si="0"/>
        <v>43177</v>
      </c>
      <c r="B21" s="14">
        <f>IFERROR(+VLOOKUP("LDINPF"&amp;A21,'Main File'!A:O,6,0),0)</f>
        <v>0</v>
      </c>
      <c r="C21" s="14">
        <f>IFERROR(+VLOOKUP("LDINPF"&amp;A21,'Main File'!A:O,7,0),0)</f>
        <v>0</v>
      </c>
      <c r="D21" s="14">
        <f>IFERROR(+VLOOKUP("LDINPF"&amp;A21,'Main File'!A:O,8,0),0)</f>
        <v>0</v>
      </c>
      <c r="E21" s="14">
        <f>IFERROR(+VLOOKUP("LDINPF"&amp;A21,'Main File'!A:O,9,0),0)</f>
        <v>0</v>
      </c>
      <c r="F21" s="14">
        <f>IFERROR(+VLOOKUP("LDINPF"&amp;A21,'Main File'!A:O,10,0),0)</f>
        <v>0</v>
      </c>
      <c r="G21" s="14">
        <f>IFERROR(+VLOOKUP("LDINPF"&amp;A21,'Main File'!A:O,11,0),0)</f>
        <v>0</v>
      </c>
      <c r="H21" s="14">
        <f>IFERROR(+VLOOKUP("LDINPF"&amp;A21,'Main File'!A:O,12,0),0)</f>
        <v>0</v>
      </c>
      <c r="I21" s="14">
        <f>IFERROR(+VLOOKUP("LDINPF"&amp;A21,'Main File'!A:O,13,0),0)</f>
        <v>0</v>
      </c>
      <c r="J21" s="14">
        <f>IFERROR(+VLOOKUP("LDINPF"&amp;A21,'Main File'!A:O,14,0),0)</f>
        <v>0</v>
      </c>
      <c r="K21" s="14">
        <f>IFERROR(+VLOOKUP("LDINPF"&amp;A21,'Main File'!A:O,15,0),0)</f>
        <v>0</v>
      </c>
    </row>
    <row r="22" spans="1:11" x14ac:dyDescent="0.25">
      <c r="A22" s="9">
        <f t="shared" si="0"/>
        <v>43178</v>
      </c>
      <c r="B22" s="14">
        <f>IFERROR(+VLOOKUP("LDINPF"&amp;A22,'Main File'!A:O,6,0),0)</f>
        <v>0</v>
      </c>
      <c r="C22" s="14">
        <f>IFERROR(+VLOOKUP("LDINPF"&amp;A22,'Main File'!A:O,7,0),0)</f>
        <v>0</v>
      </c>
      <c r="D22" s="14">
        <f>IFERROR(+VLOOKUP("LDINPF"&amp;A22,'Main File'!A:O,8,0),0)</f>
        <v>0</v>
      </c>
      <c r="E22" s="14">
        <f>IFERROR(+VLOOKUP("LDINPF"&amp;A22,'Main File'!A:O,9,0),0)</f>
        <v>0</v>
      </c>
      <c r="F22" s="14">
        <f>IFERROR(+VLOOKUP("LDINPF"&amp;A22,'Main File'!A:O,10,0),0)</f>
        <v>0</v>
      </c>
      <c r="G22" s="14">
        <f>IFERROR(+VLOOKUP("LDINPF"&amp;A22,'Main File'!A:O,11,0),0)</f>
        <v>0</v>
      </c>
      <c r="H22" s="14">
        <f>IFERROR(+VLOOKUP("LDINPF"&amp;A22,'Main File'!A:O,12,0),0)</f>
        <v>0</v>
      </c>
      <c r="I22" s="14">
        <f>IFERROR(+VLOOKUP("LDINPF"&amp;A22,'Main File'!A:O,13,0),0)</f>
        <v>0</v>
      </c>
      <c r="J22" s="14">
        <f>IFERROR(+VLOOKUP("LDINPF"&amp;A22,'Main File'!A:O,14,0),0)</f>
        <v>0</v>
      </c>
      <c r="K22" s="14">
        <f>IFERROR(+VLOOKUP("LDINPF"&amp;A22,'Main File'!A:O,15,0),0)</f>
        <v>0</v>
      </c>
    </row>
    <row r="23" spans="1:11" x14ac:dyDescent="0.25">
      <c r="A23" s="9">
        <f t="shared" si="0"/>
        <v>43179</v>
      </c>
      <c r="B23" s="14">
        <f>IFERROR(+VLOOKUP("LDINPF"&amp;A23,'Main File'!A:O,6,0),0)</f>
        <v>0</v>
      </c>
      <c r="C23" s="14">
        <f>IFERROR(+VLOOKUP("LDINPF"&amp;A23,'Main File'!A:O,7,0),0)</f>
        <v>0</v>
      </c>
      <c r="D23" s="14">
        <f>IFERROR(+VLOOKUP("LDINPF"&amp;A23,'Main File'!A:O,8,0),0)</f>
        <v>0</v>
      </c>
      <c r="E23" s="14">
        <f>IFERROR(+VLOOKUP("LDINPF"&amp;A23,'Main File'!A:O,9,0),0)</f>
        <v>0</v>
      </c>
      <c r="F23" s="14">
        <f>IFERROR(+VLOOKUP("LDINPF"&amp;A23,'Main File'!A:O,10,0),0)</f>
        <v>0</v>
      </c>
      <c r="G23" s="14">
        <f>IFERROR(+VLOOKUP("LDINPF"&amp;A23,'Main File'!A:O,11,0),0)</f>
        <v>0</v>
      </c>
      <c r="H23" s="14">
        <f>IFERROR(+VLOOKUP("LDINPF"&amp;A23,'Main File'!A:O,12,0),0)</f>
        <v>0</v>
      </c>
      <c r="I23" s="14">
        <f>IFERROR(+VLOOKUP("LDINPF"&amp;A23,'Main File'!A:O,13,0),0)</f>
        <v>0</v>
      </c>
      <c r="J23" s="14">
        <f>IFERROR(+VLOOKUP("LDINPF"&amp;A23,'Main File'!A:O,14,0),0)</f>
        <v>0</v>
      </c>
      <c r="K23" s="14">
        <f>IFERROR(+VLOOKUP("LDINPF"&amp;A23,'Main File'!A:O,15,0),0)</f>
        <v>0</v>
      </c>
    </row>
    <row r="24" spans="1:11" x14ac:dyDescent="0.25">
      <c r="A24" s="9">
        <f t="shared" si="0"/>
        <v>43180</v>
      </c>
      <c r="B24" s="14">
        <f>IFERROR(+VLOOKUP("LDINPF"&amp;A24,'Main File'!A:O,6,0),0)</f>
        <v>0</v>
      </c>
      <c r="C24" s="14">
        <f>IFERROR(+VLOOKUP("LDINPF"&amp;A24,'Main File'!A:O,7,0),0)</f>
        <v>0</v>
      </c>
      <c r="D24" s="14">
        <f>IFERROR(+VLOOKUP("LDINPF"&amp;A24,'Main File'!A:O,8,0),0)</f>
        <v>0</v>
      </c>
      <c r="E24" s="14">
        <f>IFERROR(+VLOOKUP("LDINPF"&amp;A24,'Main File'!A:O,9,0),0)</f>
        <v>0</v>
      </c>
      <c r="F24" s="14">
        <f>IFERROR(+VLOOKUP("LDINPF"&amp;A24,'Main File'!A:O,10,0),0)</f>
        <v>0</v>
      </c>
      <c r="G24" s="14">
        <f>IFERROR(+VLOOKUP("LDINPF"&amp;A24,'Main File'!A:O,11,0),0)</f>
        <v>0</v>
      </c>
      <c r="H24" s="14">
        <f>IFERROR(+VLOOKUP("LDINPF"&amp;A24,'Main File'!A:O,12,0),0)</f>
        <v>0</v>
      </c>
      <c r="I24" s="14">
        <f>IFERROR(+VLOOKUP("LDINPF"&amp;A24,'Main File'!A:O,13,0),0)</f>
        <v>0</v>
      </c>
      <c r="J24" s="14">
        <f>IFERROR(+VLOOKUP("LDINPF"&amp;A24,'Main File'!A:O,14,0),0)</f>
        <v>0</v>
      </c>
      <c r="K24" s="14">
        <f>IFERROR(+VLOOKUP("LDINPF"&amp;A24,'Main File'!A:O,15,0),0)</f>
        <v>0</v>
      </c>
    </row>
    <row r="25" spans="1:11" x14ac:dyDescent="0.25">
      <c r="A25" s="9">
        <f t="shared" si="0"/>
        <v>43181</v>
      </c>
      <c r="B25" s="14">
        <f>IFERROR(+VLOOKUP("LDINPF"&amp;A25,'Main File'!A:O,6,0),0)</f>
        <v>0</v>
      </c>
      <c r="C25" s="14">
        <f>IFERROR(+VLOOKUP("LDINPF"&amp;A25,'Main File'!A:O,7,0),0)</f>
        <v>0</v>
      </c>
      <c r="D25" s="14">
        <f>IFERROR(+VLOOKUP("LDINPF"&amp;A25,'Main File'!A:O,8,0),0)</f>
        <v>0</v>
      </c>
      <c r="E25" s="14">
        <f>IFERROR(+VLOOKUP("LDINPF"&amp;A25,'Main File'!A:O,9,0),0)</f>
        <v>0</v>
      </c>
      <c r="F25" s="14">
        <f>IFERROR(+VLOOKUP("LDINPF"&amp;A25,'Main File'!A:O,10,0),0)</f>
        <v>0</v>
      </c>
      <c r="G25" s="14">
        <f>IFERROR(+VLOOKUP("LDINPF"&amp;A25,'Main File'!A:O,11,0),0)</f>
        <v>0</v>
      </c>
      <c r="H25" s="14">
        <f>IFERROR(+VLOOKUP("LDINPF"&amp;A25,'Main File'!A:O,12,0),0)</f>
        <v>0</v>
      </c>
      <c r="I25" s="14">
        <f>IFERROR(+VLOOKUP("LDINPF"&amp;A25,'Main File'!A:O,13,0),0)</f>
        <v>0</v>
      </c>
      <c r="J25" s="14">
        <f>IFERROR(+VLOOKUP("LDINPF"&amp;A25,'Main File'!A:O,14,0),0)</f>
        <v>0</v>
      </c>
      <c r="K25" s="14">
        <f>IFERROR(+VLOOKUP("LDINPF"&amp;A25,'Main File'!A:O,15,0),0)</f>
        <v>0</v>
      </c>
    </row>
    <row r="26" spans="1:11" x14ac:dyDescent="0.25">
      <c r="A26" s="9">
        <f t="shared" si="0"/>
        <v>43182</v>
      </c>
      <c r="B26" s="14">
        <f>IFERROR(+VLOOKUP("LDINPF"&amp;A26,'Main File'!A:O,6,0),0)</f>
        <v>0</v>
      </c>
      <c r="C26" s="14">
        <f>IFERROR(+VLOOKUP("LDINPF"&amp;A26,'Main File'!A:O,7,0),0)</f>
        <v>0</v>
      </c>
      <c r="D26" s="14">
        <f>IFERROR(+VLOOKUP("LDINPF"&amp;A26,'Main File'!A:O,8,0),0)</f>
        <v>0</v>
      </c>
      <c r="E26" s="14">
        <f>IFERROR(+VLOOKUP("LDINPF"&amp;A26,'Main File'!A:O,9,0),0)</f>
        <v>0</v>
      </c>
      <c r="F26" s="14">
        <f>IFERROR(+VLOOKUP("LDINPF"&amp;A26,'Main File'!A:O,10,0),0)</f>
        <v>0</v>
      </c>
      <c r="G26" s="14">
        <f>IFERROR(+VLOOKUP("LDINPF"&amp;A26,'Main File'!A:O,11,0),0)</f>
        <v>0</v>
      </c>
      <c r="H26" s="14">
        <f>IFERROR(+VLOOKUP("LDINPF"&amp;A26,'Main File'!A:O,12,0),0)</f>
        <v>0</v>
      </c>
      <c r="I26" s="14">
        <f>IFERROR(+VLOOKUP("LDINPF"&amp;A26,'Main File'!A:O,13,0),0)</f>
        <v>0</v>
      </c>
      <c r="J26" s="14">
        <f>IFERROR(+VLOOKUP("LDINPF"&amp;A26,'Main File'!A:O,14,0),0)</f>
        <v>0</v>
      </c>
      <c r="K26" s="14">
        <f>IFERROR(+VLOOKUP("LDINPF"&amp;A26,'Main File'!A:O,15,0),0)</f>
        <v>0</v>
      </c>
    </row>
    <row r="27" spans="1:11" x14ac:dyDescent="0.25">
      <c r="A27" s="9">
        <f t="shared" si="0"/>
        <v>43183</v>
      </c>
      <c r="B27" s="14">
        <f>IFERROR(+VLOOKUP("LDINPF"&amp;A27,'Main File'!A:O,6,0),0)</f>
        <v>0</v>
      </c>
      <c r="C27" s="14">
        <f>IFERROR(+VLOOKUP("LDINPF"&amp;A27,'Main File'!A:O,7,0),0)</f>
        <v>0</v>
      </c>
      <c r="D27" s="14">
        <f>IFERROR(+VLOOKUP("LDINPF"&amp;A27,'Main File'!A:O,8,0),0)</f>
        <v>0</v>
      </c>
      <c r="E27" s="14">
        <f>IFERROR(+VLOOKUP("LDINPF"&amp;A27,'Main File'!A:O,9,0),0)</f>
        <v>0</v>
      </c>
      <c r="F27" s="14">
        <f>IFERROR(+VLOOKUP("LDINPF"&amp;A27,'Main File'!A:O,10,0),0)</f>
        <v>0</v>
      </c>
      <c r="G27" s="14">
        <f>IFERROR(+VLOOKUP("LDINPF"&amp;A27,'Main File'!A:O,11,0),0)</f>
        <v>0</v>
      </c>
      <c r="H27" s="14">
        <f>IFERROR(+VLOOKUP("LDINPF"&amp;A27,'Main File'!A:O,12,0),0)</f>
        <v>0</v>
      </c>
      <c r="I27" s="14">
        <f>IFERROR(+VLOOKUP("LDINPF"&amp;A27,'Main File'!A:O,13,0),0)</f>
        <v>0</v>
      </c>
      <c r="J27" s="14">
        <f>IFERROR(+VLOOKUP("LDINPF"&amp;A27,'Main File'!A:O,14,0),0)</f>
        <v>0</v>
      </c>
      <c r="K27" s="14">
        <f>IFERROR(+VLOOKUP("LDINPF"&amp;A27,'Main File'!A:O,15,0),0)</f>
        <v>0</v>
      </c>
    </row>
    <row r="28" spans="1:11" x14ac:dyDescent="0.25">
      <c r="A28" s="9">
        <f t="shared" si="0"/>
        <v>43184</v>
      </c>
      <c r="B28" s="14">
        <f>IFERROR(+VLOOKUP("LDINPF"&amp;A28,'Main File'!A:O,6,0),0)</f>
        <v>0</v>
      </c>
      <c r="C28" s="14">
        <f>IFERROR(+VLOOKUP("LDINPF"&amp;A28,'Main File'!A:O,7,0),0)</f>
        <v>0</v>
      </c>
      <c r="D28" s="14">
        <f>IFERROR(+VLOOKUP("LDINPF"&amp;A28,'Main File'!A:O,8,0),0)</f>
        <v>0</v>
      </c>
      <c r="E28" s="14">
        <f>IFERROR(+VLOOKUP("LDINPF"&amp;A28,'Main File'!A:O,9,0),0)</f>
        <v>0</v>
      </c>
      <c r="F28" s="14">
        <f>IFERROR(+VLOOKUP("LDINPF"&amp;A28,'Main File'!A:O,10,0),0)</f>
        <v>0</v>
      </c>
      <c r="G28" s="14">
        <f>IFERROR(+VLOOKUP("LDINPF"&amp;A28,'Main File'!A:O,11,0),0)</f>
        <v>0</v>
      </c>
      <c r="H28" s="14">
        <f>IFERROR(+VLOOKUP("LDINPF"&amp;A28,'Main File'!A:O,12,0),0)</f>
        <v>0</v>
      </c>
      <c r="I28" s="14">
        <f>IFERROR(+VLOOKUP("LDINPF"&amp;A28,'Main File'!A:O,13,0),0)</f>
        <v>0</v>
      </c>
      <c r="J28" s="14">
        <f>IFERROR(+VLOOKUP("LDINPF"&amp;A28,'Main File'!A:O,14,0),0)</f>
        <v>0</v>
      </c>
      <c r="K28" s="14">
        <f>IFERROR(+VLOOKUP("LDINPF"&amp;A28,'Main File'!A:O,15,0),0)</f>
        <v>0</v>
      </c>
    </row>
    <row r="29" spans="1:11" x14ac:dyDescent="0.25">
      <c r="A29" s="9">
        <f t="shared" si="0"/>
        <v>43185</v>
      </c>
      <c r="B29" s="14">
        <f>IFERROR(+VLOOKUP("LDINPF"&amp;A29,'Main File'!A:O,6,0),0)</f>
        <v>0</v>
      </c>
      <c r="C29" s="14">
        <f>IFERROR(+VLOOKUP("LDINPF"&amp;A29,'Main File'!A:O,7,0),0)</f>
        <v>0</v>
      </c>
      <c r="D29" s="14">
        <f>IFERROR(+VLOOKUP("LDINPF"&amp;A29,'Main File'!A:O,8,0),0)</f>
        <v>0</v>
      </c>
      <c r="E29" s="14">
        <f>IFERROR(+VLOOKUP("LDINPF"&amp;A29,'Main File'!A:O,9,0),0)</f>
        <v>0</v>
      </c>
      <c r="F29" s="14">
        <f>IFERROR(+VLOOKUP("LDINPF"&amp;A29,'Main File'!A:O,10,0),0)</f>
        <v>0</v>
      </c>
      <c r="G29" s="14">
        <f>IFERROR(+VLOOKUP("LDINPF"&amp;A29,'Main File'!A:O,11,0),0)</f>
        <v>0</v>
      </c>
      <c r="H29" s="14">
        <f>IFERROR(+VLOOKUP("LDINPF"&amp;A29,'Main File'!A:O,12,0),0)</f>
        <v>0</v>
      </c>
      <c r="I29" s="14">
        <f>IFERROR(+VLOOKUP("LDINPF"&amp;A29,'Main File'!A:O,13,0),0)</f>
        <v>0</v>
      </c>
      <c r="J29" s="14">
        <f>IFERROR(+VLOOKUP("LDINPF"&amp;A29,'Main File'!A:O,14,0),0)</f>
        <v>0</v>
      </c>
      <c r="K29" s="14">
        <f>IFERROR(+VLOOKUP("LDINPF"&amp;A29,'Main File'!A:O,15,0),0)</f>
        <v>0</v>
      </c>
    </row>
    <row r="30" spans="1:11" x14ac:dyDescent="0.25">
      <c r="A30" s="9">
        <f t="shared" si="0"/>
        <v>43186</v>
      </c>
      <c r="B30" s="14">
        <f>IFERROR(+VLOOKUP("LDINPF"&amp;A30,'Main File'!A:O,6,0),0)</f>
        <v>0</v>
      </c>
      <c r="C30" s="14">
        <f>IFERROR(+VLOOKUP("LDINPF"&amp;A30,'Main File'!A:O,7,0),0)</f>
        <v>0</v>
      </c>
      <c r="D30" s="14">
        <f>IFERROR(+VLOOKUP("LDINPF"&amp;A30,'Main File'!A:O,8,0),0)</f>
        <v>0</v>
      </c>
      <c r="E30" s="14">
        <f>IFERROR(+VLOOKUP("LDINPF"&amp;A30,'Main File'!A:O,9,0),0)</f>
        <v>0</v>
      </c>
      <c r="F30" s="14">
        <f>IFERROR(+VLOOKUP("LDINPF"&amp;A30,'Main File'!A:O,10,0),0)</f>
        <v>0</v>
      </c>
      <c r="G30" s="14">
        <f>IFERROR(+VLOOKUP("LDINPF"&amp;A30,'Main File'!A:O,11,0),0)</f>
        <v>0</v>
      </c>
      <c r="H30" s="14">
        <f>IFERROR(+VLOOKUP("LDINPF"&amp;A30,'Main File'!A:O,12,0),0)</f>
        <v>0</v>
      </c>
      <c r="I30" s="14">
        <f>IFERROR(+VLOOKUP("LDINPF"&amp;A30,'Main File'!A:O,13,0),0)</f>
        <v>0</v>
      </c>
      <c r="J30" s="14">
        <f>IFERROR(+VLOOKUP("LDINPF"&amp;A30,'Main File'!A:O,14,0),0)</f>
        <v>0</v>
      </c>
      <c r="K30" s="14">
        <f>IFERROR(+VLOOKUP("LDINPF"&amp;A30,'Main File'!A:O,15,0),0)</f>
        <v>0</v>
      </c>
    </row>
    <row r="31" spans="1:11" x14ac:dyDescent="0.25">
      <c r="A31" s="9">
        <f t="shared" si="0"/>
        <v>43187</v>
      </c>
      <c r="B31" s="14">
        <f>IFERROR(+VLOOKUP("LDINPF"&amp;A31,'Main File'!A:O,6,0),0)</f>
        <v>0</v>
      </c>
      <c r="C31" s="14">
        <f>IFERROR(+VLOOKUP("LDINPF"&amp;A31,'Main File'!A:O,7,0),0)</f>
        <v>0</v>
      </c>
      <c r="D31" s="14">
        <f>IFERROR(+VLOOKUP("LDINPF"&amp;A31,'Main File'!A:O,8,0),0)</f>
        <v>0</v>
      </c>
      <c r="E31" s="14">
        <f>IFERROR(+VLOOKUP("LDINPF"&amp;A31,'Main File'!A:O,9,0),0)</f>
        <v>0</v>
      </c>
      <c r="F31" s="14">
        <f>IFERROR(+VLOOKUP("LDINPF"&amp;A31,'Main File'!A:O,10,0),0)</f>
        <v>0</v>
      </c>
      <c r="G31" s="14">
        <f>IFERROR(+VLOOKUP("LDINPF"&amp;A31,'Main File'!A:O,11,0),0)</f>
        <v>0</v>
      </c>
      <c r="H31" s="14">
        <f>IFERROR(+VLOOKUP("LDINPF"&amp;A31,'Main File'!A:O,12,0),0)</f>
        <v>0</v>
      </c>
      <c r="I31" s="14">
        <f>IFERROR(+VLOOKUP("LDINPF"&amp;A31,'Main File'!A:O,13,0),0)</f>
        <v>0</v>
      </c>
      <c r="J31" s="14">
        <f>IFERROR(+VLOOKUP("LDINPF"&amp;A31,'Main File'!A:O,14,0),0)</f>
        <v>0</v>
      </c>
      <c r="K31" s="14">
        <f>IFERROR(+VLOOKUP("LDINPF"&amp;A31,'Main File'!A:O,15,0),0)</f>
        <v>0</v>
      </c>
    </row>
    <row r="32" spans="1:11" x14ac:dyDescent="0.25">
      <c r="A32" s="9">
        <f t="shared" si="0"/>
        <v>43188</v>
      </c>
      <c r="B32" s="14">
        <f>IFERROR(+VLOOKUP("LDINPF"&amp;A32,'Main File'!A:O,6,0),0)</f>
        <v>0</v>
      </c>
      <c r="C32" s="14">
        <f>IFERROR(+VLOOKUP("LDINPF"&amp;A32,'Main File'!A:O,7,0),0)</f>
        <v>0</v>
      </c>
      <c r="D32" s="14">
        <f>IFERROR(+VLOOKUP("LDINPF"&amp;A32,'Main File'!A:O,8,0),0)</f>
        <v>0</v>
      </c>
      <c r="E32" s="14">
        <f>IFERROR(+VLOOKUP("LDINPF"&amp;A32,'Main File'!A:O,9,0),0)</f>
        <v>0</v>
      </c>
      <c r="F32" s="14">
        <f>IFERROR(+VLOOKUP("LDINPF"&amp;A32,'Main File'!A:O,10,0),0)</f>
        <v>0</v>
      </c>
      <c r="G32" s="14">
        <f>IFERROR(+VLOOKUP("LDINPF"&amp;A32,'Main File'!A:O,11,0),0)</f>
        <v>0</v>
      </c>
      <c r="H32" s="14">
        <f>IFERROR(+VLOOKUP("LDINPF"&amp;A32,'Main File'!A:O,12,0),0)</f>
        <v>0</v>
      </c>
      <c r="I32" s="14">
        <f>IFERROR(+VLOOKUP("LDINPF"&amp;A32,'Main File'!A:O,13,0),0)</f>
        <v>0</v>
      </c>
      <c r="J32" s="14">
        <f>IFERROR(+VLOOKUP("LDINPF"&amp;A32,'Main File'!A:O,14,0),0)</f>
        <v>0</v>
      </c>
      <c r="K32" s="14">
        <f>IFERROR(+VLOOKUP("LDINPF"&amp;A32,'Main File'!A:O,15,0),0)</f>
        <v>0</v>
      </c>
    </row>
    <row r="33" spans="1:11" x14ac:dyDescent="0.25">
      <c r="A33" s="9">
        <f t="shared" si="0"/>
        <v>43189</v>
      </c>
      <c r="B33" s="14">
        <f>IFERROR(+VLOOKUP("LDINPF"&amp;A33,'Main File'!A:O,6,0),0)</f>
        <v>0</v>
      </c>
      <c r="C33" s="14">
        <f>IFERROR(+VLOOKUP("LDINPF"&amp;A33,'Main File'!A:O,7,0),0)</f>
        <v>0</v>
      </c>
      <c r="D33" s="14">
        <f>IFERROR(+VLOOKUP("LDINPF"&amp;A33,'Main File'!A:O,8,0),0)</f>
        <v>0</v>
      </c>
      <c r="E33" s="14">
        <f>IFERROR(+VLOOKUP("LDINPF"&amp;A33,'Main File'!A:O,9,0),0)</f>
        <v>0</v>
      </c>
      <c r="F33" s="14">
        <f>IFERROR(+VLOOKUP("LDINPF"&amp;A33,'Main File'!A:O,10,0),0)</f>
        <v>0</v>
      </c>
      <c r="G33" s="14">
        <f>IFERROR(+VLOOKUP("LDINPF"&amp;A33,'Main File'!A:O,11,0),0)</f>
        <v>0</v>
      </c>
      <c r="H33" s="14">
        <f>IFERROR(+VLOOKUP("LDINPF"&amp;A33,'Main File'!A:O,12,0),0)</f>
        <v>0</v>
      </c>
      <c r="I33" s="14">
        <f>IFERROR(+VLOOKUP("LDINPF"&amp;A33,'Main File'!A:O,13,0),0)</f>
        <v>0</v>
      </c>
      <c r="J33" s="14">
        <f>IFERROR(+VLOOKUP("LDINPF"&amp;A33,'Main File'!A:O,14,0),0)</f>
        <v>0</v>
      </c>
      <c r="K33" s="14">
        <f>IFERROR(+VLOOKUP("LDINPF"&amp;A33,'Main File'!A:O,15,0),0)</f>
        <v>0</v>
      </c>
    </row>
    <row r="34" spans="1:11" x14ac:dyDescent="0.25">
      <c r="A34" s="9">
        <f t="shared" si="0"/>
        <v>43190</v>
      </c>
      <c r="B34" s="14">
        <f>IFERROR(+VLOOKUP("LDINPF"&amp;A34,'Main File'!A:O,6,0),0)</f>
        <v>0</v>
      </c>
      <c r="C34" s="14">
        <f>IFERROR(+VLOOKUP("LDINPF"&amp;A34,'Main File'!A:O,7,0),0)</f>
        <v>0</v>
      </c>
      <c r="D34" s="14">
        <f>IFERROR(+VLOOKUP("LDINPF"&amp;A34,'Main File'!A:O,8,0),0)</f>
        <v>0</v>
      </c>
      <c r="E34" s="14">
        <f>IFERROR(+VLOOKUP("LDINPF"&amp;A34,'Main File'!A:O,9,0),0)</f>
        <v>0</v>
      </c>
      <c r="F34" s="14">
        <f>IFERROR(+VLOOKUP("LDINPF"&amp;A34,'Main File'!A:O,10,0),0)</f>
        <v>0</v>
      </c>
      <c r="G34" s="14">
        <f>IFERROR(+VLOOKUP("LDINPF"&amp;A34,'Main File'!A:O,11,0),0)</f>
        <v>0</v>
      </c>
      <c r="H34" s="14">
        <f>IFERROR(+VLOOKUP("LDINPF"&amp;A34,'Main File'!A:O,12,0),0)</f>
        <v>0</v>
      </c>
      <c r="I34" s="14">
        <f>IFERROR(+VLOOKUP("LDINPF"&amp;A34,'Main File'!A:O,13,0),0)</f>
        <v>0</v>
      </c>
      <c r="J34" s="14">
        <f>IFERROR(+VLOOKUP("LDINPF"&amp;A34,'Main File'!A:O,14,0),0)</f>
        <v>0</v>
      </c>
      <c r="K34" s="14">
        <f>IFERROR(+VLOOKUP("LDINPF"&amp;A34,'Main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41"/>
  <sheetViews>
    <sheetView workbookViewId="0">
      <selection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Monthly Income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5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IFERROR(+VLOOKUP("LDMIPF"&amp;A4,'Main File'!A:O,6,0),0)</f>
        <v>2.2349323706865438</v>
      </c>
      <c r="C4" s="14">
        <f>IFERROR(+VLOOKUP("LDMIPF"&amp;A4,'Main File'!A:O,7,0),0)</f>
        <v>0</v>
      </c>
      <c r="D4" s="14">
        <f>IFERROR(+VLOOKUP("LDMIPF"&amp;A4,'Main File'!A:O,8,0),0)</f>
        <v>0.2</v>
      </c>
      <c r="E4" s="14">
        <f>IFERROR(+VLOOKUP("LDMIPF"&amp;A4,'Main File'!A:O,9,0),0)</f>
        <v>0.32669583799685342</v>
      </c>
      <c r="F4" s="14">
        <f>IFERROR(+VLOOKUP("LDMIPF"&amp;A4,'Main File'!A:O,10,0),0)</f>
        <v>2.7616282086833976</v>
      </c>
      <c r="G4" s="14">
        <f>IFERROR(+VLOOKUP("LDMIPF"&amp;A4,'Main File'!A:O,11,0),0)</f>
        <v>1.5358208710074552</v>
      </c>
      <c r="H4" s="14">
        <f>IFERROR(+VLOOKUP("LDMIPF"&amp;A4,'Main File'!A:O,12,0),0)</f>
        <v>0</v>
      </c>
      <c r="I4" s="14">
        <f>IFERROR(+VLOOKUP("LDMIPF"&amp;A4,'Main File'!A:O,13,0),0)</f>
        <v>0.2</v>
      </c>
      <c r="J4" s="14">
        <f>IFERROR(+VLOOKUP("LDMIPF"&amp;A4,'Main File'!A:O,14,0),0)</f>
        <v>0.30166176427401947</v>
      </c>
      <c r="K4" s="14">
        <f>IFERROR(+VLOOKUP("LDMIPF"&amp;A4,'Main File'!A:O,15,0),0)</f>
        <v>2.0374826352814748</v>
      </c>
    </row>
    <row r="5" spans="1:14" x14ac:dyDescent="0.25">
      <c r="A5" s="9">
        <v>43161</v>
      </c>
      <c r="B5" s="14">
        <f>IFERROR(+VLOOKUP("LDMIPF"&amp;A5,'Main File'!A:O,6,0),0)</f>
        <v>2.2355496205283547</v>
      </c>
      <c r="C5" s="14">
        <f>IFERROR(+VLOOKUP("LDMIPF"&amp;A5,'Main File'!A:O,7,0),0)</f>
        <v>0</v>
      </c>
      <c r="D5" s="14">
        <f>IFERROR(+VLOOKUP("LDMIPF"&amp;A5,'Main File'!A:O,8,0),0)</f>
        <v>0.2</v>
      </c>
      <c r="E5" s="14">
        <f>IFERROR(+VLOOKUP("LDMIPF"&amp;A5,'Main File'!A:O,9,0),0)</f>
        <v>0.32680637493210862</v>
      </c>
      <c r="F5" s="14">
        <f>IFERROR(+VLOOKUP("LDMIPF"&amp;A5,'Main File'!A:O,10,0),0)</f>
        <v>2.7623559954604637</v>
      </c>
      <c r="G5" s="14">
        <f>IFERROR(+VLOOKUP("LDMIPF"&amp;A5,'Main File'!A:O,11,0),0)</f>
        <v>1.5365314338063227</v>
      </c>
      <c r="H5" s="14">
        <f>IFERROR(+VLOOKUP("LDMIPF"&amp;A5,'Main File'!A:O,12,0),0)</f>
        <v>0</v>
      </c>
      <c r="I5" s="14">
        <f>IFERROR(+VLOOKUP("LDMIPF"&amp;A5,'Main File'!A:O,13,0),0)</f>
        <v>0.2</v>
      </c>
      <c r="J5" s="14">
        <f>IFERROR(+VLOOKUP("LDMIPF"&amp;A5,'Main File'!A:O,14,0),0)</f>
        <v>0.30179363228451267</v>
      </c>
      <c r="K5" s="14">
        <f>IFERROR(+VLOOKUP("LDMIPF"&amp;A5,'Main File'!A:O,15,0),0)</f>
        <v>2.0383250660908354</v>
      </c>
    </row>
    <row r="6" spans="1:14" x14ac:dyDescent="0.25">
      <c r="A6" s="9">
        <f>+A5+1</f>
        <v>43162</v>
      </c>
      <c r="B6" s="14">
        <f>IFERROR(+VLOOKUP("LDMIPF"&amp;A6,'Main File'!A:O,6,0),0)</f>
        <v>2.2355281472753883</v>
      </c>
      <c r="C6" s="14">
        <f>IFERROR(+VLOOKUP("LDMIPF"&amp;A6,'Main File'!A:O,7,0),0)</f>
        <v>0</v>
      </c>
      <c r="D6" s="14">
        <f>IFERROR(+VLOOKUP("LDMIPF"&amp;A6,'Main File'!A:O,8,0),0)</f>
        <v>0.2</v>
      </c>
      <c r="E6" s="14">
        <f>IFERROR(+VLOOKUP("LDMIPF"&amp;A6,'Main File'!A:O,9,0),0)</f>
        <v>0.32680184058259398</v>
      </c>
      <c r="F6" s="14">
        <f>IFERROR(+VLOOKUP("LDMIPF"&amp;A6,'Main File'!A:O,10,0),0)</f>
        <v>2.7623299878579823</v>
      </c>
      <c r="G6" s="14">
        <f>IFERROR(+VLOOKUP("LDMIPF"&amp;A6,'Main File'!A:O,11,0),0)</f>
        <v>1.5365246101812184</v>
      </c>
      <c r="H6" s="14">
        <f>IFERROR(+VLOOKUP("LDMIPF"&amp;A6,'Main File'!A:O,12,0),0)</f>
        <v>0</v>
      </c>
      <c r="I6" s="14">
        <f>IFERROR(+VLOOKUP("LDMIPF"&amp;A6,'Main File'!A:O,13,0),0)</f>
        <v>0.2</v>
      </c>
      <c r="J6" s="14">
        <f>IFERROR(+VLOOKUP("LDMIPF"&amp;A6,'Main File'!A:O,14,0),0)</f>
        <v>0.30179721952583927</v>
      </c>
      <c r="K6" s="14">
        <f>IFERROR(+VLOOKUP("LDMIPF"&amp;A6,'Main File'!A:O,15,0),0)</f>
        <v>2.0383218297070576</v>
      </c>
    </row>
    <row r="7" spans="1:14" x14ac:dyDescent="0.25">
      <c r="A7" s="9">
        <f t="shared" ref="A7:A34" si="0">+A6+1</f>
        <v>43163</v>
      </c>
      <c r="B7" s="14">
        <f>IFERROR(+VLOOKUP("LDMIPF"&amp;A7,'Main File'!A:O,6,0),0)</f>
        <v>2.2355070742209224</v>
      </c>
      <c r="C7" s="14">
        <f>IFERROR(+VLOOKUP("LDMIPF"&amp;A7,'Main File'!A:O,7,0),0)</f>
        <v>0</v>
      </c>
      <c r="D7" s="14">
        <f>IFERROR(+VLOOKUP("LDMIPF"&amp;A7,'Main File'!A:O,8,0),0)</f>
        <v>0.2</v>
      </c>
      <c r="E7" s="14">
        <f>IFERROR(+VLOOKUP("LDMIPF"&amp;A7,'Main File'!A:O,9,0),0)</f>
        <v>0.32679805396768019</v>
      </c>
      <c r="F7" s="14">
        <f>IFERROR(+VLOOKUP("LDMIPF"&amp;A7,'Main File'!A:O,10,0),0)</f>
        <v>2.7623051281886029</v>
      </c>
      <c r="G7" s="14">
        <f>IFERROR(+VLOOKUP("LDMIPF"&amp;A7,'Main File'!A:O,11,0),0)</f>
        <v>1.5365177999531194</v>
      </c>
      <c r="H7" s="14">
        <f>IFERROR(+VLOOKUP("LDMIPF"&amp;A7,'Main File'!A:O,12,0),0)</f>
        <v>0</v>
      </c>
      <c r="I7" s="14">
        <f>IFERROR(+VLOOKUP("LDMIPF"&amp;A7,'Main File'!A:O,13,0),0)</f>
        <v>0.2</v>
      </c>
      <c r="J7" s="14">
        <f>IFERROR(+VLOOKUP("LDMIPF"&amp;A7,'Main File'!A:O,14,0),0)</f>
        <v>0.30180080805695186</v>
      </c>
      <c r="K7" s="14">
        <f>IFERROR(+VLOOKUP("LDMIPF"&amp;A7,'Main File'!A:O,15,0),0)</f>
        <v>2.038318608010071</v>
      </c>
    </row>
    <row r="8" spans="1:14" x14ac:dyDescent="0.25">
      <c r="A8" s="9">
        <f t="shared" si="0"/>
        <v>43164</v>
      </c>
      <c r="B8" s="14">
        <f>IFERROR(+VLOOKUP("LDMIPF"&amp;A8,'Main File'!A:O,6,0),0)</f>
        <v>0</v>
      </c>
      <c r="C8" s="14">
        <f>IFERROR(+VLOOKUP("LDMIPF"&amp;A8,'Main File'!A:O,7,0),0)</f>
        <v>0</v>
      </c>
      <c r="D8" s="14">
        <f>IFERROR(+VLOOKUP("LDMIPF"&amp;A8,'Main File'!A:O,8,0),0)</f>
        <v>0</v>
      </c>
      <c r="E8" s="14">
        <f>IFERROR(+VLOOKUP("LDMIPF"&amp;A8,'Main File'!A:O,9,0),0)</f>
        <v>0</v>
      </c>
      <c r="F8" s="14">
        <f>IFERROR(+VLOOKUP("LDMIPF"&amp;A8,'Main File'!A:O,10,0),0)</f>
        <v>0</v>
      </c>
      <c r="G8" s="14">
        <f>IFERROR(+VLOOKUP("LDMIPF"&amp;A8,'Main File'!A:O,11,0),0)</f>
        <v>0</v>
      </c>
      <c r="H8" s="14">
        <f>IFERROR(+VLOOKUP("LDMIPF"&amp;A8,'Main File'!A:O,12,0),0)</f>
        <v>0</v>
      </c>
      <c r="I8" s="14">
        <f>IFERROR(+VLOOKUP("LDMIPF"&amp;A8,'Main File'!A:O,13,0),0)</f>
        <v>0</v>
      </c>
      <c r="J8" s="14">
        <f>IFERROR(+VLOOKUP("LDMIPF"&amp;A8,'Main File'!A:O,14,0),0)</f>
        <v>0</v>
      </c>
      <c r="K8" s="14">
        <f>IFERROR(+VLOOKUP("LDMIPF"&amp;A8,'Main File'!A:O,15,0),0)</f>
        <v>0</v>
      </c>
    </row>
    <row r="9" spans="1:14" x14ac:dyDescent="0.25">
      <c r="A9" s="9">
        <f t="shared" si="0"/>
        <v>43165</v>
      </c>
      <c r="B9" s="14">
        <f>IFERROR(+VLOOKUP("LDMIPF"&amp;A9,'Main File'!A:O,6,0),0)</f>
        <v>0</v>
      </c>
      <c r="C9" s="14">
        <f>IFERROR(+VLOOKUP("LDMIPF"&amp;A9,'Main File'!A:O,7,0),0)</f>
        <v>0</v>
      </c>
      <c r="D9" s="14">
        <f>IFERROR(+VLOOKUP("LDMIPF"&amp;A9,'Main File'!A:O,8,0),0)</f>
        <v>0</v>
      </c>
      <c r="E9" s="14">
        <f>IFERROR(+VLOOKUP("LDMIPF"&amp;A9,'Main File'!A:O,9,0),0)</f>
        <v>0</v>
      </c>
      <c r="F9" s="14">
        <f>IFERROR(+VLOOKUP("LDMIPF"&amp;A9,'Main File'!A:O,10,0),0)</f>
        <v>0</v>
      </c>
      <c r="G9" s="14">
        <f>IFERROR(+VLOOKUP("LDMIPF"&amp;A9,'Main File'!A:O,11,0),0)</f>
        <v>0</v>
      </c>
      <c r="H9" s="14">
        <f>IFERROR(+VLOOKUP("LDMIPF"&amp;A9,'Main File'!A:O,12,0),0)</f>
        <v>0</v>
      </c>
      <c r="I9" s="14">
        <f>IFERROR(+VLOOKUP("LDMIPF"&amp;A9,'Main File'!A:O,13,0),0)</f>
        <v>0</v>
      </c>
      <c r="J9" s="14">
        <f>IFERROR(+VLOOKUP("LDMIPF"&amp;A9,'Main File'!A:O,14,0),0)</f>
        <v>0</v>
      </c>
      <c r="K9" s="14">
        <f>IFERROR(+VLOOKUP("LDMIPF"&amp;A9,'Main File'!A:O,15,0),0)</f>
        <v>0</v>
      </c>
    </row>
    <row r="10" spans="1:14" x14ac:dyDescent="0.25">
      <c r="A10" s="9">
        <f t="shared" si="0"/>
        <v>43166</v>
      </c>
      <c r="B10" s="14">
        <f>IFERROR(+VLOOKUP("LDMIPF"&amp;A10,'Main File'!A:O,6,0),0)</f>
        <v>0</v>
      </c>
      <c r="C10" s="14">
        <f>IFERROR(+VLOOKUP("LDMIPF"&amp;A10,'Main File'!A:O,7,0),0)</f>
        <v>0</v>
      </c>
      <c r="D10" s="14">
        <f>IFERROR(+VLOOKUP("LDMIPF"&amp;A10,'Main File'!A:O,8,0),0)</f>
        <v>0</v>
      </c>
      <c r="E10" s="14">
        <f>IFERROR(+VLOOKUP("LDMIPF"&amp;A10,'Main File'!A:O,9,0),0)</f>
        <v>0</v>
      </c>
      <c r="F10" s="14">
        <f>IFERROR(+VLOOKUP("LDMIPF"&amp;A10,'Main File'!A:O,10,0),0)</f>
        <v>0</v>
      </c>
      <c r="G10" s="14">
        <f>IFERROR(+VLOOKUP("LDMIPF"&amp;A10,'Main File'!A:O,11,0),0)</f>
        <v>0</v>
      </c>
      <c r="H10" s="14">
        <f>IFERROR(+VLOOKUP("LDMIPF"&amp;A10,'Main File'!A:O,12,0),0)</f>
        <v>0</v>
      </c>
      <c r="I10" s="14">
        <f>IFERROR(+VLOOKUP("LDMIPF"&amp;A10,'Main File'!A:O,13,0),0)</f>
        <v>0</v>
      </c>
      <c r="J10" s="14">
        <f>IFERROR(+VLOOKUP("LDMIPF"&amp;A10,'Main File'!A:O,14,0),0)</f>
        <v>0</v>
      </c>
      <c r="K10" s="14">
        <f>IFERROR(+VLOOKUP("LDMIPF"&amp;A10,'Main File'!A:O,15,0),0)</f>
        <v>0</v>
      </c>
    </row>
    <row r="11" spans="1:14" x14ac:dyDescent="0.25">
      <c r="A11" s="9">
        <f t="shared" si="0"/>
        <v>43167</v>
      </c>
      <c r="B11" s="14">
        <f>IFERROR(+VLOOKUP("LDMIPF"&amp;A11,'Main File'!A:O,6,0),0)</f>
        <v>0</v>
      </c>
      <c r="C11" s="14">
        <f>IFERROR(+VLOOKUP("LDMIPF"&amp;A11,'Main File'!A:O,7,0),0)</f>
        <v>0</v>
      </c>
      <c r="D11" s="14">
        <f>IFERROR(+VLOOKUP("LDMIPF"&amp;A11,'Main File'!A:O,8,0),0)</f>
        <v>0</v>
      </c>
      <c r="E11" s="14">
        <f>IFERROR(+VLOOKUP("LDMIPF"&amp;A11,'Main File'!A:O,9,0),0)</f>
        <v>0</v>
      </c>
      <c r="F11" s="14">
        <f>IFERROR(+VLOOKUP("LDMIPF"&amp;A11,'Main File'!A:O,10,0),0)</f>
        <v>0</v>
      </c>
      <c r="G11" s="14">
        <f>IFERROR(+VLOOKUP("LDMIPF"&amp;A11,'Main File'!A:O,11,0),0)</f>
        <v>0</v>
      </c>
      <c r="H11" s="14">
        <f>IFERROR(+VLOOKUP("LDMIPF"&amp;A11,'Main File'!A:O,12,0),0)</f>
        <v>0</v>
      </c>
      <c r="I11" s="14">
        <f>IFERROR(+VLOOKUP("LDMIPF"&amp;A11,'Main File'!A:O,13,0),0)</f>
        <v>0</v>
      </c>
      <c r="J11" s="14">
        <f>IFERROR(+VLOOKUP("LDMIPF"&amp;A11,'Main File'!A:O,14,0),0)</f>
        <v>0</v>
      </c>
      <c r="K11" s="14">
        <f>IFERROR(+VLOOKUP("LDMIPF"&amp;A11,'Main File'!A:O,15,0),0)</f>
        <v>0</v>
      </c>
    </row>
    <row r="12" spans="1:14" x14ac:dyDescent="0.25">
      <c r="A12" s="9">
        <f t="shared" si="0"/>
        <v>43168</v>
      </c>
      <c r="B12" s="14">
        <f>IFERROR(+VLOOKUP("LDMIPF"&amp;A12,'Main File'!A:O,6,0),0)</f>
        <v>0</v>
      </c>
      <c r="C12" s="14">
        <f>IFERROR(+VLOOKUP("LDMIPF"&amp;A12,'Main File'!A:O,7,0),0)</f>
        <v>0</v>
      </c>
      <c r="D12" s="14">
        <f>IFERROR(+VLOOKUP("LDMIPF"&amp;A12,'Main File'!A:O,8,0),0)</f>
        <v>0</v>
      </c>
      <c r="E12" s="14">
        <f>IFERROR(+VLOOKUP("LDMIPF"&amp;A12,'Main File'!A:O,9,0),0)</f>
        <v>0</v>
      </c>
      <c r="F12" s="14">
        <f>IFERROR(+VLOOKUP("LDMIPF"&amp;A12,'Main File'!A:O,10,0),0)</f>
        <v>0</v>
      </c>
      <c r="G12" s="14">
        <f>IFERROR(+VLOOKUP("LDMIPF"&amp;A12,'Main File'!A:O,11,0),0)</f>
        <v>0</v>
      </c>
      <c r="H12" s="14">
        <f>IFERROR(+VLOOKUP("LDMIPF"&amp;A12,'Main File'!A:O,12,0),0)</f>
        <v>0</v>
      </c>
      <c r="I12" s="14">
        <f>IFERROR(+VLOOKUP("LDMIPF"&amp;A12,'Main File'!A:O,13,0),0)</f>
        <v>0</v>
      </c>
      <c r="J12" s="14">
        <f>IFERROR(+VLOOKUP("LDMIPF"&amp;A12,'Main File'!A:O,14,0),0)</f>
        <v>0</v>
      </c>
      <c r="K12" s="14">
        <f>IFERROR(+VLOOKUP("LDMIPF"&amp;A12,'Main File'!A:O,15,0),0)</f>
        <v>0</v>
      </c>
    </row>
    <row r="13" spans="1:14" x14ac:dyDescent="0.25">
      <c r="A13" s="9">
        <f t="shared" si="0"/>
        <v>43169</v>
      </c>
      <c r="B13" s="14">
        <f>IFERROR(+VLOOKUP("LDMIPF"&amp;A13,'Main File'!A:O,6,0),0)</f>
        <v>0</v>
      </c>
      <c r="C13" s="14">
        <f>IFERROR(+VLOOKUP("LDMIPF"&amp;A13,'Main File'!A:O,7,0),0)</f>
        <v>0</v>
      </c>
      <c r="D13" s="14">
        <f>IFERROR(+VLOOKUP("LDMIPF"&amp;A13,'Main File'!A:O,8,0),0)</f>
        <v>0</v>
      </c>
      <c r="E13" s="14">
        <f>IFERROR(+VLOOKUP("LDMIPF"&amp;A13,'Main File'!A:O,9,0),0)</f>
        <v>0</v>
      </c>
      <c r="F13" s="14">
        <f>IFERROR(+VLOOKUP("LDMIPF"&amp;A13,'Main File'!A:O,10,0),0)</f>
        <v>0</v>
      </c>
      <c r="G13" s="14">
        <f>IFERROR(+VLOOKUP("LDMIPF"&amp;A13,'Main File'!A:O,11,0),0)</f>
        <v>0</v>
      </c>
      <c r="H13" s="14">
        <f>IFERROR(+VLOOKUP("LDMIPF"&amp;A13,'Main File'!A:O,12,0),0)</f>
        <v>0</v>
      </c>
      <c r="I13" s="14">
        <f>IFERROR(+VLOOKUP("LDMIPF"&amp;A13,'Main File'!A:O,13,0),0)</f>
        <v>0</v>
      </c>
      <c r="J13" s="14">
        <f>IFERROR(+VLOOKUP("LDMIPF"&amp;A13,'Main File'!A:O,14,0),0)</f>
        <v>0</v>
      </c>
      <c r="K13" s="14">
        <f>IFERROR(+VLOOKUP("LDMIPF"&amp;A13,'Main File'!A:O,15,0),0)</f>
        <v>0</v>
      </c>
    </row>
    <row r="14" spans="1:14" x14ac:dyDescent="0.25">
      <c r="A14" s="9">
        <f t="shared" si="0"/>
        <v>43170</v>
      </c>
      <c r="B14" s="14">
        <f>IFERROR(+VLOOKUP("LDMIPF"&amp;A14,'Main File'!A:O,6,0),0)</f>
        <v>0</v>
      </c>
      <c r="C14" s="14">
        <f>IFERROR(+VLOOKUP("LDMIPF"&amp;A14,'Main File'!A:O,7,0),0)</f>
        <v>0</v>
      </c>
      <c r="D14" s="14">
        <f>IFERROR(+VLOOKUP("LDMIPF"&amp;A14,'Main File'!A:O,8,0),0)</f>
        <v>0</v>
      </c>
      <c r="E14" s="14">
        <f>IFERROR(+VLOOKUP("LDMIPF"&amp;A14,'Main File'!A:O,9,0),0)</f>
        <v>0</v>
      </c>
      <c r="F14" s="14">
        <f>IFERROR(+VLOOKUP("LDMIPF"&amp;A14,'Main File'!A:O,10,0),0)</f>
        <v>0</v>
      </c>
      <c r="G14" s="14">
        <f>IFERROR(+VLOOKUP("LDMIPF"&amp;A14,'Main File'!A:O,11,0),0)</f>
        <v>0</v>
      </c>
      <c r="H14" s="14">
        <f>IFERROR(+VLOOKUP("LDMIPF"&amp;A14,'Main File'!A:O,12,0),0)</f>
        <v>0</v>
      </c>
      <c r="I14" s="14">
        <f>IFERROR(+VLOOKUP("LDMIPF"&amp;A14,'Main File'!A:O,13,0),0)</f>
        <v>0</v>
      </c>
      <c r="J14" s="14">
        <f>IFERROR(+VLOOKUP("LDMIPF"&amp;A14,'Main File'!A:O,14,0),0)</f>
        <v>0</v>
      </c>
      <c r="K14" s="14">
        <f>IFERROR(+VLOOKUP("LDMIPF"&amp;A14,'Main File'!A:O,15,0),0)</f>
        <v>0</v>
      </c>
    </row>
    <row r="15" spans="1:14" x14ac:dyDescent="0.25">
      <c r="A15" s="9">
        <f t="shared" si="0"/>
        <v>43171</v>
      </c>
      <c r="B15" s="14">
        <f>IFERROR(+VLOOKUP("LDMIPF"&amp;A15,'Main File'!A:O,6,0),0)</f>
        <v>0</v>
      </c>
      <c r="C15" s="14">
        <f>IFERROR(+VLOOKUP("LDMIPF"&amp;A15,'Main File'!A:O,7,0),0)</f>
        <v>0</v>
      </c>
      <c r="D15" s="14">
        <f>IFERROR(+VLOOKUP("LDMIPF"&amp;A15,'Main File'!A:O,8,0),0)</f>
        <v>0</v>
      </c>
      <c r="E15" s="14">
        <f>IFERROR(+VLOOKUP("LDMIPF"&amp;A15,'Main File'!A:O,9,0),0)</f>
        <v>0</v>
      </c>
      <c r="F15" s="14">
        <f>IFERROR(+VLOOKUP("LDMIPF"&amp;A15,'Main File'!A:O,10,0),0)</f>
        <v>0</v>
      </c>
      <c r="G15" s="14">
        <f>IFERROR(+VLOOKUP("LDMIPF"&amp;A15,'Main File'!A:O,11,0),0)</f>
        <v>0</v>
      </c>
      <c r="H15" s="14">
        <f>IFERROR(+VLOOKUP("LDMIPF"&amp;A15,'Main File'!A:O,12,0),0)</f>
        <v>0</v>
      </c>
      <c r="I15" s="14">
        <f>IFERROR(+VLOOKUP("LDMIPF"&amp;A15,'Main File'!A:O,13,0),0)</f>
        <v>0</v>
      </c>
      <c r="J15" s="14">
        <f>IFERROR(+VLOOKUP("LDMIPF"&amp;A15,'Main File'!A:O,14,0),0)</f>
        <v>0</v>
      </c>
      <c r="K15" s="14">
        <f>IFERROR(+VLOOKUP("LDMIPF"&amp;A15,'Main File'!A:O,15,0),0)</f>
        <v>0</v>
      </c>
    </row>
    <row r="16" spans="1:14" x14ac:dyDescent="0.25">
      <c r="A16" s="9">
        <f t="shared" si="0"/>
        <v>43172</v>
      </c>
      <c r="B16" s="14">
        <f>IFERROR(+VLOOKUP("LDMIPF"&amp;A16,'Main File'!A:O,6,0),0)</f>
        <v>0</v>
      </c>
      <c r="C16" s="14">
        <f>IFERROR(+VLOOKUP("LDMIPF"&amp;A16,'Main File'!A:O,7,0),0)</f>
        <v>0</v>
      </c>
      <c r="D16" s="14">
        <f>IFERROR(+VLOOKUP("LDMIPF"&amp;A16,'Main File'!A:O,8,0),0)</f>
        <v>0</v>
      </c>
      <c r="E16" s="14">
        <f>IFERROR(+VLOOKUP("LDMIPF"&amp;A16,'Main File'!A:O,9,0),0)</f>
        <v>0</v>
      </c>
      <c r="F16" s="14">
        <f>IFERROR(+VLOOKUP("LDMIPF"&amp;A16,'Main File'!A:O,10,0),0)</f>
        <v>0</v>
      </c>
      <c r="G16" s="14">
        <f>IFERROR(+VLOOKUP("LDMIPF"&amp;A16,'Main File'!A:O,11,0),0)</f>
        <v>0</v>
      </c>
      <c r="H16" s="14">
        <f>IFERROR(+VLOOKUP("LDMIPF"&amp;A16,'Main File'!A:O,12,0),0)</f>
        <v>0</v>
      </c>
      <c r="I16" s="14">
        <f>IFERROR(+VLOOKUP("LDMIPF"&amp;A16,'Main File'!A:O,13,0),0)</f>
        <v>0</v>
      </c>
      <c r="J16" s="14">
        <f>IFERROR(+VLOOKUP("LDMIPF"&amp;A16,'Main File'!A:O,14,0),0)</f>
        <v>0</v>
      </c>
      <c r="K16" s="14">
        <f>IFERROR(+VLOOKUP("LDMIPF"&amp;A16,'Main File'!A:O,15,0),0)</f>
        <v>0</v>
      </c>
    </row>
    <row r="17" spans="1:11" x14ac:dyDescent="0.25">
      <c r="A17" s="9">
        <f t="shared" si="0"/>
        <v>43173</v>
      </c>
      <c r="B17" s="14">
        <f>IFERROR(+VLOOKUP("LDMIPF"&amp;A17,'Main File'!A:O,6,0),0)</f>
        <v>0</v>
      </c>
      <c r="C17" s="14">
        <f>IFERROR(+VLOOKUP("LDMIPF"&amp;A17,'Main File'!A:O,7,0),0)</f>
        <v>0</v>
      </c>
      <c r="D17" s="14">
        <f>IFERROR(+VLOOKUP("LDMIPF"&amp;A17,'Main File'!A:O,8,0),0)</f>
        <v>0</v>
      </c>
      <c r="E17" s="14">
        <f>IFERROR(+VLOOKUP("LDMIPF"&amp;A17,'Main File'!A:O,9,0),0)</f>
        <v>0</v>
      </c>
      <c r="F17" s="14">
        <f>IFERROR(+VLOOKUP("LDMIPF"&amp;A17,'Main File'!A:O,10,0),0)</f>
        <v>0</v>
      </c>
      <c r="G17" s="14">
        <f>IFERROR(+VLOOKUP("LDMIPF"&amp;A17,'Main File'!A:O,11,0),0)</f>
        <v>0</v>
      </c>
      <c r="H17" s="14">
        <f>IFERROR(+VLOOKUP("LDMIPF"&amp;A17,'Main File'!A:O,12,0),0)</f>
        <v>0</v>
      </c>
      <c r="I17" s="14">
        <f>IFERROR(+VLOOKUP("LDMIPF"&amp;A17,'Main File'!A:O,13,0),0)</f>
        <v>0</v>
      </c>
      <c r="J17" s="14">
        <f>IFERROR(+VLOOKUP("LDMIPF"&amp;A17,'Main File'!A:O,14,0),0)</f>
        <v>0</v>
      </c>
      <c r="K17" s="14">
        <f>IFERROR(+VLOOKUP("LDMIPF"&amp;A17,'Main File'!A:O,15,0),0)</f>
        <v>0</v>
      </c>
    </row>
    <row r="18" spans="1:11" x14ac:dyDescent="0.25">
      <c r="A18" s="9">
        <f t="shared" si="0"/>
        <v>43174</v>
      </c>
      <c r="B18" s="14">
        <f>IFERROR(+VLOOKUP("LDMIPF"&amp;A18,'Main File'!A:O,6,0),0)</f>
        <v>0</v>
      </c>
      <c r="C18" s="14">
        <f>IFERROR(+VLOOKUP("LDMIPF"&amp;A18,'Main File'!A:O,7,0),0)</f>
        <v>0</v>
      </c>
      <c r="D18" s="14">
        <f>IFERROR(+VLOOKUP("LDMIPF"&amp;A18,'Main File'!A:O,8,0),0)</f>
        <v>0</v>
      </c>
      <c r="E18" s="14">
        <f>IFERROR(+VLOOKUP("LDMIPF"&amp;A18,'Main File'!A:O,9,0),0)</f>
        <v>0</v>
      </c>
      <c r="F18" s="14">
        <f>IFERROR(+VLOOKUP("LDMIPF"&amp;A18,'Main File'!A:O,10,0),0)</f>
        <v>0</v>
      </c>
      <c r="G18" s="14">
        <f>IFERROR(+VLOOKUP("LDMIPF"&amp;A18,'Main File'!A:O,11,0),0)</f>
        <v>0</v>
      </c>
      <c r="H18" s="14">
        <f>IFERROR(+VLOOKUP("LDMIPF"&amp;A18,'Main File'!A:O,12,0),0)</f>
        <v>0</v>
      </c>
      <c r="I18" s="14">
        <f>IFERROR(+VLOOKUP("LDMIPF"&amp;A18,'Main File'!A:O,13,0),0)</f>
        <v>0</v>
      </c>
      <c r="J18" s="14">
        <f>IFERROR(+VLOOKUP("LDMIPF"&amp;A18,'Main File'!A:O,14,0),0)</f>
        <v>0</v>
      </c>
      <c r="K18" s="14">
        <f>IFERROR(+VLOOKUP("LDMIPF"&amp;A18,'Main File'!A:O,15,0),0)</f>
        <v>0</v>
      </c>
    </row>
    <row r="19" spans="1:11" x14ac:dyDescent="0.25">
      <c r="A19" s="9">
        <f t="shared" si="0"/>
        <v>43175</v>
      </c>
      <c r="B19" s="14">
        <f>IFERROR(+VLOOKUP("LDMIPF"&amp;A19,'Main File'!A:O,6,0),0)</f>
        <v>0</v>
      </c>
      <c r="C19" s="14">
        <f>IFERROR(+VLOOKUP("LDMIPF"&amp;A19,'Main File'!A:O,7,0),0)</f>
        <v>0</v>
      </c>
      <c r="D19" s="14">
        <f>IFERROR(+VLOOKUP("LDMIPF"&amp;A19,'Main File'!A:O,8,0),0)</f>
        <v>0</v>
      </c>
      <c r="E19" s="14">
        <f>IFERROR(+VLOOKUP("LDMIPF"&amp;A19,'Main File'!A:O,9,0),0)</f>
        <v>0</v>
      </c>
      <c r="F19" s="14">
        <f>IFERROR(+VLOOKUP("LDMIPF"&amp;A19,'Main File'!A:O,10,0),0)</f>
        <v>0</v>
      </c>
      <c r="G19" s="14">
        <f>IFERROR(+VLOOKUP("LDMIPF"&amp;A19,'Main File'!A:O,11,0),0)</f>
        <v>0</v>
      </c>
      <c r="H19" s="14">
        <f>IFERROR(+VLOOKUP("LDMIPF"&amp;A19,'Main File'!A:O,12,0),0)</f>
        <v>0</v>
      </c>
      <c r="I19" s="14">
        <f>IFERROR(+VLOOKUP("LDMIPF"&amp;A19,'Main File'!A:O,13,0),0)</f>
        <v>0</v>
      </c>
      <c r="J19" s="14">
        <f>IFERROR(+VLOOKUP("LDMIPF"&amp;A19,'Main File'!A:O,14,0),0)</f>
        <v>0</v>
      </c>
      <c r="K19" s="14">
        <f>IFERROR(+VLOOKUP("LDMIPF"&amp;A19,'Main File'!A:O,15,0),0)</f>
        <v>0</v>
      </c>
    </row>
    <row r="20" spans="1:11" x14ac:dyDescent="0.25">
      <c r="A20" s="9">
        <f t="shared" si="0"/>
        <v>43176</v>
      </c>
      <c r="B20" s="14">
        <f>IFERROR(+VLOOKUP("LDMIPF"&amp;A20,'Main File'!A:O,6,0),0)</f>
        <v>0</v>
      </c>
      <c r="C20" s="14">
        <f>IFERROR(+VLOOKUP("LDMIPF"&amp;A20,'Main File'!A:O,7,0),0)</f>
        <v>0</v>
      </c>
      <c r="D20" s="14">
        <f>IFERROR(+VLOOKUP("LDMIPF"&amp;A20,'Main File'!A:O,8,0),0)</f>
        <v>0</v>
      </c>
      <c r="E20" s="14">
        <f>IFERROR(+VLOOKUP("LDMIPF"&amp;A20,'Main File'!A:O,9,0),0)</f>
        <v>0</v>
      </c>
      <c r="F20" s="14">
        <f>IFERROR(+VLOOKUP("LDMIPF"&amp;A20,'Main File'!A:O,10,0),0)</f>
        <v>0</v>
      </c>
      <c r="G20" s="14">
        <f>IFERROR(+VLOOKUP("LDMIPF"&amp;A20,'Main File'!A:O,11,0),0)</f>
        <v>0</v>
      </c>
      <c r="H20" s="14">
        <f>IFERROR(+VLOOKUP("LDMIPF"&amp;A20,'Main File'!A:O,12,0),0)</f>
        <v>0</v>
      </c>
      <c r="I20" s="14">
        <f>IFERROR(+VLOOKUP("LDMIPF"&amp;A20,'Main File'!A:O,13,0),0)</f>
        <v>0</v>
      </c>
      <c r="J20" s="14">
        <f>IFERROR(+VLOOKUP("LDMIPF"&amp;A20,'Main File'!A:O,14,0),0)</f>
        <v>0</v>
      </c>
      <c r="K20" s="14">
        <f>IFERROR(+VLOOKUP("LDMIPF"&amp;A20,'Main File'!A:O,15,0),0)</f>
        <v>0</v>
      </c>
    </row>
    <row r="21" spans="1:11" x14ac:dyDescent="0.25">
      <c r="A21" s="9">
        <f t="shared" si="0"/>
        <v>43177</v>
      </c>
      <c r="B21" s="14">
        <f>IFERROR(+VLOOKUP("LDMIPF"&amp;A21,'Main File'!A:O,6,0),0)</f>
        <v>0</v>
      </c>
      <c r="C21" s="14">
        <f>IFERROR(+VLOOKUP("LDMIPF"&amp;A21,'Main File'!A:O,7,0),0)</f>
        <v>0</v>
      </c>
      <c r="D21" s="14">
        <f>IFERROR(+VLOOKUP("LDMIPF"&amp;A21,'Main File'!A:O,8,0),0)</f>
        <v>0</v>
      </c>
      <c r="E21" s="14">
        <f>IFERROR(+VLOOKUP("LDMIPF"&amp;A21,'Main File'!A:O,9,0),0)</f>
        <v>0</v>
      </c>
      <c r="F21" s="14">
        <f>IFERROR(+VLOOKUP("LDMIPF"&amp;A21,'Main File'!A:O,10,0),0)</f>
        <v>0</v>
      </c>
      <c r="G21" s="14">
        <f>IFERROR(+VLOOKUP("LDMIPF"&amp;A21,'Main File'!A:O,11,0),0)</f>
        <v>0</v>
      </c>
      <c r="H21" s="14">
        <f>IFERROR(+VLOOKUP("LDMIPF"&amp;A21,'Main File'!A:O,12,0),0)</f>
        <v>0</v>
      </c>
      <c r="I21" s="14">
        <f>IFERROR(+VLOOKUP("LDMIPF"&amp;A21,'Main File'!A:O,13,0),0)</f>
        <v>0</v>
      </c>
      <c r="J21" s="14">
        <f>IFERROR(+VLOOKUP("LDMIPF"&amp;A21,'Main File'!A:O,14,0),0)</f>
        <v>0</v>
      </c>
      <c r="K21" s="14">
        <f>IFERROR(+VLOOKUP("LDMIPF"&amp;A21,'Main File'!A:O,15,0),0)</f>
        <v>0</v>
      </c>
    </row>
    <row r="22" spans="1:11" x14ac:dyDescent="0.25">
      <c r="A22" s="9">
        <f t="shared" si="0"/>
        <v>43178</v>
      </c>
      <c r="B22" s="14">
        <f>IFERROR(+VLOOKUP("LDMIPF"&amp;A22,'Main File'!A:O,6,0),0)</f>
        <v>0</v>
      </c>
      <c r="C22" s="14">
        <f>IFERROR(+VLOOKUP("LDMIPF"&amp;A22,'Main File'!A:O,7,0),0)</f>
        <v>0</v>
      </c>
      <c r="D22" s="14">
        <f>IFERROR(+VLOOKUP("LDMIPF"&amp;A22,'Main File'!A:O,8,0),0)</f>
        <v>0</v>
      </c>
      <c r="E22" s="14">
        <f>IFERROR(+VLOOKUP("LDMIPF"&amp;A22,'Main File'!A:O,9,0),0)</f>
        <v>0</v>
      </c>
      <c r="F22" s="14">
        <f>IFERROR(+VLOOKUP("LDMIPF"&amp;A22,'Main File'!A:O,10,0),0)</f>
        <v>0</v>
      </c>
      <c r="G22" s="14">
        <f>IFERROR(+VLOOKUP("LDMIPF"&amp;A22,'Main File'!A:O,11,0),0)</f>
        <v>0</v>
      </c>
      <c r="H22" s="14">
        <f>IFERROR(+VLOOKUP("LDMIPF"&amp;A22,'Main File'!A:O,12,0),0)</f>
        <v>0</v>
      </c>
      <c r="I22" s="14">
        <f>IFERROR(+VLOOKUP("LDMIPF"&amp;A22,'Main File'!A:O,13,0),0)</f>
        <v>0</v>
      </c>
      <c r="J22" s="14">
        <f>IFERROR(+VLOOKUP("LDMIPF"&amp;A22,'Main File'!A:O,14,0),0)</f>
        <v>0</v>
      </c>
      <c r="K22" s="14">
        <f>IFERROR(+VLOOKUP("LDMIPF"&amp;A22,'Main File'!A:O,15,0),0)</f>
        <v>0</v>
      </c>
    </row>
    <row r="23" spans="1:11" x14ac:dyDescent="0.25">
      <c r="A23" s="9">
        <f t="shared" si="0"/>
        <v>43179</v>
      </c>
      <c r="B23" s="14">
        <f>IFERROR(+VLOOKUP("LDMIPF"&amp;A23,'Main File'!A:O,6,0),0)</f>
        <v>0</v>
      </c>
      <c r="C23" s="14">
        <f>IFERROR(+VLOOKUP("LDMIPF"&amp;A23,'Main File'!A:O,7,0),0)</f>
        <v>0</v>
      </c>
      <c r="D23" s="14">
        <f>IFERROR(+VLOOKUP("LDMIPF"&amp;A23,'Main File'!A:O,8,0),0)</f>
        <v>0</v>
      </c>
      <c r="E23" s="14">
        <f>IFERROR(+VLOOKUP("LDMIPF"&amp;A23,'Main File'!A:O,9,0),0)</f>
        <v>0</v>
      </c>
      <c r="F23" s="14">
        <f>IFERROR(+VLOOKUP("LDMIPF"&amp;A23,'Main File'!A:O,10,0),0)</f>
        <v>0</v>
      </c>
      <c r="G23" s="14">
        <f>IFERROR(+VLOOKUP("LDMIPF"&amp;A23,'Main File'!A:O,11,0),0)</f>
        <v>0</v>
      </c>
      <c r="H23" s="14">
        <f>IFERROR(+VLOOKUP("LDMIPF"&amp;A23,'Main File'!A:O,12,0),0)</f>
        <v>0</v>
      </c>
      <c r="I23" s="14">
        <f>IFERROR(+VLOOKUP("LDMIPF"&amp;A23,'Main File'!A:O,13,0),0)</f>
        <v>0</v>
      </c>
      <c r="J23" s="14">
        <f>IFERROR(+VLOOKUP("LDMIPF"&amp;A23,'Main File'!A:O,14,0),0)</f>
        <v>0</v>
      </c>
      <c r="K23" s="14">
        <f>IFERROR(+VLOOKUP("LDMIPF"&amp;A23,'Main File'!A:O,15,0),0)</f>
        <v>0</v>
      </c>
    </row>
    <row r="24" spans="1:11" x14ac:dyDescent="0.25">
      <c r="A24" s="9">
        <f t="shared" si="0"/>
        <v>43180</v>
      </c>
      <c r="B24" s="14">
        <f>IFERROR(+VLOOKUP("LDMIPF"&amp;A24,'Main File'!A:O,6,0),0)</f>
        <v>0</v>
      </c>
      <c r="C24" s="14">
        <f>IFERROR(+VLOOKUP("LDMIPF"&amp;A24,'Main File'!A:O,7,0),0)</f>
        <v>0</v>
      </c>
      <c r="D24" s="14">
        <f>IFERROR(+VLOOKUP("LDMIPF"&amp;A24,'Main File'!A:O,8,0),0)</f>
        <v>0</v>
      </c>
      <c r="E24" s="14">
        <f>IFERROR(+VLOOKUP("LDMIPF"&amp;A24,'Main File'!A:O,9,0),0)</f>
        <v>0</v>
      </c>
      <c r="F24" s="14">
        <f>IFERROR(+VLOOKUP("LDMIPF"&amp;A24,'Main File'!A:O,10,0),0)</f>
        <v>0</v>
      </c>
      <c r="G24" s="14">
        <f>IFERROR(+VLOOKUP("LDMIPF"&amp;A24,'Main File'!A:O,11,0),0)</f>
        <v>0</v>
      </c>
      <c r="H24" s="14">
        <f>IFERROR(+VLOOKUP("LDMIPF"&amp;A24,'Main File'!A:O,12,0),0)</f>
        <v>0</v>
      </c>
      <c r="I24" s="14">
        <f>IFERROR(+VLOOKUP("LDMIPF"&amp;A24,'Main File'!A:O,13,0),0)</f>
        <v>0</v>
      </c>
      <c r="J24" s="14">
        <f>IFERROR(+VLOOKUP("LDMIPF"&amp;A24,'Main File'!A:O,14,0),0)</f>
        <v>0</v>
      </c>
      <c r="K24" s="14">
        <f>IFERROR(+VLOOKUP("LDMIPF"&amp;A24,'Main File'!A:O,15,0),0)</f>
        <v>0</v>
      </c>
    </row>
    <row r="25" spans="1:11" x14ac:dyDescent="0.25">
      <c r="A25" s="9">
        <f t="shared" si="0"/>
        <v>43181</v>
      </c>
      <c r="B25" s="14">
        <f>IFERROR(+VLOOKUP("LDMIPF"&amp;A25,'Main File'!A:O,6,0),0)</f>
        <v>0</v>
      </c>
      <c r="C25" s="14">
        <f>IFERROR(+VLOOKUP("LDMIPF"&amp;A25,'Main File'!A:O,7,0),0)</f>
        <v>0</v>
      </c>
      <c r="D25" s="14">
        <f>IFERROR(+VLOOKUP("LDMIPF"&amp;A25,'Main File'!A:O,8,0),0)</f>
        <v>0</v>
      </c>
      <c r="E25" s="14">
        <f>IFERROR(+VLOOKUP("LDMIPF"&amp;A25,'Main File'!A:O,9,0),0)</f>
        <v>0</v>
      </c>
      <c r="F25" s="14">
        <f>IFERROR(+VLOOKUP("LDMIPF"&amp;A25,'Main File'!A:O,10,0),0)</f>
        <v>0</v>
      </c>
      <c r="G25" s="14">
        <f>IFERROR(+VLOOKUP("LDMIPF"&amp;A25,'Main File'!A:O,11,0),0)</f>
        <v>0</v>
      </c>
      <c r="H25" s="14">
        <f>IFERROR(+VLOOKUP("LDMIPF"&amp;A25,'Main File'!A:O,12,0),0)</f>
        <v>0</v>
      </c>
      <c r="I25" s="14">
        <f>IFERROR(+VLOOKUP("LDMIPF"&amp;A25,'Main File'!A:O,13,0),0)</f>
        <v>0</v>
      </c>
      <c r="J25" s="14">
        <f>IFERROR(+VLOOKUP("LDMIPF"&amp;A25,'Main File'!A:O,14,0),0)</f>
        <v>0</v>
      </c>
      <c r="K25" s="14">
        <f>IFERROR(+VLOOKUP("LDMIPF"&amp;A25,'Main File'!A:O,15,0),0)</f>
        <v>0</v>
      </c>
    </row>
    <row r="26" spans="1:11" x14ac:dyDescent="0.25">
      <c r="A26" s="9">
        <f t="shared" si="0"/>
        <v>43182</v>
      </c>
      <c r="B26" s="14">
        <f>IFERROR(+VLOOKUP("LDMIPF"&amp;A26,'Main File'!A:O,6,0),0)</f>
        <v>0</v>
      </c>
      <c r="C26" s="14">
        <f>IFERROR(+VLOOKUP("LDMIPF"&amp;A26,'Main File'!A:O,7,0),0)</f>
        <v>0</v>
      </c>
      <c r="D26" s="14">
        <f>IFERROR(+VLOOKUP("LDMIPF"&amp;A26,'Main File'!A:O,8,0),0)</f>
        <v>0</v>
      </c>
      <c r="E26" s="14">
        <f>IFERROR(+VLOOKUP("LDMIPF"&amp;A26,'Main File'!A:O,9,0),0)</f>
        <v>0</v>
      </c>
      <c r="F26" s="14">
        <f>IFERROR(+VLOOKUP("LDMIPF"&amp;A26,'Main File'!A:O,10,0),0)</f>
        <v>0</v>
      </c>
      <c r="G26" s="14">
        <f>IFERROR(+VLOOKUP("LDMIPF"&amp;A26,'Main File'!A:O,11,0),0)</f>
        <v>0</v>
      </c>
      <c r="H26" s="14">
        <f>IFERROR(+VLOOKUP("LDMIPF"&amp;A26,'Main File'!A:O,12,0),0)</f>
        <v>0</v>
      </c>
      <c r="I26" s="14">
        <f>IFERROR(+VLOOKUP("LDMIPF"&amp;A26,'Main File'!A:O,13,0),0)</f>
        <v>0</v>
      </c>
      <c r="J26" s="14">
        <f>IFERROR(+VLOOKUP("LDMIPF"&amp;A26,'Main File'!A:O,14,0),0)</f>
        <v>0</v>
      </c>
      <c r="K26" s="14">
        <f>IFERROR(+VLOOKUP("LDMIPF"&amp;A26,'Main File'!A:O,15,0),0)</f>
        <v>0</v>
      </c>
    </row>
    <row r="27" spans="1:11" x14ac:dyDescent="0.25">
      <c r="A27" s="9">
        <f t="shared" si="0"/>
        <v>43183</v>
      </c>
      <c r="B27" s="14">
        <f>IFERROR(+VLOOKUP("LDMIPF"&amp;A27,'Main File'!A:O,6,0),0)</f>
        <v>0</v>
      </c>
      <c r="C27" s="14">
        <f>IFERROR(+VLOOKUP("LDMIPF"&amp;A27,'Main File'!A:O,7,0),0)</f>
        <v>0</v>
      </c>
      <c r="D27" s="14">
        <f>IFERROR(+VLOOKUP("LDMIPF"&amp;A27,'Main File'!A:O,8,0),0)</f>
        <v>0</v>
      </c>
      <c r="E27" s="14">
        <f>IFERROR(+VLOOKUP("LDMIPF"&amp;A27,'Main File'!A:O,9,0),0)</f>
        <v>0</v>
      </c>
      <c r="F27" s="14">
        <f>IFERROR(+VLOOKUP("LDMIPF"&amp;A27,'Main File'!A:O,10,0),0)</f>
        <v>0</v>
      </c>
      <c r="G27" s="14">
        <f>IFERROR(+VLOOKUP("LDMIPF"&amp;A27,'Main File'!A:O,11,0),0)</f>
        <v>0</v>
      </c>
      <c r="H27" s="14">
        <f>IFERROR(+VLOOKUP("LDMIPF"&amp;A27,'Main File'!A:O,12,0),0)</f>
        <v>0</v>
      </c>
      <c r="I27" s="14">
        <f>IFERROR(+VLOOKUP("LDMIPF"&amp;A27,'Main File'!A:O,13,0),0)</f>
        <v>0</v>
      </c>
      <c r="J27" s="14">
        <f>IFERROR(+VLOOKUP("LDMIPF"&amp;A27,'Main File'!A:O,14,0),0)</f>
        <v>0</v>
      </c>
      <c r="K27" s="14">
        <f>IFERROR(+VLOOKUP("LDMIPF"&amp;A27,'Main File'!A:O,15,0),0)</f>
        <v>0</v>
      </c>
    </row>
    <row r="28" spans="1:11" x14ac:dyDescent="0.25">
      <c r="A28" s="9">
        <f t="shared" si="0"/>
        <v>43184</v>
      </c>
      <c r="B28" s="14">
        <f>IFERROR(+VLOOKUP("LDMIPF"&amp;A28,'Main File'!A:O,6,0),0)</f>
        <v>0</v>
      </c>
      <c r="C28" s="14">
        <f>IFERROR(+VLOOKUP("LDMIPF"&amp;A28,'Main File'!A:O,7,0),0)</f>
        <v>0</v>
      </c>
      <c r="D28" s="14">
        <f>IFERROR(+VLOOKUP("LDMIPF"&amp;A28,'Main File'!A:O,8,0),0)</f>
        <v>0</v>
      </c>
      <c r="E28" s="14">
        <f>IFERROR(+VLOOKUP("LDMIPF"&amp;A28,'Main File'!A:O,9,0),0)</f>
        <v>0</v>
      </c>
      <c r="F28" s="14">
        <f>IFERROR(+VLOOKUP("LDMIPF"&amp;A28,'Main File'!A:O,10,0),0)</f>
        <v>0</v>
      </c>
      <c r="G28" s="14">
        <f>IFERROR(+VLOOKUP("LDMIPF"&amp;A28,'Main File'!A:O,11,0),0)</f>
        <v>0</v>
      </c>
      <c r="H28" s="14">
        <f>IFERROR(+VLOOKUP("LDMIPF"&amp;A28,'Main File'!A:O,12,0),0)</f>
        <v>0</v>
      </c>
      <c r="I28" s="14">
        <f>IFERROR(+VLOOKUP("LDMIPF"&amp;A28,'Main File'!A:O,13,0),0)</f>
        <v>0</v>
      </c>
      <c r="J28" s="14">
        <f>IFERROR(+VLOOKUP("LDMIPF"&amp;A28,'Main File'!A:O,14,0),0)</f>
        <v>0</v>
      </c>
      <c r="K28" s="14">
        <f>IFERROR(+VLOOKUP("LDMIPF"&amp;A28,'Main File'!A:O,15,0),0)</f>
        <v>0</v>
      </c>
    </row>
    <row r="29" spans="1:11" x14ac:dyDescent="0.25">
      <c r="A29" s="9">
        <f t="shared" si="0"/>
        <v>43185</v>
      </c>
      <c r="B29" s="14">
        <f>IFERROR(+VLOOKUP("LDMIPF"&amp;A29,'Main File'!A:O,6,0),0)</f>
        <v>0</v>
      </c>
      <c r="C29" s="14">
        <f>IFERROR(+VLOOKUP("LDMIPF"&amp;A29,'Main File'!A:O,7,0),0)</f>
        <v>0</v>
      </c>
      <c r="D29" s="14">
        <f>IFERROR(+VLOOKUP("LDMIPF"&amp;A29,'Main File'!A:O,8,0),0)</f>
        <v>0</v>
      </c>
      <c r="E29" s="14">
        <f>IFERROR(+VLOOKUP("LDMIPF"&amp;A29,'Main File'!A:O,9,0),0)</f>
        <v>0</v>
      </c>
      <c r="F29" s="14">
        <f>IFERROR(+VLOOKUP("LDMIPF"&amp;A29,'Main File'!A:O,10,0),0)</f>
        <v>0</v>
      </c>
      <c r="G29" s="14">
        <f>IFERROR(+VLOOKUP("LDMIPF"&amp;A29,'Main File'!A:O,11,0),0)</f>
        <v>0</v>
      </c>
      <c r="H29" s="14">
        <f>IFERROR(+VLOOKUP("LDMIPF"&amp;A29,'Main File'!A:O,12,0),0)</f>
        <v>0</v>
      </c>
      <c r="I29" s="14">
        <f>IFERROR(+VLOOKUP("LDMIPF"&amp;A29,'Main File'!A:O,13,0),0)</f>
        <v>0</v>
      </c>
      <c r="J29" s="14">
        <f>IFERROR(+VLOOKUP("LDMIPF"&amp;A29,'Main File'!A:O,14,0),0)</f>
        <v>0</v>
      </c>
      <c r="K29" s="14">
        <f>IFERROR(+VLOOKUP("LDMIPF"&amp;A29,'Main File'!A:O,15,0),0)</f>
        <v>0</v>
      </c>
    </row>
    <row r="30" spans="1:11" x14ac:dyDescent="0.25">
      <c r="A30" s="9">
        <f t="shared" si="0"/>
        <v>43186</v>
      </c>
      <c r="B30" s="14">
        <f>IFERROR(+VLOOKUP("LDMIPF"&amp;A30,'Main File'!A:O,6,0),0)</f>
        <v>0</v>
      </c>
      <c r="C30" s="14">
        <f>IFERROR(+VLOOKUP("LDMIPF"&amp;A30,'Main File'!A:O,7,0),0)</f>
        <v>0</v>
      </c>
      <c r="D30" s="14">
        <f>IFERROR(+VLOOKUP("LDMIPF"&amp;A30,'Main File'!A:O,8,0),0)</f>
        <v>0</v>
      </c>
      <c r="E30" s="14">
        <f>IFERROR(+VLOOKUP("LDMIPF"&amp;A30,'Main File'!A:O,9,0),0)</f>
        <v>0</v>
      </c>
      <c r="F30" s="14">
        <f>IFERROR(+VLOOKUP("LDMIPF"&amp;A30,'Main File'!A:O,10,0),0)</f>
        <v>0</v>
      </c>
      <c r="G30" s="14">
        <f>IFERROR(+VLOOKUP("LDMIPF"&amp;A30,'Main File'!A:O,11,0),0)</f>
        <v>0</v>
      </c>
      <c r="H30" s="14">
        <f>IFERROR(+VLOOKUP("LDMIPF"&amp;A30,'Main File'!A:O,12,0),0)</f>
        <v>0</v>
      </c>
      <c r="I30" s="14">
        <f>IFERROR(+VLOOKUP("LDMIPF"&amp;A30,'Main File'!A:O,13,0),0)</f>
        <v>0</v>
      </c>
      <c r="J30" s="14">
        <f>IFERROR(+VLOOKUP("LDMIPF"&amp;A30,'Main File'!A:O,14,0),0)</f>
        <v>0</v>
      </c>
      <c r="K30" s="14">
        <f>IFERROR(+VLOOKUP("LDMIPF"&amp;A30,'Main File'!A:O,15,0),0)</f>
        <v>0</v>
      </c>
    </row>
    <row r="31" spans="1:11" x14ac:dyDescent="0.25">
      <c r="A31" s="9">
        <f t="shared" si="0"/>
        <v>43187</v>
      </c>
      <c r="B31" s="14">
        <f>IFERROR(+VLOOKUP("LDMIPF"&amp;A31,'Main File'!A:O,6,0),0)</f>
        <v>0</v>
      </c>
      <c r="C31" s="14">
        <f>IFERROR(+VLOOKUP("LDMIPF"&amp;A31,'Main File'!A:O,7,0),0)</f>
        <v>0</v>
      </c>
      <c r="D31" s="14">
        <f>IFERROR(+VLOOKUP("LDMIPF"&amp;A31,'Main File'!A:O,8,0),0)</f>
        <v>0</v>
      </c>
      <c r="E31" s="14">
        <f>IFERROR(+VLOOKUP("LDMIPF"&amp;A31,'Main File'!A:O,9,0),0)</f>
        <v>0</v>
      </c>
      <c r="F31" s="14">
        <f>IFERROR(+VLOOKUP("LDMIPF"&amp;A31,'Main File'!A:O,10,0),0)</f>
        <v>0</v>
      </c>
      <c r="G31" s="14">
        <f>IFERROR(+VLOOKUP("LDMIPF"&amp;A31,'Main File'!A:O,11,0),0)</f>
        <v>0</v>
      </c>
      <c r="H31" s="14">
        <f>IFERROR(+VLOOKUP("LDMIPF"&amp;A31,'Main File'!A:O,12,0),0)</f>
        <v>0</v>
      </c>
      <c r="I31" s="14">
        <f>IFERROR(+VLOOKUP("LDMIPF"&amp;A31,'Main File'!A:O,13,0),0)</f>
        <v>0</v>
      </c>
      <c r="J31" s="14">
        <f>IFERROR(+VLOOKUP("LDMIPF"&amp;A31,'Main File'!A:O,14,0),0)</f>
        <v>0</v>
      </c>
      <c r="K31" s="14">
        <f>IFERROR(+VLOOKUP("LDMIPF"&amp;A31,'Main File'!A:O,15,0),0)</f>
        <v>0</v>
      </c>
    </row>
    <row r="32" spans="1:11" x14ac:dyDescent="0.25">
      <c r="A32" s="9">
        <f t="shared" si="0"/>
        <v>43188</v>
      </c>
      <c r="B32" s="14">
        <f>IFERROR(+VLOOKUP("LDMIPF"&amp;A32,'Main File'!A:O,6,0),0)</f>
        <v>0</v>
      </c>
      <c r="C32" s="14">
        <f>IFERROR(+VLOOKUP("LDMIPF"&amp;A32,'Main File'!A:O,7,0),0)</f>
        <v>0</v>
      </c>
      <c r="D32" s="14">
        <f>IFERROR(+VLOOKUP("LDMIPF"&amp;A32,'Main File'!A:O,8,0),0)</f>
        <v>0</v>
      </c>
      <c r="E32" s="14">
        <f>IFERROR(+VLOOKUP("LDMIPF"&amp;A32,'Main File'!A:O,9,0),0)</f>
        <v>0</v>
      </c>
      <c r="F32" s="14">
        <f>IFERROR(+VLOOKUP("LDMIPF"&amp;A32,'Main File'!A:O,10,0),0)</f>
        <v>0</v>
      </c>
      <c r="G32" s="14">
        <f>IFERROR(+VLOOKUP("LDMIPF"&amp;A32,'Main File'!A:O,11,0),0)</f>
        <v>0</v>
      </c>
      <c r="H32" s="14">
        <f>IFERROR(+VLOOKUP("LDMIPF"&amp;A32,'Main File'!A:O,12,0),0)</f>
        <v>0</v>
      </c>
      <c r="I32" s="14">
        <f>IFERROR(+VLOOKUP("LDMIPF"&amp;A32,'Main File'!A:O,13,0),0)</f>
        <v>0</v>
      </c>
      <c r="J32" s="14">
        <f>IFERROR(+VLOOKUP("LDMIPF"&amp;A32,'Main File'!A:O,14,0),0)</f>
        <v>0</v>
      </c>
      <c r="K32" s="14">
        <f>IFERROR(+VLOOKUP("LDMIPF"&amp;A32,'Main File'!A:O,15,0),0)</f>
        <v>0</v>
      </c>
    </row>
    <row r="33" spans="1:11" x14ac:dyDescent="0.25">
      <c r="A33" s="9">
        <f t="shared" si="0"/>
        <v>43189</v>
      </c>
      <c r="B33" s="14">
        <f>IFERROR(+VLOOKUP("LDMIPF"&amp;A33,'Main File'!A:O,6,0),0)</f>
        <v>0</v>
      </c>
      <c r="C33" s="14">
        <f>IFERROR(+VLOOKUP("LDMIPF"&amp;A33,'Main File'!A:O,7,0),0)</f>
        <v>0</v>
      </c>
      <c r="D33" s="14">
        <f>IFERROR(+VLOOKUP("LDMIPF"&amp;A33,'Main File'!A:O,8,0),0)</f>
        <v>0</v>
      </c>
      <c r="E33" s="14">
        <f>IFERROR(+VLOOKUP("LDMIPF"&amp;A33,'Main File'!A:O,9,0),0)</f>
        <v>0</v>
      </c>
      <c r="F33" s="14">
        <f>IFERROR(+VLOOKUP("LDMIPF"&amp;A33,'Main File'!A:O,10,0),0)</f>
        <v>0</v>
      </c>
      <c r="G33" s="14">
        <f>IFERROR(+VLOOKUP("LDMIPF"&amp;A33,'Main File'!A:O,11,0),0)</f>
        <v>0</v>
      </c>
      <c r="H33" s="14">
        <f>IFERROR(+VLOOKUP("LDMIPF"&amp;A33,'Main File'!A:O,12,0),0)</f>
        <v>0</v>
      </c>
      <c r="I33" s="14">
        <f>IFERROR(+VLOOKUP("LDMIPF"&amp;A33,'Main File'!A:O,13,0),0)</f>
        <v>0</v>
      </c>
      <c r="J33" s="14">
        <f>IFERROR(+VLOOKUP("LDMIPF"&amp;A33,'Main File'!A:O,14,0),0)</f>
        <v>0</v>
      </c>
      <c r="K33" s="14">
        <f>IFERROR(+VLOOKUP("LDMIPF"&amp;A33,'Main File'!A:O,15,0),0)</f>
        <v>0</v>
      </c>
    </row>
    <row r="34" spans="1:11" x14ac:dyDescent="0.25">
      <c r="A34" s="9">
        <f t="shared" si="0"/>
        <v>43190</v>
      </c>
      <c r="B34" s="14">
        <f>IFERROR(+VLOOKUP("LDMIPF"&amp;A34,'Main File'!A:O,6,0),0)</f>
        <v>0</v>
      </c>
      <c r="C34" s="14">
        <f>IFERROR(+VLOOKUP("LDMIPF"&amp;A34,'Main File'!A:O,7,0),0)</f>
        <v>0</v>
      </c>
      <c r="D34" s="14">
        <f>IFERROR(+VLOOKUP("LDMIPF"&amp;A34,'Main File'!A:O,8,0),0)</f>
        <v>0</v>
      </c>
      <c r="E34" s="14">
        <f>IFERROR(+VLOOKUP("LDMIPF"&amp;A34,'Main File'!A:O,9,0),0)</f>
        <v>0</v>
      </c>
      <c r="F34" s="14">
        <f>IFERROR(+VLOOKUP("LDMIPF"&amp;A34,'Main File'!A:O,10,0),0)</f>
        <v>0</v>
      </c>
      <c r="G34" s="14">
        <f>IFERROR(+VLOOKUP("LDMIPF"&amp;A34,'Main File'!A:O,11,0),0)</f>
        <v>0</v>
      </c>
      <c r="H34" s="14">
        <f>IFERROR(+VLOOKUP("LDMIPF"&amp;A34,'Main File'!A:O,12,0),0)</f>
        <v>0</v>
      </c>
      <c r="I34" s="14">
        <f>IFERROR(+VLOOKUP("LDMIPF"&amp;A34,'Main File'!A:O,13,0),0)</f>
        <v>0</v>
      </c>
      <c r="J34" s="14">
        <f>IFERROR(+VLOOKUP("LDMIPF"&amp;A34,'Main File'!A:O,14,0),0)</f>
        <v>0</v>
      </c>
      <c r="K34" s="14">
        <f>IFERROR(+VLOOKUP("LDMIPF"&amp;A34,'Main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41"/>
  <sheetViews>
    <sheetView workbookViewId="0">
      <selection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Savings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5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IFERROR(+VLOOKUP("LDSAPF"&amp;A4,'Main File'!A:O,6,0),0)</f>
        <v>0.80001900313065499</v>
      </c>
      <c r="C4" s="14">
        <f>IFERROR(+VLOOKUP("LDSAPF"&amp;A4,'Main File'!A:O,7,0),0)</f>
        <v>0</v>
      </c>
      <c r="D4" s="14">
        <f>IFERROR(+VLOOKUP("LDSAPF"&amp;A4,'Main File'!A:O,8,0),0)</f>
        <v>0</v>
      </c>
      <c r="E4" s="14">
        <f>IFERROR(+VLOOKUP("LDSAPF"&amp;A4,'Main File'!A:O,9,0),0)</f>
        <v>3.960136340396693E-2</v>
      </c>
      <c r="F4" s="14">
        <f>IFERROR(+VLOOKUP("LDSAPF"&amp;A4,'Main File'!A:O,10,0),0)</f>
        <v>0.83962036653462191</v>
      </c>
      <c r="G4" s="14">
        <f>IFERROR(+VLOOKUP("LDSAPF"&amp;A4,'Main File'!A:O,11,0),0)</f>
        <v>0.25908329287923054</v>
      </c>
      <c r="H4" s="14">
        <f>IFERROR(+VLOOKUP("LDSAPF"&amp;A4,'Main File'!A:O,12,0),0)</f>
        <v>0</v>
      </c>
      <c r="I4" s="14">
        <f>IFERROR(+VLOOKUP("LDSAPF"&amp;A4,'Main File'!A:O,13,0),0)</f>
        <v>0</v>
      </c>
      <c r="J4" s="14">
        <f>IFERROR(+VLOOKUP("LDSAPF"&amp;A4,'Main File'!A:O,14,0),0)</f>
        <v>3.7635041442635103E-2</v>
      </c>
      <c r="K4" s="14">
        <f>IFERROR(+VLOOKUP("LDSAPF"&amp;A4,'Main File'!A:O,15,0),0)</f>
        <v>0.29671833432186567</v>
      </c>
    </row>
    <row r="5" spans="1:14" x14ac:dyDescent="0.25">
      <c r="A5" s="9">
        <v>43161</v>
      </c>
      <c r="B5" s="14">
        <f>IFERROR(+VLOOKUP("LDSAPF"&amp;A5,'Main File'!A:O,6,0),0)</f>
        <v>0.80000939904830959</v>
      </c>
      <c r="C5" s="14">
        <f>IFERROR(+VLOOKUP("LDSAPF"&amp;A5,'Main File'!A:O,7,0),0)</f>
        <v>0</v>
      </c>
      <c r="D5" s="14">
        <f>IFERROR(+VLOOKUP("LDSAPF"&amp;A5,'Main File'!A:O,8,0),0)</f>
        <v>0</v>
      </c>
      <c r="E5" s="14">
        <f>IFERROR(+VLOOKUP("LDSAPF"&amp;A5,'Main File'!A:O,9,0),0)</f>
        <v>3.960098104846544E-2</v>
      </c>
      <c r="F5" s="14">
        <f>IFERROR(+VLOOKUP("LDSAPF"&amp;A5,'Main File'!A:O,10,0),0)</f>
        <v>0.83961038009677502</v>
      </c>
      <c r="G5" s="14">
        <f>IFERROR(+VLOOKUP("LDSAPF"&amp;A5,'Main File'!A:O,11,0),0)</f>
        <v>0.2590834470624106</v>
      </c>
      <c r="H5" s="14">
        <f>IFERROR(+VLOOKUP("LDSAPF"&amp;A5,'Main File'!A:O,12,0),0)</f>
        <v>0</v>
      </c>
      <c r="I5" s="14">
        <f>IFERROR(+VLOOKUP("LDSAPF"&amp;A5,'Main File'!A:O,13,0),0)</f>
        <v>0</v>
      </c>
      <c r="J5" s="14">
        <f>IFERROR(+VLOOKUP("LDSAPF"&amp;A5,'Main File'!A:O,14,0),0)</f>
        <v>3.7635121060402857E-2</v>
      </c>
      <c r="K5" s="14">
        <f>IFERROR(+VLOOKUP("LDSAPF"&amp;A5,'Main File'!A:O,15,0),0)</f>
        <v>0.29671856812281344</v>
      </c>
    </row>
    <row r="6" spans="1:14" x14ac:dyDescent="0.25">
      <c r="A6" s="9">
        <f>+A5+1</f>
        <v>43162</v>
      </c>
      <c r="B6" s="14">
        <f>IFERROR(+VLOOKUP("LDSAPF"&amp;A6,'Main File'!A:O,6,0),0)</f>
        <v>0.80000931918464069</v>
      </c>
      <c r="C6" s="14">
        <f>IFERROR(+VLOOKUP("LDSAPF"&amp;A6,'Main File'!A:O,7,0),0)</f>
        <v>0</v>
      </c>
      <c r="D6" s="14">
        <f>IFERROR(+VLOOKUP("LDSAPF"&amp;A6,'Main File'!A:O,8,0),0)</f>
        <v>0</v>
      </c>
      <c r="E6" s="14">
        <f>IFERROR(+VLOOKUP("LDSAPF"&amp;A6,'Main File'!A:O,9,0),0)</f>
        <v>3.9600976863702245E-2</v>
      </c>
      <c r="F6" s="14">
        <f>IFERROR(+VLOOKUP("LDSAPF"&amp;A6,'Main File'!A:O,10,0),0)</f>
        <v>0.83961029604834292</v>
      </c>
      <c r="G6" s="14">
        <f>IFERROR(+VLOOKUP("LDSAPF"&amp;A6,'Main File'!A:O,11,0),0)</f>
        <v>0.25908567746221645</v>
      </c>
      <c r="H6" s="14">
        <f>IFERROR(+VLOOKUP("LDSAPF"&amp;A6,'Main File'!A:O,12,0),0)</f>
        <v>0</v>
      </c>
      <c r="I6" s="14">
        <f>IFERROR(+VLOOKUP("LDSAPF"&amp;A6,'Main File'!A:O,13,0),0)</f>
        <v>0</v>
      </c>
      <c r="J6" s="14">
        <f>IFERROR(+VLOOKUP("LDSAPF"&amp;A6,'Main File'!A:O,14,0),0)</f>
        <v>3.7635518105230262E-2</v>
      </c>
      <c r="K6" s="14">
        <f>IFERROR(+VLOOKUP("LDSAPF"&amp;A6,'Main File'!A:O,15,0),0)</f>
        <v>0.29672119556744669</v>
      </c>
    </row>
    <row r="7" spans="1:14" x14ac:dyDescent="0.25">
      <c r="A7" s="9">
        <f t="shared" ref="A7:A34" si="0">+A6+1</f>
        <v>43163</v>
      </c>
      <c r="B7" s="14">
        <f>IFERROR(+VLOOKUP("LDSAPF"&amp;A7,'Main File'!A:O,6,0),0)</f>
        <v>0.80000939459935416</v>
      </c>
      <c r="C7" s="14">
        <f>IFERROR(+VLOOKUP("LDSAPF"&amp;A7,'Main File'!A:O,7,0),0)</f>
        <v>0</v>
      </c>
      <c r="D7" s="14">
        <f>IFERROR(+VLOOKUP("LDSAPF"&amp;A7,'Main File'!A:O,8,0),0)</f>
        <v>0</v>
      </c>
      <c r="E7" s="14">
        <f>IFERROR(+VLOOKUP("LDSAPF"&amp;A7,'Main File'!A:O,9,0),0)</f>
        <v>3.9600882325640789E-2</v>
      </c>
      <c r="F7" s="14">
        <f>IFERROR(+VLOOKUP("LDSAPF"&amp;A7,'Main File'!A:O,10,0),0)</f>
        <v>0.8396102769249949</v>
      </c>
      <c r="G7" s="14">
        <f>IFERROR(+VLOOKUP("LDSAPF"&amp;A7,'Main File'!A:O,11,0),0)</f>
        <v>0.25908789795162906</v>
      </c>
      <c r="H7" s="14">
        <f>IFERROR(+VLOOKUP("LDSAPF"&amp;A7,'Main File'!A:O,12,0),0)</f>
        <v>0</v>
      </c>
      <c r="I7" s="14">
        <f>IFERROR(+VLOOKUP("LDSAPF"&amp;A7,'Main File'!A:O,13,0),0)</f>
        <v>0</v>
      </c>
      <c r="J7" s="14">
        <f>IFERROR(+VLOOKUP("LDSAPF"&amp;A7,'Main File'!A:O,14,0),0)</f>
        <v>3.7636014703873566E-2</v>
      </c>
      <c r="K7" s="14">
        <f>IFERROR(+VLOOKUP("LDSAPF"&amp;A7,'Main File'!A:O,15,0),0)</f>
        <v>0.29672391265550263</v>
      </c>
    </row>
    <row r="8" spans="1:14" x14ac:dyDescent="0.25">
      <c r="A8" s="9">
        <f t="shared" si="0"/>
        <v>43164</v>
      </c>
      <c r="B8" s="14">
        <f>IFERROR(+VLOOKUP("LDSAPF"&amp;A8,'Main File'!A:O,6,0),0)</f>
        <v>0</v>
      </c>
      <c r="C8" s="14">
        <f>IFERROR(+VLOOKUP("LDSAPF"&amp;A8,'Main File'!A:O,7,0),0)</f>
        <v>0</v>
      </c>
      <c r="D8" s="14">
        <f>IFERROR(+VLOOKUP("LDSAPF"&amp;A8,'Main File'!A:O,8,0),0)</f>
        <v>0</v>
      </c>
      <c r="E8" s="14">
        <f>IFERROR(+VLOOKUP("LDSAPF"&amp;A8,'Main File'!A:O,9,0),0)</f>
        <v>0</v>
      </c>
      <c r="F8" s="14">
        <f>IFERROR(+VLOOKUP("LDSAPF"&amp;A8,'Main File'!A:O,10,0),0)</f>
        <v>0</v>
      </c>
      <c r="G8" s="14">
        <f>IFERROR(+VLOOKUP("LDSAPF"&amp;A8,'Main File'!A:O,11,0),0)</f>
        <v>0</v>
      </c>
      <c r="H8" s="14">
        <f>IFERROR(+VLOOKUP("LDSAPF"&amp;A8,'Main File'!A:O,12,0),0)</f>
        <v>0</v>
      </c>
      <c r="I8" s="14">
        <f>IFERROR(+VLOOKUP("LDSAPF"&amp;A8,'Main File'!A:O,13,0),0)</f>
        <v>0</v>
      </c>
      <c r="J8" s="14">
        <f>IFERROR(+VLOOKUP("LDSAPF"&amp;A8,'Main File'!A:O,14,0),0)</f>
        <v>0</v>
      </c>
      <c r="K8" s="14">
        <f>IFERROR(+VLOOKUP("LDSAPF"&amp;A8,'Main File'!A:O,15,0),0)</f>
        <v>0</v>
      </c>
    </row>
    <row r="9" spans="1:14" x14ac:dyDescent="0.25">
      <c r="A9" s="9">
        <f t="shared" si="0"/>
        <v>43165</v>
      </c>
      <c r="B9" s="14">
        <f>IFERROR(+VLOOKUP("LDSAPF"&amp;A9,'Main File'!A:O,6,0),0)</f>
        <v>0</v>
      </c>
      <c r="C9" s="14">
        <f>IFERROR(+VLOOKUP("LDSAPF"&amp;A9,'Main File'!A:O,7,0),0)</f>
        <v>0</v>
      </c>
      <c r="D9" s="14">
        <f>IFERROR(+VLOOKUP("LDSAPF"&amp;A9,'Main File'!A:O,8,0),0)</f>
        <v>0</v>
      </c>
      <c r="E9" s="14">
        <f>IFERROR(+VLOOKUP("LDSAPF"&amp;A9,'Main File'!A:O,9,0),0)</f>
        <v>0</v>
      </c>
      <c r="F9" s="14">
        <f>IFERROR(+VLOOKUP("LDSAPF"&amp;A9,'Main File'!A:O,10,0),0)</f>
        <v>0</v>
      </c>
      <c r="G9" s="14">
        <f>IFERROR(+VLOOKUP("LDSAPF"&amp;A9,'Main File'!A:O,11,0),0)</f>
        <v>0</v>
      </c>
      <c r="H9" s="14">
        <f>IFERROR(+VLOOKUP("LDSAPF"&amp;A9,'Main File'!A:O,12,0),0)</f>
        <v>0</v>
      </c>
      <c r="I9" s="14">
        <f>IFERROR(+VLOOKUP("LDSAPF"&amp;A9,'Main File'!A:O,13,0),0)</f>
        <v>0</v>
      </c>
      <c r="J9" s="14">
        <f>IFERROR(+VLOOKUP("LDSAPF"&amp;A9,'Main File'!A:O,14,0),0)</f>
        <v>0</v>
      </c>
      <c r="K9" s="14">
        <f>IFERROR(+VLOOKUP("LDSAPF"&amp;A9,'Main File'!A:O,15,0),0)</f>
        <v>0</v>
      </c>
    </row>
    <row r="10" spans="1:14" x14ac:dyDescent="0.25">
      <c r="A10" s="9">
        <f t="shared" si="0"/>
        <v>43166</v>
      </c>
      <c r="B10" s="14">
        <f>IFERROR(+VLOOKUP("LDSAPF"&amp;A10,'Main File'!A:O,6,0),0)</f>
        <v>0</v>
      </c>
      <c r="C10" s="14">
        <f>IFERROR(+VLOOKUP("LDSAPF"&amp;A10,'Main File'!A:O,7,0),0)</f>
        <v>0</v>
      </c>
      <c r="D10" s="14">
        <f>IFERROR(+VLOOKUP("LDSAPF"&amp;A10,'Main File'!A:O,8,0),0)</f>
        <v>0</v>
      </c>
      <c r="E10" s="14">
        <f>IFERROR(+VLOOKUP("LDSAPF"&amp;A10,'Main File'!A:O,9,0),0)</f>
        <v>0</v>
      </c>
      <c r="F10" s="14">
        <f>IFERROR(+VLOOKUP("LDSAPF"&amp;A10,'Main File'!A:O,10,0),0)</f>
        <v>0</v>
      </c>
      <c r="G10" s="14">
        <f>IFERROR(+VLOOKUP("LDSAPF"&amp;A10,'Main File'!A:O,11,0),0)</f>
        <v>0</v>
      </c>
      <c r="H10" s="14">
        <f>IFERROR(+VLOOKUP("LDSAPF"&amp;A10,'Main File'!A:O,12,0),0)</f>
        <v>0</v>
      </c>
      <c r="I10" s="14">
        <f>IFERROR(+VLOOKUP("LDSAPF"&amp;A10,'Main File'!A:O,13,0),0)</f>
        <v>0</v>
      </c>
      <c r="J10" s="14">
        <f>IFERROR(+VLOOKUP("LDSAPF"&amp;A10,'Main File'!A:O,14,0),0)</f>
        <v>0</v>
      </c>
      <c r="K10" s="14">
        <f>IFERROR(+VLOOKUP("LDSAPF"&amp;A10,'Main File'!A:O,15,0),0)</f>
        <v>0</v>
      </c>
    </row>
    <row r="11" spans="1:14" x14ac:dyDescent="0.25">
      <c r="A11" s="9">
        <f t="shared" si="0"/>
        <v>43167</v>
      </c>
      <c r="B11" s="14">
        <f>IFERROR(+VLOOKUP("LDSAPF"&amp;A11,'Main File'!A:O,6,0),0)</f>
        <v>0</v>
      </c>
      <c r="C11" s="14">
        <f>IFERROR(+VLOOKUP("LDSAPF"&amp;A11,'Main File'!A:O,7,0),0)</f>
        <v>0</v>
      </c>
      <c r="D11" s="14">
        <f>IFERROR(+VLOOKUP("LDSAPF"&amp;A11,'Main File'!A:O,8,0),0)</f>
        <v>0</v>
      </c>
      <c r="E11" s="14">
        <f>IFERROR(+VLOOKUP("LDSAPF"&amp;A11,'Main File'!A:O,9,0),0)</f>
        <v>0</v>
      </c>
      <c r="F11" s="14">
        <f>IFERROR(+VLOOKUP("LDSAPF"&amp;A11,'Main File'!A:O,10,0),0)</f>
        <v>0</v>
      </c>
      <c r="G11" s="14">
        <f>IFERROR(+VLOOKUP("LDSAPF"&amp;A11,'Main File'!A:O,11,0),0)</f>
        <v>0</v>
      </c>
      <c r="H11" s="14">
        <f>IFERROR(+VLOOKUP("LDSAPF"&amp;A11,'Main File'!A:O,12,0),0)</f>
        <v>0</v>
      </c>
      <c r="I11" s="14">
        <f>IFERROR(+VLOOKUP("LDSAPF"&amp;A11,'Main File'!A:O,13,0),0)</f>
        <v>0</v>
      </c>
      <c r="J11" s="14">
        <f>IFERROR(+VLOOKUP("LDSAPF"&amp;A11,'Main File'!A:O,14,0),0)</f>
        <v>0</v>
      </c>
      <c r="K11" s="14">
        <f>IFERROR(+VLOOKUP("LDSAPF"&amp;A11,'Main File'!A:O,15,0),0)</f>
        <v>0</v>
      </c>
    </row>
    <row r="12" spans="1:14" x14ac:dyDescent="0.25">
      <c r="A12" s="9">
        <f t="shared" si="0"/>
        <v>43168</v>
      </c>
      <c r="B12" s="14">
        <f>IFERROR(+VLOOKUP("LDSAPF"&amp;A12,'Main File'!A:O,6,0),0)</f>
        <v>0</v>
      </c>
      <c r="C12" s="14">
        <f>IFERROR(+VLOOKUP("LDSAPF"&amp;A12,'Main File'!A:O,7,0),0)</f>
        <v>0</v>
      </c>
      <c r="D12" s="14">
        <f>IFERROR(+VLOOKUP("LDSAPF"&amp;A12,'Main File'!A:O,8,0),0)</f>
        <v>0</v>
      </c>
      <c r="E12" s="14">
        <f>IFERROR(+VLOOKUP("LDSAPF"&amp;A12,'Main File'!A:O,9,0),0)</f>
        <v>0</v>
      </c>
      <c r="F12" s="14">
        <f>IFERROR(+VLOOKUP("LDSAPF"&amp;A12,'Main File'!A:O,10,0),0)</f>
        <v>0</v>
      </c>
      <c r="G12" s="14">
        <f>IFERROR(+VLOOKUP("LDSAPF"&amp;A12,'Main File'!A:O,11,0),0)</f>
        <v>0</v>
      </c>
      <c r="H12" s="14">
        <f>IFERROR(+VLOOKUP("LDSAPF"&amp;A12,'Main File'!A:O,12,0),0)</f>
        <v>0</v>
      </c>
      <c r="I12" s="14">
        <f>IFERROR(+VLOOKUP("LDSAPF"&amp;A12,'Main File'!A:O,13,0),0)</f>
        <v>0</v>
      </c>
      <c r="J12" s="14">
        <f>IFERROR(+VLOOKUP("LDSAPF"&amp;A12,'Main File'!A:O,14,0),0)</f>
        <v>0</v>
      </c>
      <c r="K12" s="14">
        <f>IFERROR(+VLOOKUP("LDSAPF"&amp;A12,'Main File'!A:O,15,0),0)</f>
        <v>0</v>
      </c>
    </row>
    <row r="13" spans="1:14" x14ac:dyDescent="0.25">
      <c r="A13" s="9">
        <f t="shared" si="0"/>
        <v>43169</v>
      </c>
      <c r="B13" s="14">
        <f>IFERROR(+VLOOKUP("LDSAPF"&amp;A13,'Main File'!A:O,6,0),0)</f>
        <v>0</v>
      </c>
      <c r="C13" s="14">
        <f>IFERROR(+VLOOKUP("LDSAPF"&amp;A13,'Main File'!A:O,7,0),0)</f>
        <v>0</v>
      </c>
      <c r="D13" s="14">
        <f>IFERROR(+VLOOKUP("LDSAPF"&amp;A13,'Main File'!A:O,8,0),0)</f>
        <v>0</v>
      </c>
      <c r="E13" s="14">
        <f>IFERROR(+VLOOKUP("LDSAPF"&amp;A13,'Main File'!A:O,9,0),0)</f>
        <v>0</v>
      </c>
      <c r="F13" s="14">
        <f>IFERROR(+VLOOKUP("LDSAPF"&amp;A13,'Main File'!A:O,10,0),0)</f>
        <v>0</v>
      </c>
      <c r="G13" s="14">
        <f>IFERROR(+VLOOKUP("LDSAPF"&amp;A13,'Main File'!A:O,11,0),0)</f>
        <v>0</v>
      </c>
      <c r="H13" s="14">
        <f>IFERROR(+VLOOKUP("LDSAPF"&amp;A13,'Main File'!A:O,12,0),0)</f>
        <v>0</v>
      </c>
      <c r="I13" s="14">
        <f>IFERROR(+VLOOKUP("LDSAPF"&amp;A13,'Main File'!A:O,13,0),0)</f>
        <v>0</v>
      </c>
      <c r="J13" s="14">
        <f>IFERROR(+VLOOKUP("LDSAPF"&amp;A13,'Main File'!A:O,14,0),0)</f>
        <v>0</v>
      </c>
      <c r="K13" s="14">
        <f>IFERROR(+VLOOKUP("LDSAPF"&amp;A13,'Main File'!A:O,15,0),0)</f>
        <v>0</v>
      </c>
    </row>
    <row r="14" spans="1:14" x14ac:dyDescent="0.25">
      <c r="A14" s="9">
        <f t="shared" si="0"/>
        <v>43170</v>
      </c>
      <c r="B14" s="14">
        <f>IFERROR(+VLOOKUP("LDSAPF"&amp;A14,'Main File'!A:O,6,0),0)</f>
        <v>0</v>
      </c>
      <c r="C14" s="14">
        <f>IFERROR(+VLOOKUP("LDSAPF"&amp;A14,'Main File'!A:O,7,0),0)</f>
        <v>0</v>
      </c>
      <c r="D14" s="14">
        <f>IFERROR(+VLOOKUP("LDSAPF"&amp;A14,'Main File'!A:O,8,0),0)</f>
        <v>0</v>
      </c>
      <c r="E14" s="14">
        <f>IFERROR(+VLOOKUP("LDSAPF"&amp;A14,'Main File'!A:O,9,0),0)</f>
        <v>0</v>
      </c>
      <c r="F14" s="14">
        <f>IFERROR(+VLOOKUP("LDSAPF"&amp;A14,'Main File'!A:O,10,0),0)</f>
        <v>0</v>
      </c>
      <c r="G14" s="14">
        <f>IFERROR(+VLOOKUP("LDSAPF"&amp;A14,'Main File'!A:O,11,0),0)</f>
        <v>0</v>
      </c>
      <c r="H14" s="14">
        <f>IFERROR(+VLOOKUP("LDSAPF"&amp;A14,'Main File'!A:O,12,0),0)</f>
        <v>0</v>
      </c>
      <c r="I14" s="14">
        <f>IFERROR(+VLOOKUP("LDSAPF"&amp;A14,'Main File'!A:O,13,0),0)</f>
        <v>0</v>
      </c>
      <c r="J14" s="14">
        <f>IFERROR(+VLOOKUP("LDSAPF"&amp;A14,'Main File'!A:O,14,0),0)</f>
        <v>0</v>
      </c>
      <c r="K14" s="14">
        <f>IFERROR(+VLOOKUP("LDSAPF"&amp;A14,'Main File'!A:O,15,0),0)</f>
        <v>0</v>
      </c>
    </row>
    <row r="15" spans="1:14" x14ac:dyDescent="0.25">
      <c r="A15" s="9">
        <f t="shared" si="0"/>
        <v>43171</v>
      </c>
      <c r="B15" s="14">
        <f>IFERROR(+VLOOKUP("LDSAPF"&amp;A15,'Main File'!A:O,6,0),0)</f>
        <v>0</v>
      </c>
      <c r="C15" s="14">
        <f>IFERROR(+VLOOKUP("LDSAPF"&amp;A15,'Main File'!A:O,7,0),0)</f>
        <v>0</v>
      </c>
      <c r="D15" s="14">
        <f>IFERROR(+VLOOKUP("LDSAPF"&amp;A15,'Main File'!A:O,8,0),0)</f>
        <v>0</v>
      </c>
      <c r="E15" s="14">
        <f>IFERROR(+VLOOKUP("LDSAPF"&amp;A15,'Main File'!A:O,9,0),0)</f>
        <v>0</v>
      </c>
      <c r="F15" s="14">
        <f>IFERROR(+VLOOKUP("LDSAPF"&amp;A15,'Main File'!A:O,10,0),0)</f>
        <v>0</v>
      </c>
      <c r="G15" s="14">
        <f>IFERROR(+VLOOKUP("LDSAPF"&amp;A15,'Main File'!A:O,11,0),0)</f>
        <v>0</v>
      </c>
      <c r="H15" s="14">
        <f>IFERROR(+VLOOKUP("LDSAPF"&amp;A15,'Main File'!A:O,12,0),0)</f>
        <v>0</v>
      </c>
      <c r="I15" s="14">
        <f>IFERROR(+VLOOKUP("LDSAPF"&amp;A15,'Main File'!A:O,13,0),0)</f>
        <v>0</v>
      </c>
      <c r="J15" s="14">
        <f>IFERROR(+VLOOKUP("LDSAPF"&amp;A15,'Main File'!A:O,14,0),0)</f>
        <v>0</v>
      </c>
      <c r="K15" s="14">
        <f>IFERROR(+VLOOKUP("LDSAPF"&amp;A15,'Main File'!A:O,15,0),0)</f>
        <v>0</v>
      </c>
    </row>
    <row r="16" spans="1:14" x14ac:dyDescent="0.25">
      <c r="A16" s="9">
        <f t="shared" si="0"/>
        <v>43172</v>
      </c>
      <c r="B16" s="14">
        <f>IFERROR(+VLOOKUP("LDSAPF"&amp;A16,'Main File'!A:O,6,0),0)</f>
        <v>0</v>
      </c>
      <c r="C16" s="14">
        <f>IFERROR(+VLOOKUP("LDSAPF"&amp;A16,'Main File'!A:O,7,0),0)</f>
        <v>0</v>
      </c>
      <c r="D16" s="14">
        <f>IFERROR(+VLOOKUP("LDSAPF"&amp;A16,'Main File'!A:O,8,0),0)</f>
        <v>0</v>
      </c>
      <c r="E16" s="14">
        <f>IFERROR(+VLOOKUP("LDSAPF"&amp;A16,'Main File'!A:O,9,0),0)</f>
        <v>0</v>
      </c>
      <c r="F16" s="14">
        <f>IFERROR(+VLOOKUP("LDSAPF"&amp;A16,'Main File'!A:O,10,0),0)</f>
        <v>0</v>
      </c>
      <c r="G16" s="14">
        <f>IFERROR(+VLOOKUP("LDSAPF"&amp;A16,'Main File'!A:O,11,0),0)</f>
        <v>0</v>
      </c>
      <c r="H16" s="14">
        <f>IFERROR(+VLOOKUP("LDSAPF"&amp;A16,'Main File'!A:O,12,0),0)</f>
        <v>0</v>
      </c>
      <c r="I16" s="14">
        <f>IFERROR(+VLOOKUP("LDSAPF"&amp;A16,'Main File'!A:O,13,0),0)</f>
        <v>0</v>
      </c>
      <c r="J16" s="14">
        <f>IFERROR(+VLOOKUP("LDSAPF"&amp;A16,'Main File'!A:O,14,0),0)</f>
        <v>0</v>
      </c>
      <c r="K16" s="14">
        <f>IFERROR(+VLOOKUP("LDSAPF"&amp;A16,'Main File'!A:O,15,0),0)</f>
        <v>0</v>
      </c>
    </row>
    <row r="17" spans="1:11" x14ac:dyDescent="0.25">
      <c r="A17" s="9">
        <f t="shared" si="0"/>
        <v>43173</v>
      </c>
      <c r="B17" s="14">
        <f>IFERROR(+VLOOKUP("LDSAPF"&amp;A17,'Main File'!A:O,6,0),0)</f>
        <v>0</v>
      </c>
      <c r="C17" s="14">
        <f>IFERROR(+VLOOKUP("LDSAPF"&amp;A17,'Main File'!A:O,7,0),0)</f>
        <v>0</v>
      </c>
      <c r="D17" s="14">
        <f>IFERROR(+VLOOKUP("LDSAPF"&amp;A17,'Main File'!A:O,8,0),0)</f>
        <v>0</v>
      </c>
      <c r="E17" s="14">
        <f>IFERROR(+VLOOKUP("LDSAPF"&amp;A17,'Main File'!A:O,9,0),0)</f>
        <v>0</v>
      </c>
      <c r="F17" s="14">
        <f>IFERROR(+VLOOKUP("LDSAPF"&amp;A17,'Main File'!A:O,10,0),0)</f>
        <v>0</v>
      </c>
      <c r="G17" s="14">
        <f>IFERROR(+VLOOKUP("LDSAPF"&amp;A17,'Main File'!A:O,11,0),0)</f>
        <v>0</v>
      </c>
      <c r="H17" s="14">
        <f>IFERROR(+VLOOKUP("LDSAPF"&amp;A17,'Main File'!A:O,12,0),0)</f>
        <v>0</v>
      </c>
      <c r="I17" s="14">
        <f>IFERROR(+VLOOKUP("LDSAPF"&amp;A17,'Main File'!A:O,13,0),0)</f>
        <v>0</v>
      </c>
      <c r="J17" s="14">
        <f>IFERROR(+VLOOKUP("LDSAPF"&amp;A17,'Main File'!A:O,14,0),0)</f>
        <v>0</v>
      </c>
      <c r="K17" s="14">
        <f>IFERROR(+VLOOKUP("LDSAPF"&amp;A17,'Main File'!A:O,15,0),0)</f>
        <v>0</v>
      </c>
    </row>
    <row r="18" spans="1:11" x14ac:dyDescent="0.25">
      <c r="A18" s="9">
        <f t="shared" si="0"/>
        <v>43174</v>
      </c>
      <c r="B18" s="14">
        <f>IFERROR(+VLOOKUP("LDSAPF"&amp;A18,'Main File'!A:O,6,0),0)</f>
        <v>0</v>
      </c>
      <c r="C18" s="14">
        <f>IFERROR(+VLOOKUP("LDSAPF"&amp;A18,'Main File'!A:O,7,0),0)</f>
        <v>0</v>
      </c>
      <c r="D18" s="14">
        <f>IFERROR(+VLOOKUP("LDSAPF"&amp;A18,'Main File'!A:O,8,0),0)</f>
        <v>0</v>
      </c>
      <c r="E18" s="14">
        <f>IFERROR(+VLOOKUP("LDSAPF"&amp;A18,'Main File'!A:O,9,0),0)</f>
        <v>0</v>
      </c>
      <c r="F18" s="14">
        <f>IFERROR(+VLOOKUP("LDSAPF"&amp;A18,'Main File'!A:O,10,0),0)</f>
        <v>0</v>
      </c>
      <c r="G18" s="14">
        <f>IFERROR(+VLOOKUP("LDSAPF"&amp;A18,'Main File'!A:O,11,0),0)</f>
        <v>0</v>
      </c>
      <c r="H18" s="14">
        <f>IFERROR(+VLOOKUP("LDSAPF"&amp;A18,'Main File'!A:O,12,0),0)</f>
        <v>0</v>
      </c>
      <c r="I18" s="14">
        <f>IFERROR(+VLOOKUP("LDSAPF"&amp;A18,'Main File'!A:O,13,0),0)</f>
        <v>0</v>
      </c>
      <c r="J18" s="14">
        <f>IFERROR(+VLOOKUP("LDSAPF"&amp;A18,'Main File'!A:O,14,0),0)</f>
        <v>0</v>
      </c>
      <c r="K18" s="14">
        <f>IFERROR(+VLOOKUP("LDSAPF"&amp;A18,'Main File'!A:O,15,0),0)</f>
        <v>0</v>
      </c>
    </row>
    <row r="19" spans="1:11" x14ac:dyDescent="0.25">
      <c r="A19" s="9">
        <f t="shared" si="0"/>
        <v>43175</v>
      </c>
      <c r="B19" s="14">
        <f>IFERROR(+VLOOKUP("LDSAPF"&amp;A19,'Main File'!A:O,6,0),0)</f>
        <v>0</v>
      </c>
      <c r="C19" s="14">
        <f>IFERROR(+VLOOKUP("LDSAPF"&amp;A19,'Main File'!A:O,7,0),0)</f>
        <v>0</v>
      </c>
      <c r="D19" s="14">
        <f>IFERROR(+VLOOKUP("LDSAPF"&amp;A19,'Main File'!A:O,8,0),0)</f>
        <v>0</v>
      </c>
      <c r="E19" s="14">
        <f>IFERROR(+VLOOKUP("LDSAPF"&amp;A19,'Main File'!A:O,9,0),0)</f>
        <v>0</v>
      </c>
      <c r="F19" s="14">
        <f>IFERROR(+VLOOKUP("LDSAPF"&amp;A19,'Main File'!A:O,10,0),0)</f>
        <v>0</v>
      </c>
      <c r="G19" s="14">
        <f>IFERROR(+VLOOKUP("LDSAPF"&amp;A19,'Main File'!A:O,11,0),0)</f>
        <v>0</v>
      </c>
      <c r="H19" s="14">
        <f>IFERROR(+VLOOKUP("LDSAPF"&amp;A19,'Main File'!A:O,12,0),0)</f>
        <v>0</v>
      </c>
      <c r="I19" s="14">
        <f>IFERROR(+VLOOKUP("LDSAPF"&amp;A19,'Main File'!A:O,13,0),0)</f>
        <v>0</v>
      </c>
      <c r="J19" s="14">
        <f>IFERROR(+VLOOKUP("LDSAPF"&amp;A19,'Main File'!A:O,14,0),0)</f>
        <v>0</v>
      </c>
      <c r="K19" s="14">
        <f>IFERROR(+VLOOKUP("LDSAPF"&amp;A19,'Main File'!A:O,15,0),0)</f>
        <v>0</v>
      </c>
    </row>
    <row r="20" spans="1:11" x14ac:dyDescent="0.25">
      <c r="A20" s="9">
        <f t="shared" si="0"/>
        <v>43176</v>
      </c>
      <c r="B20" s="14">
        <f>IFERROR(+VLOOKUP("LDSAPF"&amp;A20,'Main File'!A:O,6,0),0)</f>
        <v>0</v>
      </c>
      <c r="C20" s="14">
        <f>IFERROR(+VLOOKUP("LDSAPF"&amp;A20,'Main File'!A:O,7,0),0)</f>
        <v>0</v>
      </c>
      <c r="D20" s="14">
        <f>IFERROR(+VLOOKUP("LDSAPF"&amp;A20,'Main File'!A:O,8,0),0)</f>
        <v>0</v>
      </c>
      <c r="E20" s="14">
        <f>IFERROR(+VLOOKUP("LDSAPF"&amp;A20,'Main File'!A:O,9,0),0)</f>
        <v>0</v>
      </c>
      <c r="F20" s="14">
        <f>IFERROR(+VLOOKUP("LDSAPF"&amp;A20,'Main File'!A:O,10,0),0)</f>
        <v>0</v>
      </c>
      <c r="G20" s="14">
        <f>IFERROR(+VLOOKUP("LDSAPF"&amp;A20,'Main File'!A:O,11,0),0)</f>
        <v>0</v>
      </c>
      <c r="H20" s="14">
        <f>IFERROR(+VLOOKUP("LDSAPF"&amp;A20,'Main File'!A:O,12,0),0)</f>
        <v>0</v>
      </c>
      <c r="I20" s="14">
        <f>IFERROR(+VLOOKUP("LDSAPF"&amp;A20,'Main File'!A:O,13,0),0)</f>
        <v>0</v>
      </c>
      <c r="J20" s="14">
        <f>IFERROR(+VLOOKUP("LDSAPF"&amp;A20,'Main File'!A:O,14,0),0)</f>
        <v>0</v>
      </c>
      <c r="K20" s="14">
        <f>IFERROR(+VLOOKUP("LDSAPF"&amp;A20,'Main File'!A:O,15,0),0)</f>
        <v>0</v>
      </c>
    </row>
    <row r="21" spans="1:11" x14ac:dyDescent="0.25">
      <c r="A21" s="9">
        <f t="shared" si="0"/>
        <v>43177</v>
      </c>
      <c r="B21" s="14">
        <f>IFERROR(+VLOOKUP("LDSAPF"&amp;A21,'Main File'!A:O,6,0),0)</f>
        <v>0</v>
      </c>
      <c r="C21" s="14">
        <f>IFERROR(+VLOOKUP("LDSAPF"&amp;A21,'Main File'!A:O,7,0),0)</f>
        <v>0</v>
      </c>
      <c r="D21" s="14">
        <f>IFERROR(+VLOOKUP("LDSAPF"&amp;A21,'Main File'!A:O,8,0),0)</f>
        <v>0</v>
      </c>
      <c r="E21" s="14">
        <f>IFERROR(+VLOOKUP("LDSAPF"&amp;A21,'Main File'!A:O,9,0),0)</f>
        <v>0</v>
      </c>
      <c r="F21" s="14">
        <f>IFERROR(+VLOOKUP("LDSAPF"&amp;A21,'Main File'!A:O,10,0),0)</f>
        <v>0</v>
      </c>
      <c r="G21" s="14">
        <f>IFERROR(+VLOOKUP("LDSAPF"&amp;A21,'Main File'!A:O,11,0),0)</f>
        <v>0</v>
      </c>
      <c r="H21" s="14">
        <f>IFERROR(+VLOOKUP("LDSAPF"&amp;A21,'Main File'!A:O,12,0),0)</f>
        <v>0</v>
      </c>
      <c r="I21" s="14">
        <f>IFERROR(+VLOOKUP("LDSAPF"&amp;A21,'Main File'!A:O,13,0),0)</f>
        <v>0</v>
      </c>
      <c r="J21" s="14">
        <f>IFERROR(+VLOOKUP("LDSAPF"&amp;A21,'Main File'!A:O,14,0),0)</f>
        <v>0</v>
      </c>
      <c r="K21" s="14">
        <f>IFERROR(+VLOOKUP("LDSAPF"&amp;A21,'Main File'!A:O,15,0),0)</f>
        <v>0</v>
      </c>
    </row>
    <row r="22" spans="1:11" x14ac:dyDescent="0.25">
      <c r="A22" s="9">
        <f t="shared" si="0"/>
        <v>43178</v>
      </c>
      <c r="B22" s="14">
        <f>IFERROR(+VLOOKUP("LDSAPF"&amp;A22,'Main File'!A:O,6,0),0)</f>
        <v>0</v>
      </c>
      <c r="C22" s="14">
        <f>IFERROR(+VLOOKUP("LDSAPF"&amp;A22,'Main File'!A:O,7,0),0)</f>
        <v>0</v>
      </c>
      <c r="D22" s="14">
        <f>IFERROR(+VLOOKUP("LDSAPF"&amp;A22,'Main File'!A:O,8,0),0)</f>
        <v>0</v>
      </c>
      <c r="E22" s="14">
        <f>IFERROR(+VLOOKUP("LDSAPF"&amp;A22,'Main File'!A:O,9,0),0)</f>
        <v>0</v>
      </c>
      <c r="F22" s="14">
        <f>IFERROR(+VLOOKUP("LDSAPF"&amp;A22,'Main File'!A:O,10,0),0)</f>
        <v>0</v>
      </c>
      <c r="G22" s="14">
        <f>IFERROR(+VLOOKUP("LDSAPF"&amp;A22,'Main File'!A:O,11,0),0)</f>
        <v>0</v>
      </c>
      <c r="H22" s="14">
        <f>IFERROR(+VLOOKUP("LDSAPF"&amp;A22,'Main File'!A:O,12,0),0)</f>
        <v>0</v>
      </c>
      <c r="I22" s="14">
        <f>IFERROR(+VLOOKUP("LDSAPF"&amp;A22,'Main File'!A:O,13,0),0)</f>
        <v>0</v>
      </c>
      <c r="J22" s="14">
        <f>IFERROR(+VLOOKUP("LDSAPF"&amp;A22,'Main File'!A:O,14,0),0)</f>
        <v>0</v>
      </c>
      <c r="K22" s="14">
        <f>IFERROR(+VLOOKUP("LDSAPF"&amp;A22,'Main File'!A:O,15,0),0)</f>
        <v>0</v>
      </c>
    </row>
    <row r="23" spans="1:11" x14ac:dyDescent="0.25">
      <c r="A23" s="9">
        <f t="shared" si="0"/>
        <v>43179</v>
      </c>
      <c r="B23" s="14">
        <f>IFERROR(+VLOOKUP("LDSAPF"&amp;A23,'Main File'!A:O,6,0),0)</f>
        <v>0</v>
      </c>
      <c r="C23" s="14">
        <f>IFERROR(+VLOOKUP("LDSAPF"&amp;A23,'Main File'!A:O,7,0),0)</f>
        <v>0</v>
      </c>
      <c r="D23" s="14">
        <f>IFERROR(+VLOOKUP("LDSAPF"&amp;A23,'Main File'!A:O,8,0),0)</f>
        <v>0</v>
      </c>
      <c r="E23" s="14">
        <f>IFERROR(+VLOOKUP("LDSAPF"&amp;A23,'Main File'!A:O,9,0),0)</f>
        <v>0</v>
      </c>
      <c r="F23" s="14">
        <f>IFERROR(+VLOOKUP("LDSAPF"&amp;A23,'Main File'!A:O,10,0),0)</f>
        <v>0</v>
      </c>
      <c r="G23" s="14">
        <f>IFERROR(+VLOOKUP("LDSAPF"&amp;A23,'Main File'!A:O,11,0),0)</f>
        <v>0</v>
      </c>
      <c r="H23" s="14">
        <f>IFERROR(+VLOOKUP("LDSAPF"&amp;A23,'Main File'!A:O,12,0),0)</f>
        <v>0</v>
      </c>
      <c r="I23" s="14">
        <f>IFERROR(+VLOOKUP("LDSAPF"&amp;A23,'Main File'!A:O,13,0),0)</f>
        <v>0</v>
      </c>
      <c r="J23" s="14">
        <f>IFERROR(+VLOOKUP("LDSAPF"&amp;A23,'Main File'!A:O,14,0),0)</f>
        <v>0</v>
      </c>
      <c r="K23" s="14">
        <f>IFERROR(+VLOOKUP("LDSAPF"&amp;A23,'Main File'!A:O,15,0),0)</f>
        <v>0</v>
      </c>
    </row>
    <row r="24" spans="1:11" x14ac:dyDescent="0.25">
      <c r="A24" s="9">
        <f t="shared" si="0"/>
        <v>43180</v>
      </c>
      <c r="B24" s="14">
        <f>IFERROR(+VLOOKUP("LDSAPF"&amp;A24,'Main File'!A:O,6,0),0)</f>
        <v>0</v>
      </c>
      <c r="C24" s="14">
        <f>IFERROR(+VLOOKUP("LDSAPF"&amp;A24,'Main File'!A:O,7,0),0)</f>
        <v>0</v>
      </c>
      <c r="D24" s="14">
        <f>IFERROR(+VLOOKUP("LDSAPF"&amp;A24,'Main File'!A:O,8,0),0)</f>
        <v>0</v>
      </c>
      <c r="E24" s="14">
        <f>IFERROR(+VLOOKUP("LDSAPF"&amp;A24,'Main File'!A:O,9,0),0)</f>
        <v>0</v>
      </c>
      <c r="F24" s="14">
        <f>IFERROR(+VLOOKUP("LDSAPF"&amp;A24,'Main File'!A:O,10,0),0)</f>
        <v>0</v>
      </c>
      <c r="G24" s="14">
        <f>IFERROR(+VLOOKUP("LDSAPF"&amp;A24,'Main File'!A:O,11,0),0)</f>
        <v>0</v>
      </c>
      <c r="H24" s="14">
        <f>IFERROR(+VLOOKUP("LDSAPF"&amp;A24,'Main File'!A:O,12,0),0)</f>
        <v>0</v>
      </c>
      <c r="I24" s="14">
        <f>IFERROR(+VLOOKUP("LDSAPF"&amp;A24,'Main File'!A:O,13,0),0)</f>
        <v>0</v>
      </c>
      <c r="J24" s="14">
        <f>IFERROR(+VLOOKUP("LDSAPF"&amp;A24,'Main File'!A:O,14,0),0)</f>
        <v>0</v>
      </c>
      <c r="K24" s="14">
        <f>IFERROR(+VLOOKUP("LDSAPF"&amp;A24,'Main File'!A:O,15,0),0)</f>
        <v>0</v>
      </c>
    </row>
    <row r="25" spans="1:11" x14ac:dyDescent="0.25">
      <c r="A25" s="9">
        <f t="shared" si="0"/>
        <v>43181</v>
      </c>
      <c r="B25" s="14">
        <f>IFERROR(+VLOOKUP("LDSAPF"&amp;A25,'Main File'!A:O,6,0),0)</f>
        <v>0</v>
      </c>
      <c r="C25" s="14">
        <f>IFERROR(+VLOOKUP("LDSAPF"&amp;A25,'Main File'!A:O,7,0),0)</f>
        <v>0</v>
      </c>
      <c r="D25" s="14">
        <f>IFERROR(+VLOOKUP("LDSAPF"&amp;A25,'Main File'!A:O,8,0),0)</f>
        <v>0</v>
      </c>
      <c r="E25" s="14">
        <f>IFERROR(+VLOOKUP("LDSAPF"&amp;A25,'Main File'!A:O,9,0),0)</f>
        <v>0</v>
      </c>
      <c r="F25" s="14">
        <f>IFERROR(+VLOOKUP("LDSAPF"&amp;A25,'Main File'!A:O,10,0),0)</f>
        <v>0</v>
      </c>
      <c r="G25" s="14">
        <f>IFERROR(+VLOOKUP("LDSAPF"&amp;A25,'Main File'!A:O,11,0),0)</f>
        <v>0</v>
      </c>
      <c r="H25" s="14">
        <f>IFERROR(+VLOOKUP("LDSAPF"&amp;A25,'Main File'!A:O,12,0),0)</f>
        <v>0</v>
      </c>
      <c r="I25" s="14">
        <f>IFERROR(+VLOOKUP("LDSAPF"&amp;A25,'Main File'!A:O,13,0),0)</f>
        <v>0</v>
      </c>
      <c r="J25" s="14">
        <f>IFERROR(+VLOOKUP("LDSAPF"&amp;A25,'Main File'!A:O,14,0),0)</f>
        <v>0</v>
      </c>
      <c r="K25" s="14">
        <f>IFERROR(+VLOOKUP("LDSAPF"&amp;A25,'Main File'!A:O,15,0),0)</f>
        <v>0</v>
      </c>
    </row>
    <row r="26" spans="1:11" x14ac:dyDescent="0.25">
      <c r="A26" s="9">
        <f t="shared" si="0"/>
        <v>43182</v>
      </c>
      <c r="B26" s="14">
        <f>IFERROR(+VLOOKUP("LDSAPF"&amp;A26,'Main File'!A:O,6,0),0)</f>
        <v>0</v>
      </c>
      <c r="C26" s="14">
        <f>IFERROR(+VLOOKUP("LDSAPF"&amp;A26,'Main File'!A:O,7,0),0)</f>
        <v>0</v>
      </c>
      <c r="D26" s="14">
        <f>IFERROR(+VLOOKUP("LDSAPF"&amp;A26,'Main File'!A:O,8,0),0)</f>
        <v>0</v>
      </c>
      <c r="E26" s="14">
        <f>IFERROR(+VLOOKUP("LDSAPF"&amp;A26,'Main File'!A:O,9,0),0)</f>
        <v>0</v>
      </c>
      <c r="F26" s="14">
        <f>IFERROR(+VLOOKUP("LDSAPF"&amp;A26,'Main File'!A:O,10,0),0)</f>
        <v>0</v>
      </c>
      <c r="G26" s="14">
        <f>IFERROR(+VLOOKUP("LDSAPF"&amp;A26,'Main File'!A:O,11,0),0)</f>
        <v>0</v>
      </c>
      <c r="H26" s="14">
        <f>IFERROR(+VLOOKUP("LDSAPF"&amp;A26,'Main File'!A:O,12,0),0)</f>
        <v>0</v>
      </c>
      <c r="I26" s="14">
        <f>IFERROR(+VLOOKUP("LDSAPF"&amp;A26,'Main File'!A:O,13,0),0)</f>
        <v>0</v>
      </c>
      <c r="J26" s="14">
        <f>IFERROR(+VLOOKUP("LDSAPF"&amp;A26,'Main File'!A:O,14,0),0)</f>
        <v>0</v>
      </c>
      <c r="K26" s="14">
        <f>IFERROR(+VLOOKUP("LDSAPF"&amp;A26,'Main File'!A:O,15,0),0)</f>
        <v>0</v>
      </c>
    </row>
    <row r="27" spans="1:11" x14ac:dyDescent="0.25">
      <c r="A27" s="9">
        <f t="shared" si="0"/>
        <v>43183</v>
      </c>
      <c r="B27" s="14">
        <f>IFERROR(+VLOOKUP("LDSAPF"&amp;A27,'Main File'!A:O,6,0),0)</f>
        <v>0</v>
      </c>
      <c r="C27" s="14">
        <f>IFERROR(+VLOOKUP("LDSAPF"&amp;A27,'Main File'!A:O,7,0),0)</f>
        <v>0</v>
      </c>
      <c r="D27" s="14">
        <f>IFERROR(+VLOOKUP("LDSAPF"&amp;A27,'Main File'!A:O,8,0),0)</f>
        <v>0</v>
      </c>
      <c r="E27" s="14">
        <f>IFERROR(+VLOOKUP("LDSAPF"&amp;A27,'Main File'!A:O,9,0),0)</f>
        <v>0</v>
      </c>
      <c r="F27" s="14">
        <f>IFERROR(+VLOOKUP("LDSAPF"&amp;A27,'Main File'!A:O,10,0),0)</f>
        <v>0</v>
      </c>
      <c r="G27" s="14">
        <f>IFERROR(+VLOOKUP("LDSAPF"&amp;A27,'Main File'!A:O,11,0),0)</f>
        <v>0</v>
      </c>
      <c r="H27" s="14">
        <f>IFERROR(+VLOOKUP("LDSAPF"&amp;A27,'Main File'!A:O,12,0),0)</f>
        <v>0</v>
      </c>
      <c r="I27" s="14">
        <f>IFERROR(+VLOOKUP("LDSAPF"&amp;A27,'Main File'!A:O,13,0),0)</f>
        <v>0</v>
      </c>
      <c r="J27" s="14">
        <f>IFERROR(+VLOOKUP("LDSAPF"&amp;A27,'Main File'!A:O,14,0),0)</f>
        <v>0</v>
      </c>
      <c r="K27" s="14">
        <f>IFERROR(+VLOOKUP("LDSAPF"&amp;A27,'Main File'!A:O,15,0),0)</f>
        <v>0</v>
      </c>
    </row>
    <row r="28" spans="1:11" x14ac:dyDescent="0.25">
      <c r="A28" s="9">
        <f t="shared" si="0"/>
        <v>43184</v>
      </c>
      <c r="B28" s="14">
        <f>IFERROR(+VLOOKUP("LDSAPF"&amp;A28,'Main File'!A:O,6,0),0)</f>
        <v>0</v>
      </c>
      <c r="C28" s="14">
        <f>IFERROR(+VLOOKUP("LDSAPF"&amp;A28,'Main File'!A:O,7,0),0)</f>
        <v>0</v>
      </c>
      <c r="D28" s="14">
        <f>IFERROR(+VLOOKUP("LDSAPF"&amp;A28,'Main File'!A:O,8,0),0)</f>
        <v>0</v>
      </c>
      <c r="E28" s="14">
        <f>IFERROR(+VLOOKUP("LDSAPF"&amp;A28,'Main File'!A:O,9,0),0)</f>
        <v>0</v>
      </c>
      <c r="F28" s="14">
        <f>IFERROR(+VLOOKUP("LDSAPF"&amp;A28,'Main File'!A:O,10,0),0)</f>
        <v>0</v>
      </c>
      <c r="G28" s="14">
        <f>IFERROR(+VLOOKUP("LDSAPF"&amp;A28,'Main File'!A:O,11,0),0)</f>
        <v>0</v>
      </c>
      <c r="H28" s="14">
        <f>IFERROR(+VLOOKUP("LDSAPF"&amp;A28,'Main File'!A:O,12,0),0)</f>
        <v>0</v>
      </c>
      <c r="I28" s="14">
        <f>IFERROR(+VLOOKUP("LDSAPF"&amp;A28,'Main File'!A:O,13,0),0)</f>
        <v>0</v>
      </c>
      <c r="J28" s="14">
        <f>IFERROR(+VLOOKUP("LDSAPF"&amp;A28,'Main File'!A:O,14,0),0)</f>
        <v>0</v>
      </c>
      <c r="K28" s="14">
        <f>IFERROR(+VLOOKUP("LDSAPF"&amp;A28,'Main File'!A:O,15,0),0)</f>
        <v>0</v>
      </c>
    </row>
    <row r="29" spans="1:11" x14ac:dyDescent="0.25">
      <c r="A29" s="9">
        <f t="shared" si="0"/>
        <v>43185</v>
      </c>
      <c r="B29" s="14">
        <f>IFERROR(+VLOOKUP("LDSAPF"&amp;A29,'Main File'!A:O,6,0),0)</f>
        <v>0</v>
      </c>
      <c r="C29" s="14">
        <f>IFERROR(+VLOOKUP("LDSAPF"&amp;A29,'Main File'!A:O,7,0),0)</f>
        <v>0</v>
      </c>
      <c r="D29" s="14">
        <f>IFERROR(+VLOOKUP("LDSAPF"&amp;A29,'Main File'!A:O,8,0),0)</f>
        <v>0</v>
      </c>
      <c r="E29" s="14">
        <f>IFERROR(+VLOOKUP("LDSAPF"&amp;A29,'Main File'!A:O,9,0),0)</f>
        <v>0</v>
      </c>
      <c r="F29" s="14">
        <f>IFERROR(+VLOOKUP("LDSAPF"&amp;A29,'Main File'!A:O,10,0),0)</f>
        <v>0</v>
      </c>
      <c r="G29" s="14">
        <f>IFERROR(+VLOOKUP("LDSAPF"&amp;A29,'Main File'!A:O,11,0),0)</f>
        <v>0</v>
      </c>
      <c r="H29" s="14">
        <f>IFERROR(+VLOOKUP("LDSAPF"&amp;A29,'Main File'!A:O,12,0),0)</f>
        <v>0</v>
      </c>
      <c r="I29" s="14">
        <f>IFERROR(+VLOOKUP("LDSAPF"&amp;A29,'Main File'!A:O,13,0),0)</f>
        <v>0</v>
      </c>
      <c r="J29" s="14">
        <f>IFERROR(+VLOOKUP("LDSAPF"&amp;A29,'Main File'!A:O,14,0),0)</f>
        <v>0</v>
      </c>
      <c r="K29" s="14">
        <f>IFERROR(+VLOOKUP("LDSAPF"&amp;A29,'Main File'!A:O,15,0),0)</f>
        <v>0</v>
      </c>
    </row>
    <row r="30" spans="1:11" x14ac:dyDescent="0.25">
      <c r="A30" s="9">
        <f t="shared" si="0"/>
        <v>43186</v>
      </c>
      <c r="B30" s="14">
        <f>IFERROR(+VLOOKUP("LDSAPF"&amp;A30,'Main File'!A:O,6,0),0)</f>
        <v>0</v>
      </c>
      <c r="C30" s="14">
        <f>IFERROR(+VLOOKUP("LDSAPF"&amp;A30,'Main File'!A:O,7,0),0)</f>
        <v>0</v>
      </c>
      <c r="D30" s="14">
        <f>IFERROR(+VLOOKUP("LDSAPF"&amp;A30,'Main File'!A:O,8,0),0)</f>
        <v>0</v>
      </c>
      <c r="E30" s="14">
        <f>IFERROR(+VLOOKUP("LDSAPF"&amp;A30,'Main File'!A:O,9,0),0)</f>
        <v>0</v>
      </c>
      <c r="F30" s="14">
        <f>IFERROR(+VLOOKUP("LDSAPF"&amp;A30,'Main File'!A:O,10,0),0)</f>
        <v>0</v>
      </c>
      <c r="G30" s="14">
        <f>IFERROR(+VLOOKUP("LDSAPF"&amp;A30,'Main File'!A:O,11,0),0)</f>
        <v>0</v>
      </c>
      <c r="H30" s="14">
        <f>IFERROR(+VLOOKUP("LDSAPF"&amp;A30,'Main File'!A:O,12,0),0)</f>
        <v>0</v>
      </c>
      <c r="I30" s="14">
        <f>IFERROR(+VLOOKUP("LDSAPF"&amp;A30,'Main File'!A:O,13,0),0)</f>
        <v>0</v>
      </c>
      <c r="J30" s="14">
        <f>IFERROR(+VLOOKUP("LDSAPF"&amp;A30,'Main File'!A:O,14,0),0)</f>
        <v>0</v>
      </c>
      <c r="K30" s="14">
        <f>IFERROR(+VLOOKUP("LDSAPF"&amp;A30,'Main File'!A:O,15,0),0)</f>
        <v>0</v>
      </c>
    </row>
    <row r="31" spans="1:11" x14ac:dyDescent="0.25">
      <c r="A31" s="9">
        <f t="shared" si="0"/>
        <v>43187</v>
      </c>
      <c r="B31" s="14">
        <f>IFERROR(+VLOOKUP("LDSAPF"&amp;A31,'Main File'!A:O,6,0),0)</f>
        <v>0</v>
      </c>
      <c r="C31" s="14">
        <f>IFERROR(+VLOOKUP("LDSAPF"&amp;A31,'Main File'!A:O,7,0),0)</f>
        <v>0</v>
      </c>
      <c r="D31" s="14">
        <f>IFERROR(+VLOOKUP("LDSAPF"&amp;A31,'Main File'!A:O,8,0),0)</f>
        <v>0</v>
      </c>
      <c r="E31" s="14">
        <f>IFERROR(+VLOOKUP("LDSAPF"&amp;A31,'Main File'!A:O,9,0),0)</f>
        <v>0</v>
      </c>
      <c r="F31" s="14">
        <f>IFERROR(+VLOOKUP("LDSAPF"&amp;A31,'Main File'!A:O,10,0),0)</f>
        <v>0</v>
      </c>
      <c r="G31" s="14">
        <f>IFERROR(+VLOOKUP("LDSAPF"&amp;A31,'Main File'!A:O,11,0),0)</f>
        <v>0</v>
      </c>
      <c r="H31" s="14">
        <f>IFERROR(+VLOOKUP("LDSAPF"&amp;A31,'Main File'!A:O,12,0),0)</f>
        <v>0</v>
      </c>
      <c r="I31" s="14">
        <f>IFERROR(+VLOOKUP("LDSAPF"&amp;A31,'Main File'!A:O,13,0),0)</f>
        <v>0</v>
      </c>
      <c r="J31" s="14">
        <f>IFERROR(+VLOOKUP("LDSAPF"&amp;A31,'Main File'!A:O,14,0),0)</f>
        <v>0</v>
      </c>
      <c r="K31" s="14">
        <f>IFERROR(+VLOOKUP("LDSAPF"&amp;A31,'Main File'!A:O,15,0),0)</f>
        <v>0</v>
      </c>
    </row>
    <row r="32" spans="1:11" x14ac:dyDescent="0.25">
      <c r="A32" s="9">
        <f t="shared" si="0"/>
        <v>43188</v>
      </c>
      <c r="B32" s="14">
        <f>IFERROR(+VLOOKUP("LDSAPF"&amp;A32,'Main File'!A:O,6,0),0)</f>
        <v>0</v>
      </c>
      <c r="C32" s="14">
        <f>IFERROR(+VLOOKUP("LDSAPF"&amp;A32,'Main File'!A:O,7,0),0)</f>
        <v>0</v>
      </c>
      <c r="D32" s="14">
        <f>IFERROR(+VLOOKUP("LDSAPF"&amp;A32,'Main File'!A:O,8,0),0)</f>
        <v>0</v>
      </c>
      <c r="E32" s="14">
        <f>IFERROR(+VLOOKUP("LDSAPF"&amp;A32,'Main File'!A:O,9,0),0)</f>
        <v>0</v>
      </c>
      <c r="F32" s="14">
        <f>IFERROR(+VLOOKUP("LDSAPF"&amp;A32,'Main File'!A:O,10,0),0)</f>
        <v>0</v>
      </c>
      <c r="G32" s="14">
        <f>IFERROR(+VLOOKUP("LDSAPF"&amp;A32,'Main File'!A:O,11,0),0)</f>
        <v>0</v>
      </c>
      <c r="H32" s="14">
        <f>IFERROR(+VLOOKUP("LDSAPF"&amp;A32,'Main File'!A:O,12,0),0)</f>
        <v>0</v>
      </c>
      <c r="I32" s="14">
        <f>IFERROR(+VLOOKUP("LDSAPF"&amp;A32,'Main File'!A:O,13,0),0)</f>
        <v>0</v>
      </c>
      <c r="J32" s="14">
        <f>IFERROR(+VLOOKUP("LDSAPF"&amp;A32,'Main File'!A:O,14,0),0)</f>
        <v>0</v>
      </c>
      <c r="K32" s="14">
        <f>IFERROR(+VLOOKUP("LDSAPF"&amp;A32,'Main File'!A:O,15,0),0)</f>
        <v>0</v>
      </c>
    </row>
    <row r="33" spans="1:11" x14ac:dyDescent="0.25">
      <c r="A33" s="9">
        <f t="shared" si="0"/>
        <v>43189</v>
      </c>
      <c r="B33" s="14">
        <f>IFERROR(+VLOOKUP("LDSAPF"&amp;A33,'Main File'!A:O,6,0),0)</f>
        <v>0</v>
      </c>
      <c r="C33" s="14">
        <f>IFERROR(+VLOOKUP("LDSAPF"&amp;A33,'Main File'!A:O,7,0),0)</f>
        <v>0</v>
      </c>
      <c r="D33" s="14">
        <f>IFERROR(+VLOOKUP("LDSAPF"&amp;A33,'Main File'!A:O,8,0),0)</f>
        <v>0</v>
      </c>
      <c r="E33" s="14">
        <f>IFERROR(+VLOOKUP("LDSAPF"&amp;A33,'Main File'!A:O,9,0),0)</f>
        <v>0</v>
      </c>
      <c r="F33" s="14">
        <f>IFERROR(+VLOOKUP("LDSAPF"&amp;A33,'Main File'!A:O,10,0),0)</f>
        <v>0</v>
      </c>
      <c r="G33" s="14">
        <f>IFERROR(+VLOOKUP("LDSAPF"&amp;A33,'Main File'!A:O,11,0),0)</f>
        <v>0</v>
      </c>
      <c r="H33" s="14">
        <f>IFERROR(+VLOOKUP("LDSAPF"&amp;A33,'Main File'!A:O,12,0),0)</f>
        <v>0</v>
      </c>
      <c r="I33" s="14">
        <f>IFERROR(+VLOOKUP("LDSAPF"&amp;A33,'Main File'!A:O,13,0),0)</f>
        <v>0</v>
      </c>
      <c r="J33" s="14">
        <f>IFERROR(+VLOOKUP("LDSAPF"&amp;A33,'Main File'!A:O,14,0),0)</f>
        <v>0</v>
      </c>
      <c r="K33" s="14">
        <f>IFERROR(+VLOOKUP("LDSAPF"&amp;A33,'Main File'!A:O,15,0),0)</f>
        <v>0</v>
      </c>
    </row>
    <row r="34" spans="1:11" x14ac:dyDescent="0.25">
      <c r="A34" s="9">
        <f t="shared" si="0"/>
        <v>43190</v>
      </c>
      <c r="B34" s="14">
        <f>IFERROR(+VLOOKUP("LDSAPF"&amp;A34,'Main File'!A:O,6,0),0)</f>
        <v>0</v>
      </c>
      <c r="C34" s="14">
        <f>IFERROR(+VLOOKUP("LDSAPF"&amp;A34,'Main File'!A:O,7,0),0)</f>
        <v>0</v>
      </c>
      <c r="D34" s="14">
        <f>IFERROR(+VLOOKUP("LDSAPF"&amp;A34,'Main File'!A:O,8,0),0)</f>
        <v>0</v>
      </c>
      <c r="E34" s="14">
        <f>IFERROR(+VLOOKUP("LDSAPF"&amp;A34,'Main File'!A:O,9,0),0)</f>
        <v>0</v>
      </c>
      <c r="F34" s="14">
        <f>IFERROR(+VLOOKUP("LDSAPF"&amp;A34,'Main File'!A:O,10,0),0)</f>
        <v>0</v>
      </c>
      <c r="G34" s="14">
        <f>IFERROR(+VLOOKUP("LDSAPF"&amp;A34,'Main File'!A:O,11,0),0)</f>
        <v>0</v>
      </c>
      <c r="H34" s="14">
        <f>IFERROR(+VLOOKUP("LDSAPF"&amp;A34,'Main File'!A:O,12,0),0)</f>
        <v>0</v>
      </c>
      <c r="I34" s="14">
        <f>IFERROR(+VLOOKUP("LDSAPF"&amp;A34,'Main File'!A:O,13,0),0)</f>
        <v>0</v>
      </c>
      <c r="J34" s="14">
        <f>IFERROR(+VLOOKUP("LDSAPF"&amp;A34,'Main File'!A:O,14,0),0)</f>
        <v>0</v>
      </c>
      <c r="K34" s="14">
        <f>IFERROR(+VLOOKUP("LDSAPF"&amp;A34,'Main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41"/>
  <sheetViews>
    <sheetView workbookViewId="0">
      <selection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Balanced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5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IFERROR(+VLOOKUP("LEBALF"&amp;A4,'Main File'!A:O,6,0),0)</f>
        <v>2.3248293820709205</v>
      </c>
      <c r="C4" s="14">
        <f>IFERROR(+VLOOKUP("LEBALF"&amp;A4,'Main File'!A:O,7,0),0)</f>
        <v>0.30002173184157505</v>
      </c>
      <c r="D4" s="14">
        <f>IFERROR(+VLOOKUP("LEBALF"&amp;A4,'Main File'!A:O,8,0),0)</f>
        <v>0.2</v>
      </c>
      <c r="E4" s="14">
        <f>IFERROR(+VLOOKUP("LEBALF"&amp;A4,'Main File'!A:O,9,0),0)</f>
        <v>5.8458687616023929E-2</v>
      </c>
      <c r="F4" s="14">
        <f>IFERROR(+VLOOKUP("LEBALF"&amp;A4,'Main File'!A:O,10,0),0)</f>
        <v>2.8833098015285197</v>
      </c>
      <c r="G4" s="14">
        <f>IFERROR(+VLOOKUP("LEBALF"&amp;A4,'Main File'!A:O,11,0),0)</f>
        <v>0.32284773972003217</v>
      </c>
      <c r="H4" s="14">
        <f>IFERROR(+VLOOKUP("LEBALF"&amp;A4,'Main File'!A:O,12,0),0)</f>
        <v>0</v>
      </c>
      <c r="I4" s="14">
        <f>IFERROR(+VLOOKUP("LEBALF"&amp;A4,'Main File'!A:O,13,0),0)</f>
        <v>0.2</v>
      </c>
      <c r="J4" s="14">
        <f>IFERROR(+VLOOKUP("LEBALF"&amp;A4,'Main File'!A:O,14,0),0)</f>
        <v>5.8111847975671357E-2</v>
      </c>
      <c r="K4" s="14">
        <f>IFERROR(+VLOOKUP("LEBALF"&amp;A4,'Main File'!A:O,15,0),0)</f>
        <v>0.58095958769570355</v>
      </c>
    </row>
    <row r="5" spans="1:14" x14ac:dyDescent="0.25">
      <c r="A5" s="9">
        <v>43161</v>
      </c>
      <c r="B5" s="14">
        <f>IFERROR(+VLOOKUP("LEBALF"&amp;A5,'Main File'!A:O,6,0),0)</f>
        <v>2.324579038067172</v>
      </c>
      <c r="C5" s="14">
        <f>IFERROR(+VLOOKUP("LEBALF"&amp;A5,'Main File'!A:O,7,0),0)</f>
        <v>0.30002175691074867</v>
      </c>
      <c r="D5" s="14">
        <f>IFERROR(+VLOOKUP("LEBALF"&amp;A5,'Main File'!A:O,8,0),0)</f>
        <v>0.2</v>
      </c>
      <c r="E5" s="14">
        <f>IFERROR(+VLOOKUP("LEBALF"&amp;A5,'Main File'!A:O,9,0),0)</f>
        <v>5.8413457588194363E-2</v>
      </c>
      <c r="F5" s="14">
        <f>IFERROR(+VLOOKUP("LEBALF"&amp;A5,'Main File'!A:O,10,0),0)</f>
        <v>2.8830142525661153</v>
      </c>
      <c r="G5" s="14">
        <f>IFERROR(+VLOOKUP("LEBALF"&amp;A5,'Main File'!A:O,11,0),0)</f>
        <v>0.3226110781325468</v>
      </c>
      <c r="H5" s="14">
        <f>IFERROR(+VLOOKUP("LEBALF"&amp;A5,'Main File'!A:O,12,0),0)</f>
        <v>0</v>
      </c>
      <c r="I5" s="14">
        <f>IFERROR(+VLOOKUP("LEBALF"&amp;A5,'Main File'!A:O,13,0),0)</f>
        <v>0.2</v>
      </c>
      <c r="J5" s="14">
        <f>IFERROR(+VLOOKUP("LEBALF"&amp;A5,'Main File'!A:O,14,0),0)</f>
        <v>5.8070180580079393E-2</v>
      </c>
      <c r="K5" s="14">
        <f>IFERROR(+VLOOKUP("LEBALF"&amp;A5,'Main File'!A:O,15,0),0)</f>
        <v>0.58068125871262621</v>
      </c>
    </row>
    <row r="6" spans="1:14" x14ac:dyDescent="0.25">
      <c r="A6" s="9">
        <f>+A5+1</f>
        <v>43162</v>
      </c>
      <c r="B6" s="14">
        <f>IFERROR(+VLOOKUP("LEBALF"&amp;A6,'Main File'!A:O,6,0),0)</f>
        <v>2.3245792365649063</v>
      </c>
      <c r="C6" s="14">
        <f>IFERROR(+VLOOKUP("LEBALF"&amp;A6,'Main File'!A:O,7,0),0)</f>
        <v>0.30002168566521953</v>
      </c>
      <c r="D6" s="14">
        <f>IFERROR(+VLOOKUP("LEBALF"&amp;A6,'Main File'!A:O,8,0),0)</f>
        <v>0.2</v>
      </c>
      <c r="E6" s="14">
        <f>IFERROR(+VLOOKUP("LEBALF"&amp;A6,'Main File'!A:O,9,0),0)</f>
        <v>5.8413649725855138E-2</v>
      </c>
      <c r="F6" s="14">
        <f>IFERROR(+VLOOKUP("LEBALF"&amp;A6,'Main File'!A:O,10,0),0)</f>
        <v>2.883014571955981</v>
      </c>
      <c r="G6" s="14">
        <f>IFERROR(+VLOOKUP("LEBALF"&amp;A6,'Main File'!A:O,11,0),0)</f>
        <v>0.32261211556115416</v>
      </c>
      <c r="H6" s="14">
        <f>IFERROR(+VLOOKUP("LEBALF"&amp;A6,'Main File'!A:O,12,0),0)</f>
        <v>0</v>
      </c>
      <c r="I6" s="14">
        <f>IFERROR(+VLOOKUP("LEBALF"&amp;A6,'Main File'!A:O,13,0),0)</f>
        <v>0.2</v>
      </c>
      <c r="J6" s="14">
        <f>IFERROR(+VLOOKUP("LEBALF"&amp;A6,'Main File'!A:O,14,0),0)</f>
        <v>5.8070219646970976E-2</v>
      </c>
      <c r="K6" s="14">
        <f>IFERROR(+VLOOKUP("LEBALF"&amp;A6,'Main File'!A:O,15,0),0)</f>
        <v>0.58068233520812518</v>
      </c>
    </row>
    <row r="7" spans="1:14" x14ac:dyDescent="0.25">
      <c r="A7" s="9">
        <f t="shared" ref="A7:A34" si="0">+A6+1</f>
        <v>43163</v>
      </c>
      <c r="B7" s="14">
        <f>IFERROR(+VLOOKUP("LEBALF"&amp;A7,'Main File'!A:O,6,0),0)</f>
        <v>2.3245798446558377</v>
      </c>
      <c r="C7" s="14">
        <f>IFERROR(+VLOOKUP("LEBALF"&amp;A7,'Main File'!A:O,7,0),0)</f>
        <v>0.30002164772577589</v>
      </c>
      <c r="D7" s="14">
        <f>IFERROR(+VLOOKUP("LEBALF"&amp;A7,'Main File'!A:O,8,0),0)</f>
        <v>0.2</v>
      </c>
      <c r="E7" s="14">
        <f>IFERROR(+VLOOKUP("LEBALF"&amp;A7,'Main File'!A:O,9,0),0)</f>
        <v>5.8413589740170094E-2</v>
      </c>
      <c r="F7" s="14">
        <f>IFERROR(+VLOOKUP("LEBALF"&amp;A7,'Main File'!A:O,10,0),0)</f>
        <v>2.8830150821217839</v>
      </c>
      <c r="G7" s="14">
        <f>IFERROR(+VLOOKUP("LEBALF"&amp;A7,'Main File'!A:O,11,0),0)</f>
        <v>0.32261115538534751</v>
      </c>
      <c r="H7" s="14">
        <f>IFERROR(+VLOOKUP("LEBALF"&amp;A7,'Main File'!A:O,12,0),0)</f>
        <v>0</v>
      </c>
      <c r="I7" s="14">
        <f>IFERROR(+VLOOKUP("LEBALF"&amp;A7,'Main File'!A:O,13,0),0)</f>
        <v>0.2</v>
      </c>
      <c r="J7" s="14">
        <f>IFERROR(+VLOOKUP("LEBALF"&amp;A7,'Main File'!A:O,14,0),0)</f>
        <v>5.8070265044908254E-2</v>
      </c>
      <c r="K7" s="14">
        <f>IFERROR(+VLOOKUP("LEBALF"&amp;A7,'Main File'!A:O,15,0),0)</f>
        <v>0.58068142043025572</v>
      </c>
    </row>
    <row r="8" spans="1:14" x14ac:dyDescent="0.25">
      <c r="A8" s="9">
        <f t="shared" si="0"/>
        <v>43164</v>
      </c>
      <c r="B8" s="14">
        <f>IFERROR(+VLOOKUP("LEBALF"&amp;A8,'Main File'!A:O,6,0),0)</f>
        <v>0</v>
      </c>
      <c r="C8" s="14">
        <f>IFERROR(+VLOOKUP("LEBALF"&amp;A8,'Main File'!A:O,7,0),0)</f>
        <v>0</v>
      </c>
      <c r="D8" s="14">
        <f>IFERROR(+VLOOKUP("LEBALF"&amp;A8,'Main File'!A:O,8,0),0)</f>
        <v>0</v>
      </c>
      <c r="E8" s="14">
        <f>IFERROR(+VLOOKUP("LEBALF"&amp;A8,'Main File'!A:O,9,0),0)</f>
        <v>0</v>
      </c>
      <c r="F8" s="14">
        <f>IFERROR(+VLOOKUP("LEBALF"&amp;A8,'Main File'!A:O,10,0),0)</f>
        <v>0</v>
      </c>
      <c r="G8" s="14">
        <f>IFERROR(+VLOOKUP("LEBALF"&amp;A8,'Main File'!A:O,11,0),0)</f>
        <v>0</v>
      </c>
      <c r="H8" s="14">
        <f>IFERROR(+VLOOKUP("LEBALF"&amp;A8,'Main File'!A:O,12,0),0)</f>
        <v>0</v>
      </c>
      <c r="I8" s="14">
        <f>IFERROR(+VLOOKUP("LEBALF"&amp;A8,'Main File'!A:O,13,0),0)</f>
        <v>0</v>
      </c>
      <c r="J8" s="14">
        <f>IFERROR(+VLOOKUP("LEBALF"&amp;A8,'Main File'!A:O,14,0),0)</f>
        <v>0</v>
      </c>
      <c r="K8" s="14">
        <f>IFERROR(+VLOOKUP("LEBALF"&amp;A8,'Main File'!A:O,15,0),0)</f>
        <v>0</v>
      </c>
    </row>
    <row r="9" spans="1:14" x14ac:dyDescent="0.25">
      <c r="A9" s="9">
        <f t="shared" si="0"/>
        <v>43165</v>
      </c>
      <c r="B9" s="14">
        <f>IFERROR(+VLOOKUP("LEBALF"&amp;A9,'Main File'!A:O,6,0),0)</f>
        <v>0</v>
      </c>
      <c r="C9" s="14">
        <f>IFERROR(+VLOOKUP("LEBALF"&amp;A9,'Main File'!A:O,7,0),0)</f>
        <v>0</v>
      </c>
      <c r="D9" s="14">
        <f>IFERROR(+VLOOKUP("LEBALF"&amp;A9,'Main File'!A:O,8,0),0)</f>
        <v>0</v>
      </c>
      <c r="E9" s="14">
        <f>IFERROR(+VLOOKUP("LEBALF"&amp;A9,'Main File'!A:O,9,0),0)</f>
        <v>0</v>
      </c>
      <c r="F9" s="14">
        <f>IFERROR(+VLOOKUP("LEBALF"&amp;A9,'Main File'!A:O,10,0),0)</f>
        <v>0</v>
      </c>
      <c r="G9" s="14">
        <f>IFERROR(+VLOOKUP("LEBALF"&amp;A9,'Main File'!A:O,11,0),0)</f>
        <v>0</v>
      </c>
      <c r="H9" s="14">
        <f>IFERROR(+VLOOKUP("LEBALF"&amp;A9,'Main File'!A:O,12,0),0)</f>
        <v>0</v>
      </c>
      <c r="I9" s="14">
        <f>IFERROR(+VLOOKUP("LEBALF"&amp;A9,'Main File'!A:O,13,0),0)</f>
        <v>0</v>
      </c>
      <c r="J9" s="14">
        <f>IFERROR(+VLOOKUP("LEBALF"&amp;A9,'Main File'!A:O,14,0),0)</f>
        <v>0</v>
      </c>
      <c r="K9" s="14">
        <f>IFERROR(+VLOOKUP("LEBALF"&amp;A9,'Main File'!A:O,15,0),0)</f>
        <v>0</v>
      </c>
    </row>
    <row r="10" spans="1:14" x14ac:dyDescent="0.25">
      <c r="A10" s="9">
        <f t="shared" si="0"/>
        <v>43166</v>
      </c>
      <c r="B10" s="14">
        <f>IFERROR(+VLOOKUP("LEBALF"&amp;A10,'Main File'!A:O,6,0),0)</f>
        <v>0</v>
      </c>
      <c r="C10" s="14">
        <f>IFERROR(+VLOOKUP("LEBALF"&amp;A10,'Main File'!A:O,7,0),0)</f>
        <v>0</v>
      </c>
      <c r="D10" s="14">
        <f>IFERROR(+VLOOKUP("LEBALF"&amp;A10,'Main File'!A:O,8,0),0)</f>
        <v>0</v>
      </c>
      <c r="E10" s="14">
        <f>IFERROR(+VLOOKUP("LEBALF"&amp;A10,'Main File'!A:O,9,0),0)</f>
        <v>0</v>
      </c>
      <c r="F10" s="14">
        <f>IFERROR(+VLOOKUP("LEBALF"&amp;A10,'Main File'!A:O,10,0),0)</f>
        <v>0</v>
      </c>
      <c r="G10" s="14">
        <f>IFERROR(+VLOOKUP("LEBALF"&amp;A10,'Main File'!A:O,11,0),0)</f>
        <v>0</v>
      </c>
      <c r="H10" s="14">
        <f>IFERROR(+VLOOKUP("LEBALF"&amp;A10,'Main File'!A:O,12,0),0)</f>
        <v>0</v>
      </c>
      <c r="I10" s="14">
        <f>IFERROR(+VLOOKUP("LEBALF"&amp;A10,'Main File'!A:O,13,0),0)</f>
        <v>0</v>
      </c>
      <c r="J10" s="14">
        <f>IFERROR(+VLOOKUP("LEBALF"&amp;A10,'Main File'!A:O,14,0),0)</f>
        <v>0</v>
      </c>
      <c r="K10" s="14">
        <f>IFERROR(+VLOOKUP("LEBALF"&amp;A10,'Main File'!A:O,15,0),0)</f>
        <v>0</v>
      </c>
    </row>
    <row r="11" spans="1:14" x14ac:dyDescent="0.25">
      <c r="A11" s="9">
        <f t="shared" si="0"/>
        <v>43167</v>
      </c>
      <c r="B11" s="14">
        <f>IFERROR(+VLOOKUP("LEBALF"&amp;A11,'Main File'!A:O,6,0),0)</f>
        <v>0</v>
      </c>
      <c r="C11" s="14">
        <f>IFERROR(+VLOOKUP("LEBALF"&amp;A11,'Main File'!A:O,7,0),0)</f>
        <v>0</v>
      </c>
      <c r="D11" s="14">
        <f>IFERROR(+VLOOKUP("LEBALF"&amp;A11,'Main File'!A:O,8,0),0)</f>
        <v>0</v>
      </c>
      <c r="E11" s="14">
        <f>IFERROR(+VLOOKUP("LEBALF"&amp;A11,'Main File'!A:O,9,0),0)</f>
        <v>0</v>
      </c>
      <c r="F11" s="14">
        <f>IFERROR(+VLOOKUP("LEBALF"&amp;A11,'Main File'!A:O,10,0),0)</f>
        <v>0</v>
      </c>
      <c r="G11" s="14">
        <f>IFERROR(+VLOOKUP("LEBALF"&amp;A11,'Main File'!A:O,11,0),0)</f>
        <v>0</v>
      </c>
      <c r="H11" s="14">
        <f>IFERROR(+VLOOKUP("LEBALF"&amp;A11,'Main File'!A:O,12,0),0)</f>
        <v>0</v>
      </c>
      <c r="I11" s="14">
        <f>IFERROR(+VLOOKUP("LEBALF"&amp;A11,'Main File'!A:O,13,0),0)</f>
        <v>0</v>
      </c>
      <c r="J11" s="14">
        <f>IFERROR(+VLOOKUP("LEBALF"&amp;A11,'Main File'!A:O,14,0),0)</f>
        <v>0</v>
      </c>
      <c r="K11" s="14">
        <f>IFERROR(+VLOOKUP("LEBALF"&amp;A11,'Main File'!A:O,15,0),0)</f>
        <v>0</v>
      </c>
    </row>
    <row r="12" spans="1:14" x14ac:dyDescent="0.25">
      <c r="A12" s="9">
        <f t="shared" si="0"/>
        <v>43168</v>
      </c>
      <c r="B12" s="14">
        <f>IFERROR(+VLOOKUP("LEBALF"&amp;A12,'Main File'!A:O,6,0),0)</f>
        <v>0</v>
      </c>
      <c r="C12" s="14">
        <f>IFERROR(+VLOOKUP("LEBALF"&amp;A12,'Main File'!A:O,7,0),0)</f>
        <v>0</v>
      </c>
      <c r="D12" s="14">
        <f>IFERROR(+VLOOKUP("LEBALF"&amp;A12,'Main File'!A:O,8,0),0)</f>
        <v>0</v>
      </c>
      <c r="E12" s="14">
        <f>IFERROR(+VLOOKUP("LEBALF"&amp;A12,'Main File'!A:O,9,0),0)</f>
        <v>0</v>
      </c>
      <c r="F12" s="14">
        <f>IFERROR(+VLOOKUP("LEBALF"&amp;A12,'Main File'!A:O,10,0),0)</f>
        <v>0</v>
      </c>
      <c r="G12" s="14">
        <f>IFERROR(+VLOOKUP("LEBALF"&amp;A12,'Main File'!A:O,11,0),0)</f>
        <v>0</v>
      </c>
      <c r="H12" s="14">
        <f>IFERROR(+VLOOKUP("LEBALF"&amp;A12,'Main File'!A:O,12,0),0)</f>
        <v>0</v>
      </c>
      <c r="I12" s="14">
        <f>IFERROR(+VLOOKUP("LEBALF"&amp;A12,'Main File'!A:O,13,0),0)</f>
        <v>0</v>
      </c>
      <c r="J12" s="14">
        <f>IFERROR(+VLOOKUP("LEBALF"&amp;A12,'Main File'!A:O,14,0),0)</f>
        <v>0</v>
      </c>
      <c r="K12" s="14">
        <f>IFERROR(+VLOOKUP("LEBALF"&amp;A12,'Main File'!A:O,15,0),0)</f>
        <v>0</v>
      </c>
    </row>
    <row r="13" spans="1:14" x14ac:dyDescent="0.25">
      <c r="A13" s="9">
        <f t="shared" si="0"/>
        <v>43169</v>
      </c>
      <c r="B13" s="14">
        <f>IFERROR(+VLOOKUP("LEBALF"&amp;A13,'Main File'!A:O,6,0),0)</f>
        <v>0</v>
      </c>
      <c r="C13" s="14">
        <f>IFERROR(+VLOOKUP("LEBALF"&amp;A13,'Main File'!A:O,7,0),0)</f>
        <v>0</v>
      </c>
      <c r="D13" s="14">
        <f>IFERROR(+VLOOKUP("LEBALF"&amp;A13,'Main File'!A:O,8,0),0)</f>
        <v>0</v>
      </c>
      <c r="E13" s="14">
        <f>IFERROR(+VLOOKUP("LEBALF"&amp;A13,'Main File'!A:O,9,0),0)</f>
        <v>0</v>
      </c>
      <c r="F13" s="14">
        <f>IFERROR(+VLOOKUP("LEBALF"&amp;A13,'Main File'!A:O,10,0),0)</f>
        <v>0</v>
      </c>
      <c r="G13" s="14">
        <f>IFERROR(+VLOOKUP("LEBALF"&amp;A13,'Main File'!A:O,11,0),0)</f>
        <v>0</v>
      </c>
      <c r="H13" s="14">
        <f>IFERROR(+VLOOKUP("LEBALF"&amp;A13,'Main File'!A:O,12,0),0)</f>
        <v>0</v>
      </c>
      <c r="I13" s="14">
        <f>IFERROR(+VLOOKUP("LEBALF"&amp;A13,'Main File'!A:O,13,0),0)</f>
        <v>0</v>
      </c>
      <c r="J13" s="14">
        <f>IFERROR(+VLOOKUP("LEBALF"&amp;A13,'Main File'!A:O,14,0),0)</f>
        <v>0</v>
      </c>
      <c r="K13" s="14">
        <f>IFERROR(+VLOOKUP("LEBALF"&amp;A13,'Main File'!A:O,15,0),0)</f>
        <v>0</v>
      </c>
    </row>
    <row r="14" spans="1:14" x14ac:dyDescent="0.25">
      <c r="A14" s="9">
        <f t="shared" si="0"/>
        <v>43170</v>
      </c>
      <c r="B14" s="14">
        <f>IFERROR(+VLOOKUP("LEBALF"&amp;A14,'Main File'!A:O,6,0),0)</f>
        <v>0</v>
      </c>
      <c r="C14" s="14">
        <f>IFERROR(+VLOOKUP("LEBALF"&amp;A14,'Main File'!A:O,7,0),0)</f>
        <v>0</v>
      </c>
      <c r="D14" s="14">
        <f>IFERROR(+VLOOKUP("LEBALF"&amp;A14,'Main File'!A:O,8,0),0)</f>
        <v>0</v>
      </c>
      <c r="E14" s="14">
        <f>IFERROR(+VLOOKUP("LEBALF"&amp;A14,'Main File'!A:O,9,0),0)</f>
        <v>0</v>
      </c>
      <c r="F14" s="14">
        <f>IFERROR(+VLOOKUP("LEBALF"&amp;A14,'Main File'!A:O,10,0),0)</f>
        <v>0</v>
      </c>
      <c r="G14" s="14">
        <f>IFERROR(+VLOOKUP("LEBALF"&amp;A14,'Main File'!A:O,11,0),0)</f>
        <v>0</v>
      </c>
      <c r="H14" s="14">
        <f>IFERROR(+VLOOKUP("LEBALF"&amp;A14,'Main File'!A:O,12,0),0)</f>
        <v>0</v>
      </c>
      <c r="I14" s="14">
        <f>IFERROR(+VLOOKUP("LEBALF"&amp;A14,'Main File'!A:O,13,0),0)</f>
        <v>0</v>
      </c>
      <c r="J14" s="14">
        <f>IFERROR(+VLOOKUP("LEBALF"&amp;A14,'Main File'!A:O,14,0),0)</f>
        <v>0</v>
      </c>
      <c r="K14" s="14">
        <f>IFERROR(+VLOOKUP("LEBALF"&amp;A14,'Main File'!A:O,15,0),0)</f>
        <v>0</v>
      </c>
    </row>
    <row r="15" spans="1:14" x14ac:dyDescent="0.25">
      <c r="A15" s="9">
        <f t="shared" si="0"/>
        <v>43171</v>
      </c>
      <c r="B15" s="14">
        <f>IFERROR(+VLOOKUP("LEBALF"&amp;A15,'Main File'!A:O,6,0),0)</f>
        <v>0</v>
      </c>
      <c r="C15" s="14">
        <f>IFERROR(+VLOOKUP("LEBALF"&amp;A15,'Main File'!A:O,7,0),0)</f>
        <v>0</v>
      </c>
      <c r="D15" s="14">
        <f>IFERROR(+VLOOKUP("LEBALF"&amp;A15,'Main File'!A:O,8,0),0)</f>
        <v>0</v>
      </c>
      <c r="E15" s="14">
        <f>IFERROR(+VLOOKUP("LEBALF"&amp;A15,'Main File'!A:O,9,0),0)</f>
        <v>0</v>
      </c>
      <c r="F15" s="14">
        <f>IFERROR(+VLOOKUP("LEBALF"&amp;A15,'Main File'!A:O,10,0),0)</f>
        <v>0</v>
      </c>
      <c r="G15" s="14">
        <f>IFERROR(+VLOOKUP("LEBALF"&amp;A15,'Main File'!A:O,11,0),0)</f>
        <v>0</v>
      </c>
      <c r="H15" s="14">
        <f>IFERROR(+VLOOKUP("LEBALF"&amp;A15,'Main File'!A:O,12,0),0)</f>
        <v>0</v>
      </c>
      <c r="I15" s="14">
        <f>IFERROR(+VLOOKUP("LEBALF"&amp;A15,'Main File'!A:O,13,0),0)</f>
        <v>0</v>
      </c>
      <c r="J15" s="14">
        <f>IFERROR(+VLOOKUP("LEBALF"&amp;A15,'Main File'!A:O,14,0),0)</f>
        <v>0</v>
      </c>
      <c r="K15" s="14">
        <f>IFERROR(+VLOOKUP("LEBALF"&amp;A15,'Main File'!A:O,15,0),0)</f>
        <v>0</v>
      </c>
    </row>
    <row r="16" spans="1:14" x14ac:dyDescent="0.25">
      <c r="A16" s="9">
        <f t="shared" si="0"/>
        <v>43172</v>
      </c>
      <c r="B16" s="14">
        <f>IFERROR(+VLOOKUP("LEBALF"&amp;A16,'Main File'!A:O,6,0),0)</f>
        <v>0</v>
      </c>
      <c r="C16" s="14">
        <f>IFERROR(+VLOOKUP("LEBALF"&amp;A16,'Main File'!A:O,7,0),0)</f>
        <v>0</v>
      </c>
      <c r="D16" s="14">
        <f>IFERROR(+VLOOKUP("LEBALF"&amp;A16,'Main File'!A:O,8,0),0)</f>
        <v>0</v>
      </c>
      <c r="E16" s="14">
        <f>IFERROR(+VLOOKUP("LEBALF"&amp;A16,'Main File'!A:O,9,0),0)</f>
        <v>0</v>
      </c>
      <c r="F16" s="14">
        <f>IFERROR(+VLOOKUP("LEBALF"&amp;A16,'Main File'!A:O,10,0),0)</f>
        <v>0</v>
      </c>
      <c r="G16" s="14">
        <f>IFERROR(+VLOOKUP("LEBALF"&amp;A16,'Main File'!A:O,11,0),0)</f>
        <v>0</v>
      </c>
      <c r="H16" s="14">
        <f>IFERROR(+VLOOKUP("LEBALF"&amp;A16,'Main File'!A:O,12,0),0)</f>
        <v>0</v>
      </c>
      <c r="I16" s="14">
        <f>IFERROR(+VLOOKUP("LEBALF"&amp;A16,'Main File'!A:O,13,0),0)</f>
        <v>0</v>
      </c>
      <c r="J16" s="14">
        <f>IFERROR(+VLOOKUP("LEBALF"&amp;A16,'Main File'!A:O,14,0),0)</f>
        <v>0</v>
      </c>
      <c r="K16" s="14">
        <f>IFERROR(+VLOOKUP("LEBALF"&amp;A16,'Main File'!A:O,15,0),0)</f>
        <v>0</v>
      </c>
    </row>
    <row r="17" spans="1:11" x14ac:dyDescent="0.25">
      <c r="A17" s="9">
        <f t="shared" si="0"/>
        <v>43173</v>
      </c>
      <c r="B17" s="14">
        <f>IFERROR(+VLOOKUP("LEBALF"&amp;A17,'Main File'!A:O,6,0),0)</f>
        <v>0</v>
      </c>
      <c r="C17" s="14">
        <f>IFERROR(+VLOOKUP("LEBALF"&amp;A17,'Main File'!A:O,7,0),0)</f>
        <v>0</v>
      </c>
      <c r="D17" s="14">
        <f>IFERROR(+VLOOKUP("LEBALF"&amp;A17,'Main File'!A:O,8,0),0)</f>
        <v>0</v>
      </c>
      <c r="E17" s="14">
        <f>IFERROR(+VLOOKUP("LEBALF"&amp;A17,'Main File'!A:O,9,0),0)</f>
        <v>0</v>
      </c>
      <c r="F17" s="14">
        <f>IFERROR(+VLOOKUP("LEBALF"&amp;A17,'Main File'!A:O,10,0),0)</f>
        <v>0</v>
      </c>
      <c r="G17" s="14">
        <f>IFERROR(+VLOOKUP("LEBALF"&amp;A17,'Main File'!A:O,11,0),0)</f>
        <v>0</v>
      </c>
      <c r="H17" s="14">
        <f>IFERROR(+VLOOKUP("LEBALF"&amp;A17,'Main File'!A:O,12,0),0)</f>
        <v>0</v>
      </c>
      <c r="I17" s="14">
        <f>IFERROR(+VLOOKUP("LEBALF"&amp;A17,'Main File'!A:O,13,0),0)</f>
        <v>0</v>
      </c>
      <c r="J17" s="14">
        <f>IFERROR(+VLOOKUP("LEBALF"&amp;A17,'Main File'!A:O,14,0),0)</f>
        <v>0</v>
      </c>
      <c r="K17" s="14">
        <f>IFERROR(+VLOOKUP("LEBALF"&amp;A17,'Main File'!A:O,15,0),0)</f>
        <v>0</v>
      </c>
    </row>
    <row r="18" spans="1:11" x14ac:dyDescent="0.25">
      <c r="A18" s="9">
        <f t="shared" si="0"/>
        <v>43174</v>
      </c>
      <c r="B18" s="14">
        <f>IFERROR(+VLOOKUP("LEBALF"&amp;A18,'Main File'!A:O,6,0),0)</f>
        <v>0</v>
      </c>
      <c r="C18" s="14">
        <f>IFERROR(+VLOOKUP("LEBALF"&amp;A18,'Main File'!A:O,7,0),0)</f>
        <v>0</v>
      </c>
      <c r="D18" s="14">
        <f>IFERROR(+VLOOKUP("LEBALF"&amp;A18,'Main File'!A:O,8,0),0)</f>
        <v>0</v>
      </c>
      <c r="E18" s="14">
        <f>IFERROR(+VLOOKUP("LEBALF"&amp;A18,'Main File'!A:O,9,0),0)</f>
        <v>0</v>
      </c>
      <c r="F18" s="14">
        <f>IFERROR(+VLOOKUP("LEBALF"&amp;A18,'Main File'!A:O,10,0),0)</f>
        <v>0</v>
      </c>
      <c r="G18" s="14">
        <f>IFERROR(+VLOOKUP("LEBALF"&amp;A18,'Main File'!A:O,11,0),0)</f>
        <v>0</v>
      </c>
      <c r="H18" s="14">
        <f>IFERROR(+VLOOKUP("LEBALF"&amp;A18,'Main File'!A:O,12,0),0)</f>
        <v>0</v>
      </c>
      <c r="I18" s="14">
        <f>IFERROR(+VLOOKUP("LEBALF"&amp;A18,'Main File'!A:O,13,0),0)</f>
        <v>0</v>
      </c>
      <c r="J18" s="14">
        <f>IFERROR(+VLOOKUP("LEBALF"&amp;A18,'Main File'!A:O,14,0),0)</f>
        <v>0</v>
      </c>
      <c r="K18" s="14">
        <f>IFERROR(+VLOOKUP("LEBALF"&amp;A18,'Main File'!A:O,15,0),0)</f>
        <v>0</v>
      </c>
    </row>
    <row r="19" spans="1:11" x14ac:dyDescent="0.25">
      <c r="A19" s="9">
        <f t="shared" si="0"/>
        <v>43175</v>
      </c>
      <c r="B19" s="14">
        <f>IFERROR(+VLOOKUP("LEBALF"&amp;A19,'Main File'!A:O,6,0),0)</f>
        <v>0</v>
      </c>
      <c r="C19" s="14">
        <f>IFERROR(+VLOOKUP("LEBALF"&amp;A19,'Main File'!A:O,7,0),0)</f>
        <v>0</v>
      </c>
      <c r="D19" s="14">
        <f>IFERROR(+VLOOKUP("LEBALF"&amp;A19,'Main File'!A:O,8,0),0)</f>
        <v>0</v>
      </c>
      <c r="E19" s="14">
        <f>IFERROR(+VLOOKUP("LEBALF"&amp;A19,'Main File'!A:O,9,0),0)</f>
        <v>0</v>
      </c>
      <c r="F19" s="14">
        <f>IFERROR(+VLOOKUP("LEBALF"&amp;A19,'Main File'!A:O,10,0),0)</f>
        <v>0</v>
      </c>
      <c r="G19" s="14">
        <f>IFERROR(+VLOOKUP("LEBALF"&amp;A19,'Main File'!A:O,11,0),0)</f>
        <v>0</v>
      </c>
      <c r="H19" s="14">
        <f>IFERROR(+VLOOKUP("LEBALF"&amp;A19,'Main File'!A:O,12,0),0)</f>
        <v>0</v>
      </c>
      <c r="I19" s="14">
        <f>IFERROR(+VLOOKUP("LEBALF"&amp;A19,'Main File'!A:O,13,0),0)</f>
        <v>0</v>
      </c>
      <c r="J19" s="14">
        <f>IFERROR(+VLOOKUP("LEBALF"&amp;A19,'Main File'!A:O,14,0),0)</f>
        <v>0</v>
      </c>
      <c r="K19" s="14">
        <f>IFERROR(+VLOOKUP("LEBALF"&amp;A19,'Main File'!A:O,15,0),0)</f>
        <v>0</v>
      </c>
    </row>
    <row r="20" spans="1:11" x14ac:dyDescent="0.25">
      <c r="A20" s="9">
        <f t="shared" si="0"/>
        <v>43176</v>
      </c>
      <c r="B20" s="14">
        <f>IFERROR(+VLOOKUP("LEBALF"&amp;A20,'Main File'!A:O,6,0),0)</f>
        <v>0</v>
      </c>
      <c r="C20" s="14">
        <f>IFERROR(+VLOOKUP("LEBALF"&amp;A20,'Main File'!A:O,7,0),0)</f>
        <v>0</v>
      </c>
      <c r="D20" s="14">
        <f>IFERROR(+VLOOKUP("LEBALF"&amp;A20,'Main File'!A:O,8,0),0)</f>
        <v>0</v>
      </c>
      <c r="E20" s="14">
        <f>IFERROR(+VLOOKUP("LEBALF"&amp;A20,'Main File'!A:O,9,0),0)</f>
        <v>0</v>
      </c>
      <c r="F20" s="14">
        <f>IFERROR(+VLOOKUP("LEBALF"&amp;A20,'Main File'!A:O,10,0),0)</f>
        <v>0</v>
      </c>
      <c r="G20" s="14">
        <f>IFERROR(+VLOOKUP("LEBALF"&amp;A20,'Main File'!A:O,11,0),0)</f>
        <v>0</v>
      </c>
      <c r="H20" s="14">
        <f>IFERROR(+VLOOKUP("LEBALF"&amp;A20,'Main File'!A:O,12,0),0)</f>
        <v>0</v>
      </c>
      <c r="I20" s="14">
        <f>IFERROR(+VLOOKUP("LEBALF"&amp;A20,'Main File'!A:O,13,0),0)</f>
        <v>0</v>
      </c>
      <c r="J20" s="14">
        <f>IFERROR(+VLOOKUP("LEBALF"&amp;A20,'Main File'!A:O,14,0),0)</f>
        <v>0</v>
      </c>
      <c r="K20" s="14">
        <f>IFERROR(+VLOOKUP("LEBALF"&amp;A20,'Main File'!A:O,15,0),0)</f>
        <v>0</v>
      </c>
    </row>
    <row r="21" spans="1:11" x14ac:dyDescent="0.25">
      <c r="A21" s="9">
        <f t="shared" si="0"/>
        <v>43177</v>
      </c>
      <c r="B21" s="14">
        <f>IFERROR(+VLOOKUP("LEBALF"&amp;A21,'Main File'!A:O,6,0),0)</f>
        <v>0</v>
      </c>
      <c r="C21" s="14">
        <f>IFERROR(+VLOOKUP("LEBALF"&amp;A21,'Main File'!A:O,7,0),0)</f>
        <v>0</v>
      </c>
      <c r="D21" s="14">
        <f>IFERROR(+VLOOKUP("LEBALF"&amp;A21,'Main File'!A:O,8,0),0)</f>
        <v>0</v>
      </c>
      <c r="E21" s="14">
        <f>IFERROR(+VLOOKUP("LEBALF"&amp;A21,'Main File'!A:O,9,0),0)</f>
        <v>0</v>
      </c>
      <c r="F21" s="14">
        <f>IFERROR(+VLOOKUP("LEBALF"&amp;A21,'Main File'!A:O,10,0),0)</f>
        <v>0</v>
      </c>
      <c r="G21" s="14">
        <f>IFERROR(+VLOOKUP("LEBALF"&amp;A21,'Main File'!A:O,11,0),0)</f>
        <v>0</v>
      </c>
      <c r="H21" s="14">
        <f>IFERROR(+VLOOKUP("LEBALF"&amp;A21,'Main File'!A:O,12,0),0)</f>
        <v>0</v>
      </c>
      <c r="I21" s="14">
        <f>IFERROR(+VLOOKUP("LEBALF"&amp;A21,'Main File'!A:O,13,0),0)</f>
        <v>0</v>
      </c>
      <c r="J21" s="14">
        <f>IFERROR(+VLOOKUP("LEBALF"&amp;A21,'Main File'!A:O,14,0),0)</f>
        <v>0</v>
      </c>
      <c r="K21" s="14">
        <f>IFERROR(+VLOOKUP("LEBALF"&amp;A21,'Main File'!A:O,15,0),0)</f>
        <v>0</v>
      </c>
    </row>
    <row r="22" spans="1:11" x14ac:dyDescent="0.25">
      <c r="A22" s="9">
        <f t="shared" si="0"/>
        <v>43178</v>
      </c>
      <c r="B22" s="14">
        <f>IFERROR(+VLOOKUP("LEBALF"&amp;A22,'Main File'!A:O,6,0),0)</f>
        <v>0</v>
      </c>
      <c r="C22" s="14">
        <f>IFERROR(+VLOOKUP("LEBALF"&amp;A22,'Main File'!A:O,7,0),0)</f>
        <v>0</v>
      </c>
      <c r="D22" s="14">
        <f>IFERROR(+VLOOKUP("LEBALF"&amp;A22,'Main File'!A:O,8,0),0)</f>
        <v>0</v>
      </c>
      <c r="E22" s="14">
        <f>IFERROR(+VLOOKUP("LEBALF"&amp;A22,'Main File'!A:O,9,0),0)</f>
        <v>0</v>
      </c>
      <c r="F22" s="14">
        <f>IFERROR(+VLOOKUP("LEBALF"&amp;A22,'Main File'!A:O,10,0),0)</f>
        <v>0</v>
      </c>
      <c r="G22" s="14">
        <f>IFERROR(+VLOOKUP("LEBALF"&amp;A22,'Main File'!A:O,11,0),0)</f>
        <v>0</v>
      </c>
      <c r="H22" s="14">
        <f>IFERROR(+VLOOKUP("LEBALF"&amp;A22,'Main File'!A:O,12,0),0)</f>
        <v>0</v>
      </c>
      <c r="I22" s="14">
        <f>IFERROR(+VLOOKUP("LEBALF"&amp;A22,'Main File'!A:O,13,0),0)</f>
        <v>0</v>
      </c>
      <c r="J22" s="14">
        <f>IFERROR(+VLOOKUP("LEBALF"&amp;A22,'Main File'!A:O,14,0),0)</f>
        <v>0</v>
      </c>
      <c r="K22" s="14">
        <f>IFERROR(+VLOOKUP("LEBALF"&amp;A22,'Main File'!A:O,15,0),0)</f>
        <v>0</v>
      </c>
    </row>
    <row r="23" spans="1:11" x14ac:dyDescent="0.25">
      <c r="A23" s="9">
        <f t="shared" si="0"/>
        <v>43179</v>
      </c>
      <c r="B23" s="14">
        <f>IFERROR(+VLOOKUP("LEBALF"&amp;A23,'Main File'!A:O,6,0),0)</f>
        <v>0</v>
      </c>
      <c r="C23" s="14">
        <f>IFERROR(+VLOOKUP("LEBALF"&amp;A23,'Main File'!A:O,7,0),0)</f>
        <v>0</v>
      </c>
      <c r="D23" s="14">
        <f>IFERROR(+VLOOKUP("LEBALF"&amp;A23,'Main File'!A:O,8,0),0)</f>
        <v>0</v>
      </c>
      <c r="E23" s="14">
        <f>IFERROR(+VLOOKUP("LEBALF"&amp;A23,'Main File'!A:O,9,0),0)</f>
        <v>0</v>
      </c>
      <c r="F23" s="14">
        <f>IFERROR(+VLOOKUP("LEBALF"&amp;A23,'Main File'!A:O,10,0),0)</f>
        <v>0</v>
      </c>
      <c r="G23" s="14">
        <f>IFERROR(+VLOOKUP("LEBALF"&amp;A23,'Main File'!A:O,11,0),0)</f>
        <v>0</v>
      </c>
      <c r="H23" s="14">
        <f>IFERROR(+VLOOKUP("LEBALF"&amp;A23,'Main File'!A:O,12,0),0)</f>
        <v>0</v>
      </c>
      <c r="I23" s="14">
        <f>IFERROR(+VLOOKUP("LEBALF"&amp;A23,'Main File'!A:O,13,0),0)</f>
        <v>0</v>
      </c>
      <c r="J23" s="14">
        <f>IFERROR(+VLOOKUP("LEBALF"&amp;A23,'Main File'!A:O,14,0),0)</f>
        <v>0</v>
      </c>
      <c r="K23" s="14">
        <f>IFERROR(+VLOOKUP("LEBALF"&amp;A23,'Main File'!A:O,15,0),0)</f>
        <v>0</v>
      </c>
    </row>
    <row r="24" spans="1:11" x14ac:dyDescent="0.25">
      <c r="A24" s="9">
        <f t="shared" si="0"/>
        <v>43180</v>
      </c>
      <c r="B24" s="14">
        <f>IFERROR(+VLOOKUP("LEBALF"&amp;A24,'Main File'!A:O,6,0),0)</f>
        <v>0</v>
      </c>
      <c r="C24" s="14">
        <f>IFERROR(+VLOOKUP("LEBALF"&amp;A24,'Main File'!A:O,7,0),0)</f>
        <v>0</v>
      </c>
      <c r="D24" s="14">
        <f>IFERROR(+VLOOKUP("LEBALF"&amp;A24,'Main File'!A:O,8,0),0)</f>
        <v>0</v>
      </c>
      <c r="E24" s="14">
        <f>IFERROR(+VLOOKUP("LEBALF"&amp;A24,'Main File'!A:O,9,0),0)</f>
        <v>0</v>
      </c>
      <c r="F24" s="14">
        <f>IFERROR(+VLOOKUP("LEBALF"&amp;A24,'Main File'!A:O,10,0),0)</f>
        <v>0</v>
      </c>
      <c r="G24" s="14">
        <f>IFERROR(+VLOOKUP("LEBALF"&amp;A24,'Main File'!A:O,11,0),0)</f>
        <v>0</v>
      </c>
      <c r="H24" s="14">
        <f>IFERROR(+VLOOKUP("LEBALF"&amp;A24,'Main File'!A:O,12,0),0)</f>
        <v>0</v>
      </c>
      <c r="I24" s="14">
        <f>IFERROR(+VLOOKUP("LEBALF"&amp;A24,'Main File'!A:O,13,0),0)</f>
        <v>0</v>
      </c>
      <c r="J24" s="14">
        <f>IFERROR(+VLOOKUP("LEBALF"&amp;A24,'Main File'!A:O,14,0),0)</f>
        <v>0</v>
      </c>
      <c r="K24" s="14">
        <f>IFERROR(+VLOOKUP("LEBALF"&amp;A24,'Main File'!A:O,15,0),0)</f>
        <v>0</v>
      </c>
    </row>
    <row r="25" spans="1:11" x14ac:dyDescent="0.25">
      <c r="A25" s="9">
        <f t="shared" si="0"/>
        <v>43181</v>
      </c>
      <c r="B25" s="14">
        <f>IFERROR(+VLOOKUP("LEBALF"&amp;A25,'Main File'!A:O,6,0),0)</f>
        <v>0</v>
      </c>
      <c r="C25" s="14">
        <f>IFERROR(+VLOOKUP("LEBALF"&amp;A25,'Main File'!A:O,7,0),0)</f>
        <v>0</v>
      </c>
      <c r="D25" s="14">
        <f>IFERROR(+VLOOKUP("LEBALF"&amp;A25,'Main File'!A:O,8,0),0)</f>
        <v>0</v>
      </c>
      <c r="E25" s="14">
        <f>IFERROR(+VLOOKUP("LEBALF"&amp;A25,'Main File'!A:O,9,0),0)</f>
        <v>0</v>
      </c>
      <c r="F25" s="14">
        <f>IFERROR(+VLOOKUP("LEBALF"&amp;A25,'Main File'!A:O,10,0),0)</f>
        <v>0</v>
      </c>
      <c r="G25" s="14">
        <f>IFERROR(+VLOOKUP("LEBALF"&amp;A25,'Main File'!A:O,11,0),0)</f>
        <v>0</v>
      </c>
      <c r="H25" s="14">
        <f>IFERROR(+VLOOKUP("LEBALF"&amp;A25,'Main File'!A:O,12,0),0)</f>
        <v>0</v>
      </c>
      <c r="I25" s="14">
        <f>IFERROR(+VLOOKUP("LEBALF"&amp;A25,'Main File'!A:O,13,0),0)</f>
        <v>0</v>
      </c>
      <c r="J25" s="14">
        <f>IFERROR(+VLOOKUP("LEBALF"&amp;A25,'Main File'!A:O,14,0),0)</f>
        <v>0</v>
      </c>
      <c r="K25" s="14">
        <f>IFERROR(+VLOOKUP("LEBALF"&amp;A25,'Main File'!A:O,15,0),0)</f>
        <v>0</v>
      </c>
    </row>
    <row r="26" spans="1:11" x14ac:dyDescent="0.25">
      <c r="A26" s="9">
        <f t="shared" si="0"/>
        <v>43182</v>
      </c>
      <c r="B26" s="14">
        <f>IFERROR(+VLOOKUP("LEBALF"&amp;A26,'Main File'!A:O,6,0),0)</f>
        <v>0</v>
      </c>
      <c r="C26" s="14">
        <f>IFERROR(+VLOOKUP("LEBALF"&amp;A26,'Main File'!A:O,7,0),0)</f>
        <v>0</v>
      </c>
      <c r="D26" s="14">
        <f>IFERROR(+VLOOKUP("LEBALF"&amp;A26,'Main File'!A:O,8,0),0)</f>
        <v>0</v>
      </c>
      <c r="E26" s="14">
        <f>IFERROR(+VLOOKUP("LEBALF"&amp;A26,'Main File'!A:O,9,0),0)</f>
        <v>0</v>
      </c>
      <c r="F26" s="14">
        <f>IFERROR(+VLOOKUP("LEBALF"&amp;A26,'Main File'!A:O,10,0),0)</f>
        <v>0</v>
      </c>
      <c r="G26" s="14">
        <f>IFERROR(+VLOOKUP("LEBALF"&amp;A26,'Main File'!A:O,11,0),0)</f>
        <v>0</v>
      </c>
      <c r="H26" s="14">
        <f>IFERROR(+VLOOKUP("LEBALF"&amp;A26,'Main File'!A:O,12,0),0)</f>
        <v>0</v>
      </c>
      <c r="I26" s="14">
        <f>IFERROR(+VLOOKUP("LEBALF"&amp;A26,'Main File'!A:O,13,0),0)</f>
        <v>0</v>
      </c>
      <c r="J26" s="14">
        <f>IFERROR(+VLOOKUP("LEBALF"&amp;A26,'Main File'!A:O,14,0),0)</f>
        <v>0</v>
      </c>
      <c r="K26" s="14">
        <f>IFERROR(+VLOOKUP("LEBALF"&amp;A26,'Main File'!A:O,15,0),0)</f>
        <v>0</v>
      </c>
    </row>
    <row r="27" spans="1:11" x14ac:dyDescent="0.25">
      <c r="A27" s="9">
        <f t="shared" si="0"/>
        <v>43183</v>
      </c>
      <c r="B27" s="14">
        <f>IFERROR(+VLOOKUP("LEBALF"&amp;A27,'Main File'!A:O,6,0),0)</f>
        <v>0</v>
      </c>
      <c r="C27" s="14">
        <f>IFERROR(+VLOOKUP("LEBALF"&amp;A27,'Main File'!A:O,7,0),0)</f>
        <v>0</v>
      </c>
      <c r="D27" s="14">
        <f>IFERROR(+VLOOKUP("LEBALF"&amp;A27,'Main File'!A:O,8,0),0)</f>
        <v>0</v>
      </c>
      <c r="E27" s="14">
        <f>IFERROR(+VLOOKUP("LEBALF"&amp;A27,'Main File'!A:O,9,0),0)</f>
        <v>0</v>
      </c>
      <c r="F27" s="14">
        <f>IFERROR(+VLOOKUP("LEBALF"&amp;A27,'Main File'!A:O,10,0),0)</f>
        <v>0</v>
      </c>
      <c r="G27" s="14">
        <f>IFERROR(+VLOOKUP("LEBALF"&amp;A27,'Main File'!A:O,11,0),0)</f>
        <v>0</v>
      </c>
      <c r="H27" s="14">
        <f>IFERROR(+VLOOKUP("LEBALF"&amp;A27,'Main File'!A:O,12,0),0)</f>
        <v>0</v>
      </c>
      <c r="I27" s="14">
        <f>IFERROR(+VLOOKUP("LEBALF"&amp;A27,'Main File'!A:O,13,0),0)</f>
        <v>0</v>
      </c>
      <c r="J27" s="14">
        <f>IFERROR(+VLOOKUP("LEBALF"&amp;A27,'Main File'!A:O,14,0),0)</f>
        <v>0</v>
      </c>
      <c r="K27" s="14">
        <f>IFERROR(+VLOOKUP("LEBALF"&amp;A27,'Main File'!A:O,15,0),0)</f>
        <v>0</v>
      </c>
    </row>
    <row r="28" spans="1:11" x14ac:dyDescent="0.25">
      <c r="A28" s="9">
        <f t="shared" si="0"/>
        <v>43184</v>
      </c>
      <c r="B28" s="14">
        <f>IFERROR(+VLOOKUP("LEBALF"&amp;A28,'Main File'!A:O,6,0),0)</f>
        <v>0</v>
      </c>
      <c r="C28" s="14">
        <f>IFERROR(+VLOOKUP("LEBALF"&amp;A28,'Main File'!A:O,7,0),0)</f>
        <v>0</v>
      </c>
      <c r="D28" s="14">
        <f>IFERROR(+VLOOKUP("LEBALF"&amp;A28,'Main File'!A:O,8,0),0)</f>
        <v>0</v>
      </c>
      <c r="E28" s="14">
        <f>IFERROR(+VLOOKUP("LEBALF"&amp;A28,'Main File'!A:O,9,0),0)</f>
        <v>0</v>
      </c>
      <c r="F28" s="14">
        <f>IFERROR(+VLOOKUP("LEBALF"&amp;A28,'Main File'!A:O,10,0),0)</f>
        <v>0</v>
      </c>
      <c r="G28" s="14">
        <f>IFERROR(+VLOOKUP("LEBALF"&amp;A28,'Main File'!A:O,11,0),0)</f>
        <v>0</v>
      </c>
      <c r="H28" s="14">
        <f>IFERROR(+VLOOKUP("LEBALF"&amp;A28,'Main File'!A:O,12,0),0)</f>
        <v>0</v>
      </c>
      <c r="I28" s="14">
        <f>IFERROR(+VLOOKUP("LEBALF"&amp;A28,'Main File'!A:O,13,0),0)</f>
        <v>0</v>
      </c>
      <c r="J28" s="14">
        <f>IFERROR(+VLOOKUP("LEBALF"&amp;A28,'Main File'!A:O,14,0),0)</f>
        <v>0</v>
      </c>
      <c r="K28" s="14">
        <f>IFERROR(+VLOOKUP("LEBALF"&amp;A28,'Main File'!A:O,15,0),0)</f>
        <v>0</v>
      </c>
    </row>
    <row r="29" spans="1:11" x14ac:dyDescent="0.25">
      <c r="A29" s="9">
        <f t="shared" si="0"/>
        <v>43185</v>
      </c>
      <c r="B29" s="14">
        <f>IFERROR(+VLOOKUP("LEBALF"&amp;A29,'Main File'!A:O,6,0),0)</f>
        <v>0</v>
      </c>
      <c r="C29" s="14">
        <f>IFERROR(+VLOOKUP("LEBALF"&amp;A29,'Main File'!A:O,7,0),0)</f>
        <v>0</v>
      </c>
      <c r="D29" s="14">
        <f>IFERROR(+VLOOKUP("LEBALF"&amp;A29,'Main File'!A:O,8,0),0)</f>
        <v>0</v>
      </c>
      <c r="E29" s="14">
        <f>IFERROR(+VLOOKUP("LEBALF"&amp;A29,'Main File'!A:O,9,0),0)</f>
        <v>0</v>
      </c>
      <c r="F29" s="14">
        <f>IFERROR(+VLOOKUP("LEBALF"&amp;A29,'Main File'!A:O,10,0),0)</f>
        <v>0</v>
      </c>
      <c r="G29" s="14">
        <f>IFERROR(+VLOOKUP("LEBALF"&amp;A29,'Main File'!A:O,11,0),0)</f>
        <v>0</v>
      </c>
      <c r="H29" s="14">
        <f>IFERROR(+VLOOKUP("LEBALF"&amp;A29,'Main File'!A:O,12,0),0)</f>
        <v>0</v>
      </c>
      <c r="I29" s="14">
        <f>IFERROR(+VLOOKUP("LEBALF"&amp;A29,'Main File'!A:O,13,0),0)</f>
        <v>0</v>
      </c>
      <c r="J29" s="14">
        <f>IFERROR(+VLOOKUP("LEBALF"&amp;A29,'Main File'!A:O,14,0),0)</f>
        <v>0</v>
      </c>
      <c r="K29" s="14">
        <f>IFERROR(+VLOOKUP("LEBALF"&amp;A29,'Main File'!A:O,15,0),0)</f>
        <v>0</v>
      </c>
    </row>
    <row r="30" spans="1:11" x14ac:dyDescent="0.25">
      <c r="A30" s="9">
        <f t="shared" si="0"/>
        <v>43186</v>
      </c>
      <c r="B30" s="14">
        <f>IFERROR(+VLOOKUP("LEBALF"&amp;A30,'Main File'!A:O,6,0),0)</f>
        <v>0</v>
      </c>
      <c r="C30" s="14">
        <f>IFERROR(+VLOOKUP("LEBALF"&amp;A30,'Main File'!A:O,7,0),0)</f>
        <v>0</v>
      </c>
      <c r="D30" s="14">
        <f>IFERROR(+VLOOKUP("LEBALF"&amp;A30,'Main File'!A:O,8,0),0)</f>
        <v>0</v>
      </c>
      <c r="E30" s="14">
        <f>IFERROR(+VLOOKUP("LEBALF"&amp;A30,'Main File'!A:O,9,0),0)</f>
        <v>0</v>
      </c>
      <c r="F30" s="14">
        <f>IFERROR(+VLOOKUP("LEBALF"&amp;A30,'Main File'!A:O,10,0),0)</f>
        <v>0</v>
      </c>
      <c r="G30" s="14">
        <f>IFERROR(+VLOOKUP("LEBALF"&amp;A30,'Main File'!A:O,11,0),0)</f>
        <v>0</v>
      </c>
      <c r="H30" s="14">
        <f>IFERROR(+VLOOKUP("LEBALF"&amp;A30,'Main File'!A:O,12,0),0)</f>
        <v>0</v>
      </c>
      <c r="I30" s="14">
        <f>IFERROR(+VLOOKUP("LEBALF"&amp;A30,'Main File'!A:O,13,0),0)</f>
        <v>0</v>
      </c>
      <c r="J30" s="14">
        <f>IFERROR(+VLOOKUP("LEBALF"&amp;A30,'Main File'!A:O,14,0),0)</f>
        <v>0</v>
      </c>
      <c r="K30" s="14">
        <f>IFERROR(+VLOOKUP("LEBALF"&amp;A30,'Main File'!A:O,15,0),0)</f>
        <v>0</v>
      </c>
    </row>
    <row r="31" spans="1:11" x14ac:dyDescent="0.25">
      <c r="A31" s="9">
        <f t="shared" si="0"/>
        <v>43187</v>
      </c>
      <c r="B31" s="14">
        <f>IFERROR(+VLOOKUP("LEBALF"&amp;A31,'Main File'!A:O,6,0),0)</f>
        <v>0</v>
      </c>
      <c r="C31" s="14">
        <f>IFERROR(+VLOOKUP("LEBALF"&amp;A31,'Main File'!A:O,7,0),0)</f>
        <v>0</v>
      </c>
      <c r="D31" s="14">
        <f>IFERROR(+VLOOKUP("LEBALF"&amp;A31,'Main File'!A:O,8,0),0)</f>
        <v>0</v>
      </c>
      <c r="E31" s="14">
        <f>IFERROR(+VLOOKUP("LEBALF"&amp;A31,'Main File'!A:O,9,0),0)</f>
        <v>0</v>
      </c>
      <c r="F31" s="14">
        <f>IFERROR(+VLOOKUP("LEBALF"&amp;A31,'Main File'!A:O,10,0),0)</f>
        <v>0</v>
      </c>
      <c r="G31" s="14">
        <f>IFERROR(+VLOOKUP("LEBALF"&amp;A31,'Main File'!A:O,11,0),0)</f>
        <v>0</v>
      </c>
      <c r="H31" s="14">
        <f>IFERROR(+VLOOKUP("LEBALF"&amp;A31,'Main File'!A:O,12,0),0)</f>
        <v>0</v>
      </c>
      <c r="I31" s="14">
        <f>IFERROR(+VLOOKUP("LEBALF"&amp;A31,'Main File'!A:O,13,0),0)</f>
        <v>0</v>
      </c>
      <c r="J31" s="14">
        <f>IFERROR(+VLOOKUP("LEBALF"&amp;A31,'Main File'!A:O,14,0),0)</f>
        <v>0</v>
      </c>
      <c r="K31" s="14">
        <f>IFERROR(+VLOOKUP("LEBALF"&amp;A31,'Main File'!A:O,15,0),0)</f>
        <v>0</v>
      </c>
    </row>
    <row r="32" spans="1:11" x14ac:dyDescent="0.25">
      <c r="A32" s="9">
        <f t="shared" si="0"/>
        <v>43188</v>
      </c>
      <c r="B32" s="14">
        <f>IFERROR(+VLOOKUP("LEBALF"&amp;A32,'Main File'!A:O,6,0),0)</f>
        <v>0</v>
      </c>
      <c r="C32" s="14">
        <f>IFERROR(+VLOOKUP("LEBALF"&amp;A32,'Main File'!A:O,7,0),0)</f>
        <v>0</v>
      </c>
      <c r="D32" s="14">
        <f>IFERROR(+VLOOKUP("LEBALF"&amp;A32,'Main File'!A:O,8,0),0)</f>
        <v>0</v>
      </c>
      <c r="E32" s="14">
        <f>IFERROR(+VLOOKUP("LEBALF"&amp;A32,'Main File'!A:O,9,0),0)</f>
        <v>0</v>
      </c>
      <c r="F32" s="14">
        <f>IFERROR(+VLOOKUP("LEBALF"&amp;A32,'Main File'!A:O,10,0),0)</f>
        <v>0</v>
      </c>
      <c r="G32" s="14">
        <f>IFERROR(+VLOOKUP("LEBALF"&amp;A32,'Main File'!A:O,11,0),0)</f>
        <v>0</v>
      </c>
      <c r="H32" s="14">
        <f>IFERROR(+VLOOKUP("LEBALF"&amp;A32,'Main File'!A:O,12,0),0)</f>
        <v>0</v>
      </c>
      <c r="I32" s="14">
        <f>IFERROR(+VLOOKUP("LEBALF"&amp;A32,'Main File'!A:O,13,0),0)</f>
        <v>0</v>
      </c>
      <c r="J32" s="14">
        <f>IFERROR(+VLOOKUP("LEBALF"&amp;A32,'Main File'!A:O,14,0),0)</f>
        <v>0</v>
      </c>
      <c r="K32" s="14">
        <f>IFERROR(+VLOOKUP("LEBALF"&amp;A32,'Main File'!A:O,15,0),0)</f>
        <v>0</v>
      </c>
    </row>
    <row r="33" spans="1:11" x14ac:dyDescent="0.25">
      <c r="A33" s="9">
        <f t="shared" si="0"/>
        <v>43189</v>
      </c>
      <c r="B33" s="14">
        <f>IFERROR(+VLOOKUP("LEBALF"&amp;A33,'Main File'!A:O,6,0),0)</f>
        <v>0</v>
      </c>
      <c r="C33" s="14">
        <f>IFERROR(+VLOOKUP("LEBALF"&amp;A33,'Main File'!A:O,7,0),0)</f>
        <v>0</v>
      </c>
      <c r="D33" s="14">
        <f>IFERROR(+VLOOKUP("LEBALF"&amp;A33,'Main File'!A:O,8,0),0)</f>
        <v>0</v>
      </c>
      <c r="E33" s="14">
        <f>IFERROR(+VLOOKUP("LEBALF"&amp;A33,'Main File'!A:O,9,0),0)</f>
        <v>0</v>
      </c>
      <c r="F33" s="14">
        <f>IFERROR(+VLOOKUP("LEBALF"&amp;A33,'Main File'!A:O,10,0),0)</f>
        <v>0</v>
      </c>
      <c r="G33" s="14">
        <f>IFERROR(+VLOOKUP("LEBALF"&amp;A33,'Main File'!A:O,11,0),0)</f>
        <v>0</v>
      </c>
      <c r="H33" s="14">
        <f>IFERROR(+VLOOKUP("LEBALF"&amp;A33,'Main File'!A:O,12,0),0)</f>
        <v>0</v>
      </c>
      <c r="I33" s="14">
        <f>IFERROR(+VLOOKUP("LEBALF"&amp;A33,'Main File'!A:O,13,0),0)</f>
        <v>0</v>
      </c>
      <c r="J33" s="14">
        <f>IFERROR(+VLOOKUP("LEBALF"&amp;A33,'Main File'!A:O,14,0),0)</f>
        <v>0</v>
      </c>
      <c r="K33" s="14">
        <f>IFERROR(+VLOOKUP("LEBALF"&amp;A33,'Main File'!A:O,15,0),0)</f>
        <v>0</v>
      </c>
    </row>
    <row r="34" spans="1:11" x14ac:dyDescent="0.25">
      <c r="A34" s="9">
        <f t="shared" si="0"/>
        <v>43190</v>
      </c>
      <c r="B34" s="14">
        <f>IFERROR(+VLOOKUP("LEBALF"&amp;A34,'Main File'!A:O,6,0),0)</f>
        <v>0</v>
      </c>
      <c r="C34" s="14">
        <f>IFERROR(+VLOOKUP("LEBALF"&amp;A34,'Main File'!A:O,7,0),0)</f>
        <v>0</v>
      </c>
      <c r="D34" s="14">
        <f>IFERROR(+VLOOKUP("LEBALF"&amp;A34,'Main File'!A:O,8,0),0)</f>
        <v>0</v>
      </c>
      <c r="E34" s="14">
        <f>IFERROR(+VLOOKUP("LEBALF"&amp;A34,'Main File'!A:O,9,0),0)</f>
        <v>0</v>
      </c>
      <c r="F34" s="14">
        <f>IFERROR(+VLOOKUP("LEBALF"&amp;A34,'Main File'!A:O,10,0),0)</f>
        <v>0</v>
      </c>
      <c r="G34" s="14">
        <f>IFERROR(+VLOOKUP("LEBALF"&amp;A34,'Main File'!A:O,11,0),0)</f>
        <v>0</v>
      </c>
      <c r="H34" s="14">
        <f>IFERROR(+VLOOKUP("LEBALF"&amp;A34,'Main File'!A:O,12,0),0)</f>
        <v>0</v>
      </c>
      <c r="I34" s="14">
        <f>IFERROR(+VLOOKUP("LEBALF"&amp;A34,'Main File'!A:O,13,0),0)</f>
        <v>0</v>
      </c>
      <c r="J34" s="14">
        <f>IFERROR(+VLOOKUP("LEBALF"&amp;A34,'Main File'!A:O,14,0),0)</f>
        <v>0</v>
      </c>
      <c r="K34" s="14">
        <f>IFERROR(+VLOOKUP("LEBALF"&amp;A34,'Main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41"/>
  <sheetViews>
    <sheetView workbookViewId="0">
      <selection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Banking and Financial Services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5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IFERROR(+VLOOKUP("LEBFSF"&amp;A4,'Main File'!A:O,6,0),0)</f>
        <v>2.5001424600590103</v>
      </c>
      <c r="C4" s="14">
        <f>IFERROR(+VLOOKUP("LEBFSF"&amp;A4,'Main File'!A:O,7,0),0)</f>
        <v>0.30002473532526475</v>
      </c>
      <c r="D4" s="14">
        <f>IFERROR(+VLOOKUP("LEBFSF"&amp;A4,'Main File'!A:O,8,0),0)</f>
        <v>0.2</v>
      </c>
      <c r="E4" s="14">
        <f>IFERROR(+VLOOKUP("LEBFSF"&amp;A4,'Main File'!A:O,9,0),0)</f>
        <v>0.21961910626954254</v>
      </c>
      <c r="F4" s="14">
        <f>IFERROR(+VLOOKUP("LEBFSF"&amp;A4,'Main File'!A:O,10,0),0)</f>
        <v>3.219786301653818</v>
      </c>
      <c r="G4" s="14">
        <f>IFERROR(+VLOOKUP("LEBFSF"&amp;A4,'Main File'!A:O,11,0),0)</f>
        <v>1.0359570797907747</v>
      </c>
      <c r="H4" s="14">
        <f>IFERROR(+VLOOKUP("LEBFSF"&amp;A4,'Main File'!A:O,12,0),0)</f>
        <v>0</v>
      </c>
      <c r="I4" s="14">
        <f>IFERROR(+VLOOKUP("LEBFSF"&amp;A4,'Main File'!A:O,13,0),0)</f>
        <v>0.2</v>
      </c>
      <c r="J4" s="14">
        <f>IFERROR(+VLOOKUP("LEBFSF"&amp;A4,'Main File'!A:O,14,0),0)</f>
        <v>0.20807358245635937</v>
      </c>
      <c r="K4" s="14">
        <f>IFERROR(+VLOOKUP("LEBFSF"&amp;A4,'Main File'!A:O,15,0),0)</f>
        <v>1.4440306622471339</v>
      </c>
    </row>
    <row r="5" spans="1:14" x14ac:dyDescent="0.25">
      <c r="A5" s="9">
        <v>43161</v>
      </c>
      <c r="B5" s="14">
        <f>IFERROR(+VLOOKUP("LEBFSF"&amp;A5,'Main File'!A:O,6,0),0)</f>
        <v>2.5001438867587762</v>
      </c>
      <c r="C5" s="14">
        <f>IFERROR(+VLOOKUP("LEBFSF"&amp;A5,'Main File'!A:O,7,0),0)</f>
        <v>0.30002419643765915</v>
      </c>
      <c r="D5" s="14">
        <f>IFERROR(+VLOOKUP("LEBFSF"&amp;A5,'Main File'!A:O,8,0),0)</f>
        <v>0.2</v>
      </c>
      <c r="E5" s="14">
        <f>IFERROR(+VLOOKUP("LEBFSF"&amp;A5,'Main File'!A:O,9,0),0)</f>
        <v>0.21961964389716876</v>
      </c>
      <c r="F5" s="14">
        <f>IFERROR(+VLOOKUP("LEBFSF"&amp;A5,'Main File'!A:O,10,0),0)</f>
        <v>3.2197877270936042</v>
      </c>
      <c r="G5" s="14">
        <f>IFERROR(+VLOOKUP("LEBFSF"&amp;A5,'Main File'!A:O,11,0),0)</f>
        <v>1.0368524277571367</v>
      </c>
      <c r="H5" s="14">
        <f>IFERROR(+VLOOKUP("LEBFSF"&amp;A5,'Main File'!A:O,12,0),0)</f>
        <v>0</v>
      </c>
      <c r="I5" s="14">
        <f>IFERROR(+VLOOKUP("LEBFSF"&amp;A5,'Main File'!A:O,13,0),0)</f>
        <v>0.2</v>
      </c>
      <c r="J5" s="14">
        <f>IFERROR(+VLOOKUP("LEBFSF"&amp;A5,'Main File'!A:O,14,0),0)</f>
        <v>0.20823295669882652</v>
      </c>
      <c r="K5" s="14">
        <f>IFERROR(+VLOOKUP("LEBFSF"&amp;A5,'Main File'!A:O,15,0),0)</f>
        <v>1.4450853844559632</v>
      </c>
    </row>
    <row r="6" spans="1:14" x14ac:dyDescent="0.25">
      <c r="A6" s="9">
        <f>+A5+1</f>
        <v>43162</v>
      </c>
      <c r="B6" s="14">
        <f>IFERROR(+VLOOKUP("LEBFSF"&amp;A6,'Main File'!A:O,6,0),0)</f>
        <v>2.5001432775885299</v>
      </c>
      <c r="C6" s="14">
        <f>IFERROR(+VLOOKUP("LEBFSF"&amp;A6,'Main File'!A:O,7,0),0)</f>
        <v>0.30002450255458035</v>
      </c>
      <c r="D6" s="14">
        <f>IFERROR(+VLOOKUP("LEBFSF"&amp;A6,'Main File'!A:O,8,0),0)</f>
        <v>0.2</v>
      </c>
      <c r="E6" s="14">
        <f>IFERROR(+VLOOKUP("LEBFSF"&amp;A6,'Main File'!A:O,9,0),0)</f>
        <v>0.21961987484151027</v>
      </c>
      <c r="F6" s="14">
        <f>IFERROR(+VLOOKUP("LEBFSF"&amp;A6,'Main File'!A:O,10,0),0)</f>
        <v>3.2197876549846205</v>
      </c>
      <c r="G6" s="14">
        <f>IFERROR(+VLOOKUP("LEBFSF"&amp;A6,'Main File'!A:O,11,0),0)</f>
        <v>1.0368547185524069</v>
      </c>
      <c r="H6" s="14">
        <f>IFERROR(+VLOOKUP("LEBFSF"&amp;A6,'Main File'!A:O,12,0),0)</f>
        <v>0</v>
      </c>
      <c r="I6" s="14">
        <f>IFERROR(+VLOOKUP("LEBFSF"&amp;A6,'Main File'!A:O,13,0),0)</f>
        <v>0.2</v>
      </c>
      <c r="J6" s="14">
        <f>IFERROR(+VLOOKUP("LEBFSF"&amp;A6,'Main File'!A:O,14,0),0)</f>
        <v>0.2082306119085367</v>
      </c>
      <c r="K6" s="14">
        <f>IFERROR(+VLOOKUP("LEBFSF"&amp;A6,'Main File'!A:O,15,0),0)</f>
        <v>1.4450853304609435</v>
      </c>
    </row>
    <row r="7" spans="1:14" x14ac:dyDescent="0.25">
      <c r="A7" s="9">
        <f t="shared" ref="A7:A34" si="0">+A6+1</f>
        <v>43163</v>
      </c>
      <c r="B7" s="14">
        <f>IFERROR(+VLOOKUP("LEBFSF"&amp;A7,'Main File'!A:O,6,0),0)</f>
        <v>2.5001437695224942</v>
      </c>
      <c r="C7" s="14">
        <f>IFERROR(+VLOOKUP("LEBFSF"&amp;A7,'Main File'!A:O,7,0),0)</f>
        <v>0.30002424688325025</v>
      </c>
      <c r="D7" s="14">
        <f>IFERROR(+VLOOKUP("LEBFSF"&amp;A7,'Main File'!A:O,8,0),0)</f>
        <v>0.2</v>
      </c>
      <c r="E7" s="14">
        <f>IFERROR(+VLOOKUP("LEBFSF"&amp;A7,'Main File'!A:O,9,0),0)</f>
        <v>0.21961898474078187</v>
      </c>
      <c r="F7" s="14">
        <f>IFERROR(+VLOOKUP("LEBFSF"&amp;A7,'Main File'!A:O,10,0),0)</f>
        <v>3.2197870011465266</v>
      </c>
      <c r="G7" s="14">
        <f>IFERROR(+VLOOKUP("LEBFSF"&amp;A7,'Main File'!A:O,11,0),0)</f>
        <v>1.0368486462589015</v>
      </c>
      <c r="H7" s="14">
        <f>IFERROR(+VLOOKUP("LEBFSF"&amp;A7,'Main File'!A:O,12,0),0)</f>
        <v>0</v>
      </c>
      <c r="I7" s="14">
        <f>IFERROR(+VLOOKUP("LEBFSF"&amp;A7,'Main File'!A:O,13,0),0)</f>
        <v>0.2</v>
      </c>
      <c r="J7" s="14">
        <f>IFERROR(+VLOOKUP("LEBFSF"&amp;A7,'Main File'!A:O,14,0),0)</f>
        <v>0.20823662788667299</v>
      </c>
      <c r="K7" s="14">
        <f>IFERROR(+VLOOKUP("LEBFSF"&amp;A7,'Main File'!A:O,15,0),0)</f>
        <v>1.4450852741455744</v>
      </c>
    </row>
    <row r="8" spans="1:14" x14ac:dyDescent="0.25">
      <c r="A8" s="9">
        <f t="shared" si="0"/>
        <v>43164</v>
      </c>
      <c r="B8" s="14">
        <f>IFERROR(+VLOOKUP("LEBFSF"&amp;A8,'Main File'!A:O,6,0),0)</f>
        <v>0</v>
      </c>
      <c r="C8" s="14">
        <f>IFERROR(+VLOOKUP("LEBFSF"&amp;A8,'Main File'!A:O,7,0),0)</f>
        <v>0</v>
      </c>
      <c r="D8" s="14">
        <f>IFERROR(+VLOOKUP("LEBFSF"&amp;A8,'Main File'!A:O,8,0),0)</f>
        <v>0</v>
      </c>
      <c r="E8" s="14">
        <f>IFERROR(+VLOOKUP("LEBFSF"&amp;A8,'Main File'!A:O,9,0),0)</f>
        <v>0</v>
      </c>
      <c r="F8" s="14">
        <f>IFERROR(+VLOOKUP("LEBFSF"&amp;A8,'Main File'!A:O,10,0),0)</f>
        <v>0</v>
      </c>
      <c r="G8" s="14">
        <f>IFERROR(+VLOOKUP("LEBFSF"&amp;A8,'Main File'!A:O,11,0),0)</f>
        <v>0</v>
      </c>
      <c r="H8" s="14">
        <f>IFERROR(+VLOOKUP("LEBFSF"&amp;A8,'Main File'!A:O,12,0),0)</f>
        <v>0</v>
      </c>
      <c r="I8" s="14">
        <f>IFERROR(+VLOOKUP("LEBFSF"&amp;A8,'Main File'!A:O,13,0),0)</f>
        <v>0</v>
      </c>
      <c r="J8" s="14">
        <f>IFERROR(+VLOOKUP("LEBFSF"&amp;A8,'Main File'!A:O,14,0),0)</f>
        <v>0</v>
      </c>
      <c r="K8" s="14">
        <f>IFERROR(+VLOOKUP("LEBFSF"&amp;A8,'Main File'!A:O,15,0),0)</f>
        <v>0</v>
      </c>
    </row>
    <row r="9" spans="1:14" x14ac:dyDescent="0.25">
      <c r="A9" s="9">
        <f t="shared" si="0"/>
        <v>43165</v>
      </c>
      <c r="B9" s="14">
        <f>IFERROR(+VLOOKUP("LEBFSF"&amp;A9,'Main File'!A:O,6,0),0)</f>
        <v>0</v>
      </c>
      <c r="C9" s="14">
        <f>IFERROR(+VLOOKUP("LEBFSF"&amp;A9,'Main File'!A:O,7,0),0)</f>
        <v>0</v>
      </c>
      <c r="D9" s="14">
        <f>IFERROR(+VLOOKUP("LEBFSF"&amp;A9,'Main File'!A:O,8,0),0)</f>
        <v>0</v>
      </c>
      <c r="E9" s="14">
        <f>IFERROR(+VLOOKUP("LEBFSF"&amp;A9,'Main File'!A:O,9,0),0)</f>
        <v>0</v>
      </c>
      <c r="F9" s="14">
        <f>IFERROR(+VLOOKUP("LEBFSF"&amp;A9,'Main File'!A:O,10,0),0)</f>
        <v>0</v>
      </c>
      <c r="G9" s="14">
        <f>IFERROR(+VLOOKUP("LEBFSF"&amp;A9,'Main File'!A:O,11,0),0)</f>
        <v>0</v>
      </c>
      <c r="H9" s="14">
        <f>IFERROR(+VLOOKUP("LEBFSF"&amp;A9,'Main File'!A:O,12,0),0)</f>
        <v>0</v>
      </c>
      <c r="I9" s="14">
        <f>IFERROR(+VLOOKUP("LEBFSF"&amp;A9,'Main File'!A:O,13,0),0)</f>
        <v>0</v>
      </c>
      <c r="J9" s="14">
        <f>IFERROR(+VLOOKUP("LEBFSF"&amp;A9,'Main File'!A:O,14,0),0)</f>
        <v>0</v>
      </c>
      <c r="K9" s="14">
        <f>IFERROR(+VLOOKUP("LEBFSF"&amp;A9,'Main File'!A:O,15,0),0)</f>
        <v>0</v>
      </c>
    </row>
    <row r="10" spans="1:14" x14ac:dyDescent="0.25">
      <c r="A10" s="9">
        <f t="shared" si="0"/>
        <v>43166</v>
      </c>
      <c r="B10" s="14">
        <f>IFERROR(+VLOOKUP("LEBFSF"&amp;A10,'Main File'!A:O,6,0),0)</f>
        <v>0</v>
      </c>
      <c r="C10" s="14">
        <f>IFERROR(+VLOOKUP("LEBFSF"&amp;A10,'Main File'!A:O,7,0),0)</f>
        <v>0</v>
      </c>
      <c r="D10" s="14">
        <f>IFERROR(+VLOOKUP("LEBFSF"&amp;A10,'Main File'!A:O,8,0),0)</f>
        <v>0</v>
      </c>
      <c r="E10" s="14">
        <f>IFERROR(+VLOOKUP("LEBFSF"&amp;A10,'Main File'!A:O,9,0),0)</f>
        <v>0</v>
      </c>
      <c r="F10" s="14">
        <f>IFERROR(+VLOOKUP("LEBFSF"&amp;A10,'Main File'!A:O,10,0),0)</f>
        <v>0</v>
      </c>
      <c r="G10" s="14">
        <f>IFERROR(+VLOOKUP("LEBFSF"&amp;A10,'Main File'!A:O,11,0),0)</f>
        <v>0</v>
      </c>
      <c r="H10" s="14">
        <f>IFERROR(+VLOOKUP("LEBFSF"&amp;A10,'Main File'!A:O,12,0),0)</f>
        <v>0</v>
      </c>
      <c r="I10" s="14">
        <f>IFERROR(+VLOOKUP("LEBFSF"&amp;A10,'Main File'!A:O,13,0),0)</f>
        <v>0</v>
      </c>
      <c r="J10" s="14">
        <f>IFERROR(+VLOOKUP("LEBFSF"&amp;A10,'Main File'!A:O,14,0),0)</f>
        <v>0</v>
      </c>
      <c r="K10" s="14">
        <f>IFERROR(+VLOOKUP("LEBFSF"&amp;A10,'Main File'!A:O,15,0),0)</f>
        <v>0</v>
      </c>
    </row>
    <row r="11" spans="1:14" x14ac:dyDescent="0.25">
      <c r="A11" s="9">
        <f t="shared" si="0"/>
        <v>43167</v>
      </c>
      <c r="B11" s="14">
        <f>IFERROR(+VLOOKUP("LEBFSF"&amp;A11,'Main File'!A:O,6,0),0)</f>
        <v>0</v>
      </c>
      <c r="C11" s="14">
        <f>IFERROR(+VLOOKUP("LEBFSF"&amp;A11,'Main File'!A:O,7,0),0)</f>
        <v>0</v>
      </c>
      <c r="D11" s="14">
        <f>IFERROR(+VLOOKUP("LEBFSF"&amp;A11,'Main File'!A:O,8,0),0)</f>
        <v>0</v>
      </c>
      <c r="E11" s="14">
        <f>IFERROR(+VLOOKUP("LEBFSF"&amp;A11,'Main File'!A:O,9,0),0)</f>
        <v>0</v>
      </c>
      <c r="F11" s="14">
        <f>IFERROR(+VLOOKUP("LEBFSF"&amp;A11,'Main File'!A:O,10,0),0)</f>
        <v>0</v>
      </c>
      <c r="G11" s="14">
        <f>IFERROR(+VLOOKUP("LEBFSF"&amp;A11,'Main File'!A:O,11,0),0)</f>
        <v>0</v>
      </c>
      <c r="H11" s="14">
        <f>IFERROR(+VLOOKUP("LEBFSF"&amp;A11,'Main File'!A:O,12,0),0)</f>
        <v>0</v>
      </c>
      <c r="I11" s="14">
        <f>IFERROR(+VLOOKUP("LEBFSF"&amp;A11,'Main File'!A:O,13,0),0)</f>
        <v>0</v>
      </c>
      <c r="J11" s="14">
        <f>IFERROR(+VLOOKUP("LEBFSF"&amp;A11,'Main File'!A:O,14,0),0)</f>
        <v>0</v>
      </c>
      <c r="K11" s="14">
        <f>IFERROR(+VLOOKUP("LEBFSF"&amp;A11,'Main File'!A:O,15,0),0)</f>
        <v>0</v>
      </c>
    </row>
    <row r="12" spans="1:14" x14ac:dyDescent="0.25">
      <c r="A12" s="9">
        <f t="shared" si="0"/>
        <v>43168</v>
      </c>
      <c r="B12" s="14">
        <f>IFERROR(+VLOOKUP("LEBFSF"&amp;A12,'Main File'!A:O,6,0),0)</f>
        <v>0</v>
      </c>
      <c r="C12" s="14">
        <f>IFERROR(+VLOOKUP("LEBFSF"&amp;A12,'Main File'!A:O,7,0),0)</f>
        <v>0</v>
      </c>
      <c r="D12" s="14">
        <f>IFERROR(+VLOOKUP("LEBFSF"&amp;A12,'Main File'!A:O,8,0),0)</f>
        <v>0</v>
      </c>
      <c r="E12" s="14">
        <f>IFERROR(+VLOOKUP("LEBFSF"&amp;A12,'Main File'!A:O,9,0),0)</f>
        <v>0</v>
      </c>
      <c r="F12" s="14">
        <f>IFERROR(+VLOOKUP("LEBFSF"&amp;A12,'Main File'!A:O,10,0),0)</f>
        <v>0</v>
      </c>
      <c r="G12" s="14">
        <f>IFERROR(+VLOOKUP("LEBFSF"&amp;A12,'Main File'!A:O,11,0),0)</f>
        <v>0</v>
      </c>
      <c r="H12" s="14">
        <f>IFERROR(+VLOOKUP("LEBFSF"&amp;A12,'Main File'!A:O,12,0),0)</f>
        <v>0</v>
      </c>
      <c r="I12" s="14">
        <f>IFERROR(+VLOOKUP("LEBFSF"&amp;A12,'Main File'!A:O,13,0),0)</f>
        <v>0</v>
      </c>
      <c r="J12" s="14">
        <f>IFERROR(+VLOOKUP("LEBFSF"&amp;A12,'Main File'!A:O,14,0),0)</f>
        <v>0</v>
      </c>
      <c r="K12" s="14">
        <f>IFERROR(+VLOOKUP("LEBFSF"&amp;A12,'Main File'!A:O,15,0),0)</f>
        <v>0</v>
      </c>
    </row>
    <row r="13" spans="1:14" x14ac:dyDescent="0.25">
      <c r="A13" s="9">
        <f t="shared" si="0"/>
        <v>43169</v>
      </c>
      <c r="B13" s="14">
        <f>IFERROR(+VLOOKUP("LEBFSF"&amp;A13,'Main File'!A:O,6,0),0)</f>
        <v>0</v>
      </c>
      <c r="C13" s="14">
        <f>IFERROR(+VLOOKUP("LEBFSF"&amp;A13,'Main File'!A:O,7,0),0)</f>
        <v>0</v>
      </c>
      <c r="D13" s="14">
        <f>IFERROR(+VLOOKUP("LEBFSF"&amp;A13,'Main File'!A:O,8,0),0)</f>
        <v>0</v>
      </c>
      <c r="E13" s="14">
        <f>IFERROR(+VLOOKUP("LEBFSF"&amp;A13,'Main File'!A:O,9,0),0)</f>
        <v>0</v>
      </c>
      <c r="F13" s="14">
        <f>IFERROR(+VLOOKUP("LEBFSF"&amp;A13,'Main File'!A:O,10,0),0)</f>
        <v>0</v>
      </c>
      <c r="G13" s="14">
        <f>IFERROR(+VLOOKUP("LEBFSF"&amp;A13,'Main File'!A:O,11,0),0)</f>
        <v>0</v>
      </c>
      <c r="H13" s="14">
        <f>IFERROR(+VLOOKUP("LEBFSF"&amp;A13,'Main File'!A:O,12,0),0)</f>
        <v>0</v>
      </c>
      <c r="I13" s="14">
        <f>IFERROR(+VLOOKUP("LEBFSF"&amp;A13,'Main File'!A:O,13,0),0)</f>
        <v>0</v>
      </c>
      <c r="J13" s="14">
        <f>IFERROR(+VLOOKUP("LEBFSF"&amp;A13,'Main File'!A:O,14,0),0)</f>
        <v>0</v>
      </c>
      <c r="K13" s="14">
        <f>IFERROR(+VLOOKUP("LEBFSF"&amp;A13,'Main File'!A:O,15,0),0)</f>
        <v>0</v>
      </c>
    </row>
    <row r="14" spans="1:14" x14ac:dyDescent="0.25">
      <c r="A14" s="9">
        <f t="shared" si="0"/>
        <v>43170</v>
      </c>
      <c r="B14" s="14">
        <f>IFERROR(+VLOOKUP("LEBFSF"&amp;A14,'Main File'!A:O,6,0),0)</f>
        <v>0</v>
      </c>
      <c r="C14" s="14">
        <f>IFERROR(+VLOOKUP("LEBFSF"&amp;A14,'Main File'!A:O,7,0),0)</f>
        <v>0</v>
      </c>
      <c r="D14" s="14">
        <f>IFERROR(+VLOOKUP("LEBFSF"&amp;A14,'Main File'!A:O,8,0),0)</f>
        <v>0</v>
      </c>
      <c r="E14" s="14">
        <f>IFERROR(+VLOOKUP("LEBFSF"&amp;A14,'Main File'!A:O,9,0),0)</f>
        <v>0</v>
      </c>
      <c r="F14" s="14">
        <f>IFERROR(+VLOOKUP("LEBFSF"&amp;A14,'Main File'!A:O,10,0),0)</f>
        <v>0</v>
      </c>
      <c r="G14" s="14">
        <f>IFERROR(+VLOOKUP("LEBFSF"&amp;A14,'Main File'!A:O,11,0),0)</f>
        <v>0</v>
      </c>
      <c r="H14" s="14">
        <f>IFERROR(+VLOOKUP("LEBFSF"&amp;A14,'Main File'!A:O,12,0),0)</f>
        <v>0</v>
      </c>
      <c r="I14" s="14">
        <f>IFERROR(+VLOOKUP("LEBFSF"&amp;A14,'Main File'!A:O,13,0),0)</f>
        <v>0</v>
      </c>
      <c r="J14" s="14">
        <f>IFERROR(+VLOOKUP("LEBFSF"&amp;A14,'Main File'!A:O,14,0),0)</f>
        <v>0</v>
      </c>
      <c r="K14" s="14">
        <f>IFERROR(+VLOOKUP("LEBFSF"&amp;A14,'Main File'!A:O,15,0),0)</f>
        <v>0</v>
      </c>
    </row>
    <row r="15" spans="1:14" x14ac:dyDescent="0.25">
      <c r="A15" s="9">
        <f t="shared" si="0"/>
        <v>43171</v>
      </c>
      <c r="B15" s="14">
        <f>IFERROR(+VLOOKUP("LEBFSF"&amp;A15,'Main File'!A:O,6,0),0)</f>
        <v>0</v>
      </c>
      <c r="C15" s="14">
        <f>IFERROR(+VLOOKUP("LEBFSF"&amp;A15,'Main File'!A:O,7,0),0)</f>
        <v>0</v>
      </c>
      <c r="D15" s="14">
        <f>IFERROR(+VLOOKUP("LEBFSF"&amp;A15,'Main File'!A:O,8,0),0)</f>
        <v>0</v>
      </c>
      <c r="E15" s="14">
        <f>IFERROR(+VLOOKUP("LEBFSF"&amp;A15,'Main File'!A:O,9,0),0)</f>
        <v>0</v>
      </c>
      <c r="F15" s="14">
        <f>IFERROR(+VLOOKUP("LEBFSF"&amp;A15,'Main File'!A:O,10,0),0)</f>
        <v>0</v>
      </c>
      <c r="G15" s="14">
        <f>IFERROR(+VLOOKUP("LEBFSF"&amp;A15,'Main File'!A:O,11,0),0)</f>
        <v>0</v>
      </c>
      <c r="H15" s="14">
        <f>IFERROR(+VLOOKUP("LEBFSF"&amp;A15,'Main File'!A:O,12,0),0)</f>
        <v>0</v>
      </c>
      <c r="I15" s="14">
        <f>IFERROR(+VLOOKUP("LEBFSF"&amp;A15,'Main File'!A:O,13,0),0)</f>
        <v>0</v>
      </c>
      <c r="J15" s="14">
        <f>IFERROR(+VLOOKUP("LEBFSF"&amp;A15,'Main File'!A:O,14,0),0)</f>
        <v>0</v>
      </c>
      <c r="K15" s="14">
        <f>IFERROR(+VLOOKUP("LEBFSF"&amp;A15,'Main File'!A:O,15,0),0)</f>
        <v>0</v>
      </c>
    </row>
    <row r="16" spans="1:14" x14ac:dyDescent="0.25">
      <c r="A16" s="9">
        <f t="shared" si="0"/>
        <v>43172</v>
      </c>
      <c r="B16" s="14">
        <f>IFERROR(+VLOOKUP("LEBFSF"&amp;A16,'Main File'!A:O,6,0),0)</f>
        <v>0</v>
      </c>
      <c r="C16" s="14">
        <f>IFERROR(+VLOOKUP("LEBFSF"&amp;A16,'Main File'!A:O,7,0),0)</f>
        <v>0</v>
      </c>
      <c r="D16" s="14">
        <f>IFERROR(+VLOOKUP("LEBFSF"&amp;A16,'Main File'!A:O,8,0),0)</f>
        <v>0</v>
      </c>
      <c r="E16" s="14">
        <f>IFERROR(+VLOOKUP("LEBFSF"&amp;A16,'Main File'!A:O,9,0),0)</f>
        <v>0</v>
      </c>
      <c r="F16" s="14">
        <f>IFERROR(+VLOOKUP("LEBFSF"&amp;A16,'Main File'!A:O,10,0),0)</f>
        <v>0</v>
      </c>
      <c r="G16" s="14">
        <f>IFERROR(+VLOOKUP("LEBFSF"&amp;A16,'Main File'!A:O,11,0),0)</f>
        <v>0</v>
      </c>
      <c r="H16" s="14">
        <f>IFERROR(+VLOOKUP("LEBFSF"&amp;A16,'Main File'!A:O,12,0),0)</f>
        <v>0</v>
      </c>
      <c r="I16" s="14">
        <f>IFERROR(+VLOOKUP("LEBFSF"&amp;A16,'Main File'!A:O,13,0),0)</f>
        <v>0</v>
      </c>
      <c r="J16" s="14">
        <f>IFERROR(+VLOOKUP("LEBFSF"&amp;A16,'Main File'!A:O,14,0),0)</f>
        <v>0</v>
      </c>
      <c r="K16" s="14">
        <f>IFERROR(+VLOOKUP("LEBFSF"&amp;A16,'Main File'!A:O,15,0),0)</f>
        <v>0</v>
      </c>
    </row>
    <row r="17" spans="1:11" x14ac:dyDescent="0.25">
      <c r="A17" s="9">
        <f t="shared" si="0"/>
        <v>43173</v>
      </c>
      <c r="B17" s="14">
        <f>IFERROR(+VLOOKUP("LEBFSF"&amp;A17,'Main File'!A:O,6,0),0)</f>
        <v>0</v>
      </c>
      <c r="C17" s="14">
        <f>IFERROR(+VLOOKUP("LEBFSF"&amp;A17,'Main File'!A:O,7,0),0)</f>
        <v>0</v>
      </c>
      <c r="D17" s="14">
        <f>IFERROR(+VLOOKUP("LEBFSF"&amp;A17,'Main File'!A:O,8,0),0)</f>
        <v>0</v>
      </c>
      <c r="E17" s="14">
        <f>IFERROR(+VLOOKUP("LEBFSF"&amp;A17,'Main File'!A:O,9,0),0)</f>
        <v>0</v>
      </c>
      <c r="F17" s="14">
        <f>IFERROR(+VLOOKUP("LEBFSF"&amp;A17,'Main File'!A:O,10,0),0)</f>
        <v>0</v>
      </c>
      <c r="G17" s="14">
        <f>IFERROR(+VLOOKUP("LEBFSF"&amp;A17,'Main File'!A:O,11,0),0)</f>
        <v>0</v>
      </c>
      <c r="H17" s="14">
        <f>IFERROR(+VLOOKUP("LEBFSF"&amp;A17,'Main File'!A:O,12,0),0)</f>
        <v>0</v>
      </c>
      <c r="I17" s="14">
        <f>IFERROR(+VLOOKUP("LEBFSF"&amp;A17,'Main File'!A:O,13,0),0)</f>
        <v>0</v>
      </c>
      <c r="J17" s="14">
        <f>IFERROR(+VLOOKUP("LEBFSF"&amp;A17,'Main File'!A:O,14,0),0)</f>
        <v>0</v>
      </c>
      <c r="K17" s="14">
        <f>IFERROR(+VLOOKUP("LEBFSF"&amp;A17,'Main File'!A:O,15,0),0)</f>
        <v>0</v>
      </c>
    </row>
    <row r="18" spans="1:11" x14ac:dyDescent="0.25">
      <c r="A18" s="9">
        <f t="shared" si="0"/>
        <v>43174</v>
      </c>
      <c r="B18" s="14">
        <f>IFERROR(+VLOOKUP("LEBFSF"&amp;A18,'Main File'!A:O,6,0),0)</f>
        <v>0</v>
      </c>
      <c r="C18" s="14">
        <f>IFERROR(+VLOOKUP("LEBFSF"&amp;A18,'Main File'!A:O,7,0),0)</f>
        <v>0</v>
      </c>
      <c r="D18" s="14">
        <f>IFERROR(+VLOOKUP("LEBFSF"&amp;A18,'Main File'!A:O,8,0),0)</f>
        <v>0</v>
      </c>
      <c r="E18" s="14">
        <f>IFERROR(+VLOOKUP("LEBFSF"&amp;A18,'Main File'!A:O,9,0),0)</f>
        <v>0</v>
      </c>
      <c r="F18" s="14">
        <f>IFERROR(+VLOOKUP("LEBFSF"&amp;A18,'Main File'!A:O,10,0),0)</f>
        <v>0</v>
      </c>
      <c r="G18" s="14">
        <f>IFERROR(+VLOOKUP("LEBFSF"&amp;A18,'Main File'!A:O,11,0),0)</f>
        <v>0</v>
      </c>
      <c r="H18" s="14">
        <f>IFERROR(+VLOOKUP("LEBFSF"&amp;A18,'Main File'!A:O,12,0),0)</f>
        <v>0</v>
      </c>
      <c r="I18" s="14">
        <f>IFERROR(+VLOOKUP("LEBFSF"&amp;A18,'Main File'!A:O,13,0),0)</f>
        <v>0</v>
      </c>
      <c r="J18" s="14">
        <f>IFERROR(+VLOOKUP("LEBFSF"&amp;A18,'Main File'!A:O,14,0),0)</f>
        <v>0</v>
      </c>
      <c r="K18" s="14">
        <f>IFERROR(+VLOOKUP("LEBFSF"&amp;A18,'Main File'!A:O,15,0),0)</f>
        <v>0</v>
      </c>
    </row>
    <row r="19" spans="1:11" x14ac:dyDescent="0.25">
      <c r="A19" s="9">
        <f t="shared" si="0"/>
        <v>43175</v>
      </c>
      <c r="B19" s="14">
        <f>IFERROR(+VLOOKUP("LEBFSF"&amp;A19,'Main File'!A:O,6,0),0)</f>
        <v>0</v>
      </c>
      <c r="C19" s="14">
        <f>IFERROR(+VLOOKUP("LEBFSF"&amp;A19,'Main File'!A:O,7,0),0)</f>
        <v>0</v>
      </c>
      <c r="D19" s="14">
        <f>IFERROR(+VLOOKUP("LEBFSF"&amp;A19,'Main File'!A:O,8,0),0)</f>
        <v>0</v>
      </c>
      <c r="E19" s="14">
        <f>IFERROR(+VLOOKUP("LEBFSF"&amp;A19,'Main File'!A:O,9,0),0)</f>
        <v>0</v>
      </c>
      <c r="F19" s="14">
        <f>IFERROR(+VLOOKUP("LEBFSF"&amp;A19,'Main File'!A:O,10,0),0)</f>
        <v>0</v>
      </c>
      <c r="G19" s="14">
        <f>IFERROR(+VLOOKUP("LEBFSF"&amp;A19,'Main File'!A:O,11,0),0)</f>
        <v>0</v>
      </c>
      <c r="H19" s="14">
        <f>IFERROR(+VLOOKUP("LEBFSF"&amp;A19,'Main File'!A:O,12,0),0)</f>
        <v>0</v>
      </c>
      <c r="I19" s="14">
        <f>IFERROR(+VLOOKUP("LEBFSF"&amp;A19,'Main File'!A:O,13,0),0)</f>
        <v>0</v>
      </c>
      <c r="J19" s="14">
        <f>IFERROR(+VLOOKUP("LEBFSF"&amp;A19,'Main File'!A:O,14,0),0)</f>
        <v>0</v>
      </c>
      <c r="K19" s="14">
        <f>IFERROR(+VLOOKUP("LEBFSF"&amp;A19,'Main File'!A:O,15,0),0)</f>
        <v>0</v>
      </c>
    </row>
    <row r="20" spans="1:11" x14ac:dyDescent="0.25">
      <c r="A20" s="9">
        <f t="shared" si="0"/>
        <v>43176</v>
      </c>
      <c r="B20" s="14">
        <f>IFERROR(+VLOOKUP("LEBFSF"&amp;A20,'Main File'!A:O,6,0),0)</f>
        <v>0</v>
      </c>
      <c r="C20" s="14">
        <f>IFERROR(+VLOOKUP("LEBFSF"&amp;A20,'Main File'!A:O,7,0),0)</f>
        <v>0</v>
      </c>
      <c r="D20" s="14">
        <f>IFERROR(+VLOOKUP("LEBFSF"&amp;A20,'Main File'!A:O,8,0),0)</f>
        <v>0</v>
      </c>
      <c r="E20" s="14">
        <f>IFERROR(+VLOOKUP("LEBFSF"&amp;A20,'Main File'!A:O,9,0),0)</f>
        <v>0</v>
      </c>
      <c r="F20" s="14">
        <f>IFERROR(+VLOOKUP("LEBFSF"&amp;A20,'Main File'!A:O,10,0),0)</f>
        <v>0</v>
      </c>
      <c r="G20" s="14">
        <f>IFERROR(+VLOOKUP("LEBFSF"&amp;A20,'Main File'!A:O,11,0),0)</f>
        <v>0</v>
      </c>
      <c r="H20" s="14">
        <f>IFERROR(+VLOOKUP("LEBFSF"&amp;A20,'Main File'!A:O,12,0),0)</f>
        <v>0</v>
      </c>
      <c r="I20" s="14">
        <f>IFERROR(+VLOOKUP("LEBFSF"&amp;A20,'Main File'!A:O,13,0),0)</f>
        <v>0</v>
      </c>
      <c r="J20" s="14">
        <f>IFERROR(+VLOOKUP("LEBFSF"&amp;A20,'Main File'!A:O,14,0),0)</f>
        <v>0</v>
      </c>
      <c r="K20" s="14">
        <f>IFERROR(+VLOOKUP("LEBFSF"&amp;A20,'Main File'!A:O,15,0),0)</f>
        <v>0</v>
      </c>
    </row>
    <row r="21" spans="1:11" x14ac:dyDescent="0.25">
      <c r="A21" s="9">
        <f t="shared" si="0"/>
        <v>43177</v>
      </c>
      <c r="B21" s="14">
        <f>IFERROR(+VLOOKUP("LEBFSF"&amp;A21,'Main File'!A:O,6,0),0)</f>
        <v>0</v>
      </c>
      <c r="C21" s="14">
        <f>IFERROR(+VLOOKUP("LEBFSF"&amp;A21,'Main File'!A:O,7,0),0)</f>
        <v>0</v>
      </c>
      <c r="D21" s="14">
        <f>IFERROR(+VLOOKUP("LEBFSF"&amp;A21,'Main File'!A:O,8,0),0)</f>
        <v>0</v>
      </c>
      <c r="E21" s="14">
        <f>IFERROR(+VLOOKUP("LEBFSF"&amp;A21,'Main File'!A:O,9,0),0)</f>
        <v>0</v>
      </c>
      <c r="F21" s="14">
        <f>IFERROR(+VLOOKUP("LEBFSF"&amp;A21,'Main File'!A:O,10,0),0)</f>
        <v>0</v>
      </c>
      <c r="G21" s="14">
        <f>IFERROR(+VLOOKUP("LEBFSF"&amp;A21,'Main File'!A:O,11,0),0)</f>
        <v>0</v>
      </c>
      <c r="H21" s="14">
        <f>IFERROR(+VLOOKUP("LEBFSF"&amp;A21,'Main File'!A:O,12,0),0)</f>
        <v>0</v>
      </c>
      <c r="I21" s="14">
        <f>IFERROR(+VLOOKUP("LEBFSF"&amp;A21,'Main File'!A:O,13,0),0)</f>
        <v>0</v>
      </c>
      <c r="J21" s="14">
        <f>IFERROR(+VLOOKUP("LEBFSF"&amp;A21,'Main File'!A:O,14,0),0)</f>
        <v>0</v>
      </c>
      <c r="K21" s="14">
        <f>IFERROR(+VLOOKUP("LEBFSF"&amp;A21,'Main File'!A:O,15,0),0)</f>
        <v>0</v>
      </c>
    </row>
    <row r="22" spans="1:11" x14ac:dyDescent="0.25">
      <c r="A22" s="9">
        <f t="shared" si="0"/>
        <v>43178</v>
      </c>
      <c r="B22" s="14">
        <f>IFERROR(+VLOOKUP("LEBFSF"&amp;A22,'Main File'!A:O,6,0),0)</f>
        <v>0</v>
      </c>
      <c r="C22" s="14">
        <f>IFERROR(+VLOOKUP("LEBFSF"&amp;A22,'Main File'!A:O,7,0),0)</f>
        <v>0</v>
      </c>
      <c r="D22" s="14">
        <f>IFERROR(+VLOOKUP("LEBFSF"&amp;A22,'Main File'!A:O,8,0),0)</f>
        <v>0</v>
      </c>
      <c r="E22" s="14">
        <f>IFERROR(+VLOOKUP("LEBFSF"&amp;A22,'Main File'!A:O,9,0),0)</f>
        <v>0</v>
      </c>
      <c r="F22" s="14">
        <f>IFERROR(+VLOOKUP("LEBFSF"&amp;A22,'Main File'!A:O,10,0),0)</f>
        <v>0</v>
      </c>
      <c r="G22" s="14">
        <f>IFERROR(+VLOOKUP("LEBFSF"&amp;A22,'Main File'!A:O,11,0),0)</f>
        <v>0</v>
      </c>
      <c r="H22" s="14">
        <f>IFERROR(+VLOOKUP("LEBFSF"&amp;A22,'Main File'!A:O,12,0),0)</f>
        <v>0</v>
      </c>
      <c r="I22" s="14">
        <f>IFERROR(+VLOOKUP("LEBFSF"&amp;A22,'Main File'!A:O,13,0),0)</f>
        <v>0</v>
      </c>
      <c r="J22" s="14">
        <f>IFERROR(+VLOOKUP("LEBFSF"&amp;A22,'Main File'!A:O,14,0),0)</f>
        <v>0</v>
      </c>
      <c r="K22" s="14">
        <f>IFERROR(+VLOOKUP("LEBFSF"&amp;A22,'Main File'!A:O,15,0),0)</f>
        <v>0</v>
      </c>
    </row>
    <row r="23" spans="1:11" x14ac:dyDescent="0.25">
      <c r="A23" s="9">
        <f t="shared" si="0"/>
        <v>43179</v>
      </c>
      <c r="B23" s="14">
        <f>IFERROR(+VLOOKUP("LEBFSF"&amp;A23,'Main File'!A:O,6,0),0)</f>
        <v>0</v>
      </c>
      <c r="C23" s="14">
        <f>IFERROR(+VLOOKUP("LEBFSF"&amp;A23,'Main File'!A:O,7,0),0)</f>
        <v>0</v>
      </c>
      <c r="D23" s="14">
        <f>IFERROR(+VLOOKUP("LEBFSF"&amp;A23,'Main File'!A:O,8,0),0)</f>
        <v>0</v>
      </c>
      <c r="E23" s="14">
        <f>IFERROR(+VLOOKUP("LEBFSF"&amp;A23,'Main File'!A:O,9,0),0)</f>
        <v>0</v>
      </c>
      <c r="F23" s="14">
        <f>IFERROR(+VLOOKUP("LEBFSF"&amp;A23,'Main File'!A:O,10,0),0)</f>
        <v>0</v>
      </c>
      <c r="G23" s="14">
        <f>IFERROR(+VLOOKUP("LEBFSF"&amp;A23,'Main File'!A:O,11,0),0)</f>
        <v>0</v>
      </c>
      <c r="H23" s="14">
        <f>IFERROR(+VLOOKUP("LEBFSF"&amp;A23,'Main File'!A:O,12,0),0)</f>
        <v>0</v>
      </c>
      <c r="I23" s="14">
        <f>IFERROR(+VLOOKUP("LEBFSF"&amp;A23,'Main File'!A:O,13,0),0)</f>
        <v>0</v>
      </c>
      <c r="J23" s="14">
        <f>IFERROR(+VLOOKUP("LEBFSF"&amp;A23,'Main File'!A:O,14,0),0)</f>
        <v>0</v>
      </c>
      <c r="K23" s="14">
        <f>IFERROR(+VLOOKUP("LEBFSF"&amp;A23,'Main File'!A:O,15,0),0)</f>
        <v>0</v>
      </c>
    </row>
    <row r="24" spans="1:11" x14ac:dyDescent="0.25">
      <c r="A24" s="9">
        <f t="shared" si="0"/>
        <v>43180</v>
      </c>
      <c r="B24" s="14">
        <f>IFERROR(+VLOOKUP("LEBFSF"&amp;A24,'Main File'!A:O,6,0),0)</f>
        <v>0</v>
      </c>
      <c r="C24" s="14">
        <f>IFERROR(+VLOOKUP("LEBFSF"&amp;A24,'Main File'!A:O,7,0),0)</f>
        <v>0</v>
      </c>
      <c r="D24" s="14">
        <f>IFERROR(+VLOOKUP("LEBFSF"&amp;A24,'Main File'!A:O,8,0),0)</f>
        <v>0</v>
      </c>
      <c r="E24" s="14">
        <f>IFERROR(+VLOOKUP("LEBFSF"&amp;A24,'Main File'!A:O,9,0),0)</f>
        <v>0</v>
      </c>
      <c r="F24" s="14">
        <f>IFERROR(+VLOOKUP("LEBFSF"&amp;A24,'Main File'!A:O,10,0),0)</f>
        <v>0</v>
      </c>
      <c r="G24" s="14">
        <f>IFERROR(+VLOOKUP("LEBFSF"&amp;A24,'Main File'!A:O,11,0),0)</f>
        <v>0</v>
      </c>
      <c r="H24" s="14">
        <f>IFERROR(+VLOOKUP("LEBFSF"&amp;A24,'Main File'!A:O,12,0),0)</f>
        <v>0</v>
      </c>
      <c r="I24" s="14">
        <f>IFERROR(+VLOOKUP("LEBFSF"&amp;A24,'Main File'!A:O,13,0),0)</f>
        <v>0</v>
      </c>
      <c r="J24" s="14">
        <f>IFERROR(+VLOOKUP("LEBFSF"&amp;A24,'Main File'!A:O,14,0),0)</f>
        <v>0</v>
      </c>
      <c r="K24" s="14">
        <f>IFERROR(+VLOOKUP("LEBFSF"&amp;A24,'Main File'!A:O,15,0),0)</f>
        <v>0</v>
      </c>
    </row>
    <row r="25" spans="1:11" x14ac:dyDescent="0.25">
      <c r="A25" s="9">
        <f t="shared" si="0"/>
        <v>43181</v>
      </c>
      <c r="B25" s="14">
        <f>IFERROR(+VLOOKUP("LEBFSF"&amp;A25,'Main File'!A:O,6,0),0)</f>
        <v>0</v>
      </c>
      <c r="C25" s="14">
        <f>IFERROR(+VLOOKUP("LEBFSF"&amp;A25,'Main File'!A:O,7,0),0)</f>
        <v>0</v>
      </c>
      <c r="D25" s="14">
        <f>IFERROR(+VLOOKUP("LEBFSF"&amp;A25,'Main File'!A:O,8,0),0)</f>
        <v>0</v>
      </c>
      <c r="E25" s="14">
        <f>IFERROR(+VLOOKUP("LEBFSF"&amp;A25,'Main File'!A:O,9,0),0)</f>
        <v>0</v>
      </c>
      <c r="F25" s="14">
        <f>IFERROR(+VLOOKUP("LEBFSF"&amp;A25,'Main File'!A:O,10,0),0)</f>
        <v>0</v>
      </c>
      <c r="G25" s="14">
        <f>IFERROR(+VLOOKUP("LEBFSF"&amp;A25,'Main File'!A:O,11,0),0)</f>
        <v>0</v>
      </c>
      <c r="H25" s="14">
        <f>IFERROR(+VLOOKUP("LEBFSF"&amp;A25,'Main File'!A:O,12,0),0)</f>
        <v>0</v>
      </c>
      <c r="I25" s="14">
        <f>IFERROR(+VLOOKUP("LEBFSF"&amp;A25,'Main File'!A:O,13,0),0)</f>
        <v>0</v>
      </c>
      <c r="J25" s="14">
        <f>IFERROR(+VLOOKUP("LEBFSF"&amp;A25,'Main File'!A:O,14,0),0)</f>
        <v>0</v>
      </c>
      <c r="K25" s="14">
        <f>IFERROR(+VLOOKUP("LEBFSF"&amp;A25,'Main File'!A:O,15,0),0)</f>
        <v>0</v>
      </c>
    </row>
    <row r="26" spans="1:11" x14ac:dyDescent="0.25">
      <c r="A26" s="9">
        <f t="shared" si="0"/>
        <v>43182</v>
      </c>
      <c r="B26" s="14">
        <f>IFERROR(+VLOOKUP("LEBFSF"&amp;A26,'Main File'!A:O,6,0),0)</f>
        <v>0</v>
      </c>
      <c r="C26" s="14">
        <f>IFERROR(+VLOOKUP("LEBFSF"&amp;A26,'Main File'!A:O,7,0),0)</f>
        <v>0</v>
      </c>
      <c r="D26" s="14">
        <f>IFERROR(+VLOOKUP("LEBFSF"&amp;A26,'Main File'!A:O,8,0),0)</f>
        <v>0</v>
      </c>
      <c r="E26" s="14">
        <f>IFERROR(+VLOOKUP("LEBFSF"&amp;A26,'Main File'!A:O,9,0),0)</f>
        <v>0</v>
      </c>
      <c r="F26" s="14">
        <f>IFERROR(+VLOOKUP("LEBFSF"&amp;A26,'Main File'!A:O,10,0),0)</f>
        <v>0</v>
      </c>
      <c r="G26" s="14">
        <f>IFERROR(+VLOOKUP("LEBFSF"&amp;A26,'Main File'!A:O,11,0),0)</f>
        <v>0</v>
      </c>
      <c r="H26" s="14">
        <f>IFERROR(+VLOOKUP("LEBFSF"&amp;A26,'Main File'!A:O,12,0),0)</f>
        <v>0</v>
      </c>
      <c r="I26" s="14">
        <f>IFERROR(+VLOOKUP("LEBFSF"&amp;A26,'Main File'!A:O,13,0),0)</f>
        <v>0</v>
      </c>
      <c r="J26" s="14">
        <f>IFERROR(+VLOOKUP("LEBFSF"&amp;A26,'Main File'!A:O,14,0),0)</f>
        <v>0</v>
      </c>
      <c r="K26" s="14">
        <f>IFERROR(+VLOOKUP("LEBFSF"&amp;A26,'Main File'!A:O,15,0),0)</f>
        <v>0</v>
      </c>
    </row>
    <row r="27" spans="1:11" x14ac:dyDescent="0.25">
      <c r="A27" s="9">
        <f t="shared" si="0"/>
        <v>43183</v>
      </c>
      <c r="B27" s="14">
        <f>IFERROR(+VLOOKUP("LEBFSF"&amp;A27,'Main File'!A:O,6,0),0)</f>
        <v>0</v>
      </c>
      <c r="C27" s="14">
        <f>IFERROR(+VLOOKUP("LEBFSF"&amp;A27,'Main File'!A:O,7,0),0)</f>
        <v>0</v>
      </c>
      <c r="D27" s="14">
        <f>IFERROR(+VLOOKUP("LEBFSF"&amp;A27,'Main File'!A:O,8,0),0)</f>
        <v>0</v>
      </c>
      <c r="E27" s="14">
        <f>IFERROR(+VLOOKUP("LEBFSF"&amp;A27,'Main File'!A:O,9,0),0)</f>
        <v>0</v>
      </c>
      <c r="F27" s="14">
        <f>IFERROR(+VLOOKUP("LEBFSF"&amp;A27,'Main File'!A:O,10,0),0)</f>
        <v>0</v>
      </c>
      <c r="G27" s="14">
        <f>IFERROR(+VLOOKUP("LEBFSF"&amp;A27,'Main File'!A:O,11,0),0)</f>
        <v>0</v>
      </c>
      <c r="H27" s="14">
        <f>IFERROR(+VLOOKUP("LEBFSF"&amp;A27,'Main File'!A:O,12,0),0)</f>
        <v>0</v>
      </c>
      <c r="I27" s="14">
        <f>IFERROR(+VLOOKUP("LEBFSF"&amp;A27,'Main File'!A:O,13,0),0)</f>
        <v>0</v>
      </c>
      <c r="J27" s="14">
        <f>IFERROR(+VLOOKUP("LEBFSF"&amp;A27,'Main File'!A:O,14,0),0)</f>
        <v>0</v>
      </c>
      <c r="K27" s="14">
        <f>IFERROR(+VLOOKUP("LEBFSF"&amp;A27,'Main File'!A:O,15,0),0)</f>
        <v>0</v>
      </c>
    </row>
    <row r="28" spans="1:11" x14ac:dyDescent="0.25">
      <c r="A28" s="9">
        <f t="shared" si="0"/>
        <v>43184</v>
      </c>
      <c r="B28" s="14">
        <f>IFERROR(+VLOOKUP("LEBFSF"&amp;A28,'Main File'!A:O,6,0),0)</f>
        <v>0</v>
      </c>
      <c r="C28" s="14">
        <f>IFERROR(+VLOOKUP("LEBFSF"&amp;A28,'Main File'!A:O,7,0),0)</f>
        <v>0</v>
      </c>
      <c r="D28" s="14">
        <f>IFERROR(+VLOOKUP("LEBFSF"&amp;A28,'Main File'!A:O,8,0),0)</f>
        <v>0</v>
      </c>
      <c r="E28" s="14">
        <f>IFERROR(+VLOOKUP("LEBFSF"&amp;A28,'Main File'!A:O,9,0),0)</f>
        <v>0</v>
      </c>
      <c r="F28" s="14">
        <f>IFERROR(+VLOOKUP("LEBFSF"&amp;A28,'Main File'!A:O,10,0),0)</f>
        <v>0</v>
      </c>
      <c r="G28" s="14">
        <f>IFERROR(+VLOOKUP("LEBFSF"&amp;A28,'Main File'!A:O,11,0),0)</f>
        <v>0</v>
      </c>
      <c r="H28" s="14">
        <f>IFERROR(+VLOOKUP("LEBFSF"&amp;A28,'Main File'!A:O,12,0),0)</f>
        <v>0</v>
      </c>
      <c r="I28" s="14">
        <f>IFERROR(+VLOOKUP("LEBFSF"&amp;A28,'Main File'!A:O,13,0),0)</f>
        <v>0</v>
      </c>
      <c r="J28" s="14">
        <f>IFERROR(+VLOOKUP("LEBFSF"&amp;A28,'Main File'!A:O,14,0),0)</f>
        <v>0</v>
      </c>
      <c r="K28" s="14">
        <f>IFERROR(+VLOOKUP("LEBFSF"&amp;A28,'Main File'!A:O,15,0),0)</f>
        <v>0</v>
      </c>
    </row>
    <row r="29" spans="1:11" x14ac:dyDescent="0.25">
      <c r="A29" s="9">
        <f t="shared" si="0"/>
        <v>43185</v>
      </c>
      <c r="B29" s="14">
        <f>IFERROR(+VLOOKUP("LEBFSF"&amp;A29,'Main File'!A:O,6,0),0)</f>
        <v>0</v>
      </c>
      <c r="C29" s="14">
        <f>IFERROR(+VLOOKUP("LEBFSF"&amp;A29,'Main File'!A:O,7,0),0)</f>
        <v>0</v>
      </c>
      <c r="D29" s="14">
        <f>IFERROR(+VLOOKUP("LEBFSF"&amp;A29,'Main File'!A:O,8,0),0)</f>
        <v>0</v>
      </c>
      <c r="E29" s="14">
        <f>IFERROR(+VLOOKUP("LEBFSF"&amp;A29,'Main File'!A:O,9,0),0)</f>
        <v>0</v>
      </c>
      <c r="F29" s="14">
        <f>IFERROR(+VLOOKUP("LEBFSF"&amp;A29,'Main File'!A:O,10,0),0)</f>
        <v>0</v>
      </c>
      <c r="G29" s="14">
        <f>IFERROR(+VLOOKUP("LEBFSF"&amp;A29,'Main File'!A:O,11,0),0)</f>
        <v>0</v>
      </c>
      <c r="H29" s="14">
        <f>IFERROR(+VLOOKUP("LEBFSF"&amp;A29,'Main File'!A:O,12,0),0)</f>
        <v>0</v>
      </c>
      <c r="I29" s="14">
        <f>IFERROR(+VLOOKUP("LEBFSF"&amp;A29,'Main File'!A:O,13,0),0)</f>
        <v>0</v>
      </c>
      <c r="J29" s="14">
        <f>IFERROR(+VLOOKUP("LEBFSF"&amp;A29,'Main File'!A:O,14,0),0)</f>
        <v>0</v>
      </c>
      <c r="K29" s="14">
        <f>IFERROR(+VLOOKUP("LEBFSF"&amp;A29,'Main File'!A:O,15,0),0)</f>
        <v>0</v>
      </c>
    </row>
    <row r="30" spans="1:11" x14ac:dyDescent="0.25">
      <c r="A30" s="9">
        <f t="shared" si="0"/>
        <v>43186</v>
      </c>
      <c r="B30" s="14">
        <f>IFERROR(+VLOOKUP("LEBFSF"&amp;A30,'Main File'!A:O,6,0),0)</f>
        <v>0</v>
      </c>
      <c r="C30" s="14">
        <f>IFERROR(+VLOOKUP("LEBFSF"&amp;A30,'Main File'!A:O,7,0),0)</f>
        <v>0</v>
      </c>
      <c r="D30" s="14">
        <f>IFERROR(+VLOOKUP("LEBFSF"&amp;A30,'Main File'!A:O,8,0),0)</f>
        <v>0</v>
      </c>
      <c r="E30" s="14">
        <f>IFERROR(+VLOOKUP("LEBFSF"&amp;A30,'Main File'!A:O,9,0),0)</f>
        <v>0</v>
      </c>
      <c r="F30" s="14">
        <f>IFERROR(+VLOOKUP("LEBFSF"&amp;A30,'Main File'!A:O,10,0),0)</f>
        <v>0</v>
      </c>
      <c r="G30" s="14">
        <f>IFERROR(+VLOOKUP("LEBFSF"&amp;A30,'Main File'!A:O,11,0),0)</f>
        <v>0</v>
      </c>
      <c r="H30" s="14">
        <f>IFERROR(+VLOOKUP("LEBFSF"&amp;A30,'Main File'!A:O,12,0),0)</f>
        <v>0</v>
      </c>
      <c r="I30" s="14">
        <f>IFERROR(+VLOOKUP("LEBFSF"&amp;A30,'Main File'!A:O,13,0),0)</f>
        <v>0</v>
      </c>
      <c r="J30" s="14">
        <f>IFERROR(+VLOOKUP("LEBFSF"&amp;A30,'Main File'!A:O,14,0),0)</f>
        <v>0</v>
      </c>
      <c r="K30" s="14">
        <f>IFERROR(+VLOOKUP("LEBFSF"&amp;A30,'Main File'!A:O,15,0),0)</f>
        <v>0</v>
      </c>
    </row>
    <row r="31" spans="1:11" x14ac:dyDescent="0.25">
      <c r="A31" s="9">
        <f t="shared" si="0"/>
        <v>43187</v>
      </c>
      <c r="B31" s="14">
        <f>IFERROR(+VLOOKUP("LEBFSF"&amp;A31,'Main File'!A:O,6,0),0)</f>
        <v>0</v>
      </c>
      <c r="C31" s="14">
        <f>IFERROR(+VLOOKUP("LEBFSF"&amp;A31,'Main File'!A:O,7,0),0)</f>
        <v>0</v>
      </c>
      <c r="D31" s="14">
        <f>IFERROR(+VLOOKUP("LEBFSF"&amp;A31,'Main File'!A:O,8,0),0)</f>
        <v>0</v>
      </c>
      <c r="E31" s="14">
        <f>IFERROR(+VLOOKUP("LEBFSF"&amp;A31,'Main File'!A:O,9,0),0)</f>
        <v>0</v>
      </c>
      <c r="F31" s="14">
        <f>IFERROR(+VLOOKUP("LEBFSF"&amp;A31,'Main File'!A:O,10,0),0)</f>
        <v>0</v>
      </c>
      <c r="G31" s="14">
        <f>IFERROR(+VLOOKUP("LEBFSF"&amp;A31,'Main File'!A:O,11,0),0)</f>
        <v>0</v>
      </c>
      <c r="H31" s="14">
        <f>IFERROR(+VLOOKUP("LEBFSF"&amp;A31,'Main File'!A:O,12,0),0)</f>
        <v>0</v>
      </c>
      <c r="I31" s="14">
        <f>IFERROR(+VLOOKUP("LEBFSF"&amp;A31,'Main File'!A:O,13,0),0)</f>
        <v>0</v>
      </c>
      <c r="J31" s="14">
        <f>IFERROR(+VLOOKUP("LEBFSF"&amp;A31,'Main File'!A:O,14,0),0)</f>
        <v>0</v>
      </c>
      <c r="K31" s="14">
        <f>IFERROR(+VLOOKUP("LEBFSF"&amp;A31,'Main File'!A:O,15,0),0)</f>
        <v>0</v>
      </c>
    </row>
    <row r="32" spans="1:11" x14ac:dyDescent="0.25">
      <c r="A32" s="9">
        <f t="shared" si="0"/>
        <v>43188</v>
      </c>
      <c r="B32" s="14">
        <f>IFERROR(+VLOOKUP("LEBFSF"&amp;A32,'Main File'!A:O,6,0),0)</f>
        <v>0</v>
      </c>
      <c r="C32" s="14">
        <f>IFERROR(+VLOOKUP("LEBFSF"&amp;A32,'Main File'!A:O,7,0),0)</f>
        <v>0</v>
      </c>
      <c r="D32" s="14">
        <f>IFERROR(+VLOOKUP("LEBFSF"&amp;A32,'Main File'!A:O,8,0),0)</f>
        <v>0</v>
      </c>
      <c r="E32" s="14">
        <f>IFERROR(+VLOOKUP("LEBFSF"&amp;A32,'Main File'!A:O,9,0),0)</f>
        <v>0</v>
      </c>
      <c r="F32" s="14">
        <f>IFERROR(+VLOOKUP("LEBFSF"&amp;A32,'Main File'!A:O,10,0),0)</f>
        <v>0</v>
      </c>
      <c r="G32" s="14">
        <f>IFERROR(+VLOOKUP("LEBFSF"&amp;A32,'Main File'!A:O,11,0),0)</f>
        <v>0</v>
      </c>
      <c r="H32" s="14">
        <f>IFERROR(+VLOOKUP("LEBFSF"&amp;A32,'Main File'!A:O,12,0),0)</f>
        <v>0</v>
      </c>
      <c r="I32" s="14">
        <f>IFERROR(+VLOOKUP("LEBFSF"&amp;A32,'Main File'!A:O,13,0),0)</f>
        <v>0</v>
      </c>
      <c r="J32" s="14">
        <f>IFERROR(+VLOOKUP("LEBFSF"&amp;A32,'Main File'!A:O,14,0),0)</f>
        <v>0</v>
      </c>
      <c r="K32" s="14">
        <f>IFERROR(+VLOOKUP("LEBFSF"&amp;A32,'Main File'!A:O,15,0),0)</f>
        <v>0</v>
      </c>
    </row>
    <row r="33" spans="1:11" x14ac:dyDescent="0.25">
      <c r="A33" s="9">
        <f t="shared" si="0"/>
        <v>43189</v>
      </c>
      <c r="B33" s="14">
        <f>IFERROR(+VLOOKUP("LEBFSF"&amp;A33,'Main File'!A:O,6,0),0)</f>
        <v>0</v>
      </c>
      <c r="C33" s="14">
        <f>IFERROR(+VLOOKUP("LEBFSF"&amp;A33,'Main File'!A:O,7,0),0)</f>
        <v>0</v>
      </c>
      <c r="D33" s="14">
        <f>IFERROR(+VLOOKUP("LEBFSF"&amp;A33,'Main File'!A:O,8,0),0)</f>
        <v>0</v>
      </c>
      <c r="E33" s="14">
        <f>IFERROR(+VLOOKUP("LEBFSF"&amp;A33,'Main File'!A:O,9,0),0)</f>
        <v>0</v>
      </c>
      <c r="F33" s="14">
        <f>IFERROR(+VLOOKUP("LEBFSF"&amp;A33,'Main File'!A:O,10,0),0)</f>
        <v>0</v>
      </c>
      <c r="G33" s="14">
        <f>IFERROR(+VLOOKUP("LEBFSF"&amp;A33,'Main File'!A:O,11,0),0)</f>
        <v>0</v>
      </c>
      <c r="H33" s="14">
        <f>IFERROR(+VLOOKUP("LEBFSF"&amp;A33,'Main File'!A:O,12,0),0)</f>
        <v>0</v>
      </c>
      <c r="I33" s="14">
        <f>IFERROR(+VLOOKUP("LEBFSF"&amp;A33,'Main File'!A:O,13,0),0)</f>
        <v>0</v>
      </c>
      <c r="J33" s="14">
        <f>IFERROR(+VLOOKUP("LEBFSF"&amp;A33,'Main File'!A:O,14,0),0)</f>
        <v>0</v>
      </c>
      <c r="K33" s="14">
        <f>IFERROR(+VLOOKUP("LEBFSF"&amp;A33,'Main File'!A:O,15,0),0)</f>
        <v>0</v>
      </c>
    </row>
    <row r="34" spans="1:11" x14ac:dyDescent="0.25">
      <c r="A34" s="9">
        <f t="shared" si="0"/>
        <v>43190</v>
      </c>
      <c r="B34" s="14">
        <f>IFERROR(+VLOOKUP("LEBFSF"&amp;A34,'Main File'!A:O,6,0),0)</f>
        <v>0</v>
      </c>
      <c r="C34" s="14">
        <f>IFERROR(+VLOOKUP("LEBFSF"&amp;A34,'Main File'!A:O,7,0),0)</f>
        <v>0</v>
      </c>
      <c r="D34" s="14">
        <f>IFERROR(+VLOOKUP("LEBFSF"&amp;A34,'Main File'!A:O,8,0),0)</f>
        <v>0</v>
      </c>
      <c r="E34" s="14">
        <f>IFERROR(+VLOOKUP("LEBFSF"&amp;A34,'Main File'!A:O,9,0),0)</f>
        <v>0</v>
      </c>
      <c r="F34" s="14">
        <f>IFERROR(+VLOOKUP("LEBFSF"&amp;A34,'Main File'!A:O,10,0),0)</f>
        <v>0</v>
      </c>
      <c r="G34" s="14">
        <f>IFERROR(+VLOOKUP("LEBFSF"&amp;A34,'Main File'!A:O,11,0),0)</f>
        <v>0</v>
      </c>
      <c r="H34" s="14">
        <f>IFERROR(+VLOOKUP("LEBFSF"&amp;A34,'Main File'!A:O,12,0),0)</f>
        <v>0</v>
      </c>
      <c r="I34" s="14">
        <f>IFERROR(+VLOOKUP("LEBFSF"&amp;A34,'Main File'!A:O,13,0),0)</f>
        <v>0</v>
      </c>
      <c r="J34" s="14">
        <f>IFERROR(+VLOOKUP("LEBFSF"&amp;A34,'Main File'!A:O,14,0),0)</f>
        <v>0</v>
      </c>
      <c r="K34" s="14">
        <f>IFERROR(+VLOOKUP("LEBFSF"&amp;A34,'Main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41"/>
  <sheetViews>
    <sheetView workbookViewId="0">
      <selection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Children's Gift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5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IFERROR(+VLOOKUP("LECHID"&amp;A4,'Main File'!A:O,6,0),0)</f>
        <v>2.4762663851989988</v>
      </c>
      <c r="C4" s="14">
        <f>IFERROR(+VLOOKUP("LECHID"&amp;A4,'Main File'!A:O,7,0),0)</f>
        <v>0</v>
      </c>
      <c r="D4" s="14">
        <f>IFERROR(+VLOOKUP("LECHID"&amp;A4,'Main File'!A:O,8,0),0)</f>
        <v>0</v>
      </c>
      <c r="E4" s="14">
        <f>IFERROR(+VLOOKUP("LECHID"&amp;A4,'Main File'!A:O,9,0),0)</f>
        <v>0.26932667473426131</v>
      </c>
      <c r="F4" s="14">
        <f>IFERROR(+VLOOKUP("LECHID"&amp;A4,'Main File'!A:O,10,0),0)</f>
        <v>2.7455930599332601</v>
      </c>
      <c r="G4" s="14">
        <f>IFERROR(+VLOOKUP("LECHID"&amp;A4,'Main File'!A:O,11,0),0)</f>
        <v>1.4780556000904359</v>
      </c>
      <c r="H4" s="14">
        <f>IFERROR(+VLOOKUP("LECHID"&amp;A4,'Main File'!A:O,12,0),0)</f>
        <v>0</v>
      </c>
      <c r="I4" s="14">
        <f>IFERROR(+VLOOKUP("LECHID"&amp;A4,'Main File'!A:O,13,0),0)</f>
        <v>0</v>
      </c>
      <c r="J4" s="14">
        <f>IFERROR(+VLOOKUP("LECHID"&amp;A4,'Main File'!A:O,14,0),0)</f>
        <v>0.25166702655453066</v>
      </c>
      <c r="K4" s="14">
        <f>IFERROR(+VLOOKUP("LECHID"&amp;A4,'Main File'!A:O,15,0),0)</f>
        <v>1.7297226266449666</v>
      </c>
    </row>
    <row r="5" spans="1:14" x14ac:dyDescent="0.25">
      <c r="A5" s="9">
        <v>43161</v>
      </c>
      <c r="B5" s="14">
        <f>IFERROR(+VLOOKUP("LECHID"&amp;A5,'Main File'!A:O,6,0),0)</f>
        <v>2.4762719662992798</v>
      </c>
      <c r="C5" s="14">
        <f>IFERROR(+VLOOKUP("LECHID"&amp;A5,'Main File'!A:O,7,0),0)</f>
        <v>0</v>
      </c>
      <c r="D5" s="14">
        <f>IFERROR(+VLOOKUP("LECHID"&amp;A5,'Main File'!A:O,8,0),0)</f>
        <v>0</v>
      </c>
      <c r="E5" s="14">
        <f>IFERROR(+VLOOKUP("LECHID"&amp;A5,'Main File'!A:O,9,0),0)</f>
        <v>0.26933011735865886</v>
      </c>
      <c r="F5" s="14">
        <f>IFERROR(+VLOOKUP("LECHID"&amp;A5,'Main File'!A:O,10,0),0)</f>
        <v>2.7456020836579387</v>
      </c>
      <c r="G5" s="14">
        <f>IFERROR(+VLOOKUP("LECHID"&amp;A5,'Main File'!A:O,11,0),0)</f>
        <v>1.4783628141014262</v>
      </c>
      <c r="H5" s="14">
        <f>IFERROR(+VLOOKUP("LECHID"&amp;A5,'Main File'!A:O,12,0),0)</f>
        <v>0</v>
      </c>
      <c r="I5" s="14">
        <f>IFERROR(+VLOOKUP("LECHID"&amp;A5,'Main File'!A:O,13,0),0)</f>
        <v>0</v>
      </c>
      <c r="J5" s="14">
        <f>IFERROR(+VLOOKUP("LECHID"&amp;A5,'Main File'!A:O,14,0),0)</f>
        <v>0.25171764751697906</v>
      </c>
      <c r="K5" s="14">
        <f>IFERROR(+VLOOKUP("LECHID"&amp;A5,'Main File'!A:O,15,0),0)</f>
        <v>1.7300804616184053</v>
      </c>
    </row>
    <row r="6" spans="1:14" x14ac:dyDescent="0.25">
      <c r="A6" s="9">
        <f>+A5+1</f>
        <v>43162</v>
      </c>
      <c r="B6" s="14">
        <f>IFERROR(+VLOOKUP("LECHID"&amp;A6,'Main File'!A:O,6,0),0)</f>
        <v>2.4762674591496086</v>
      </c>
      <c r="C6" s="14">
        <f>IFERROR(+VLOOKUP("LECHID"&amp;A6,'Main File'!A:O,7,0),0)</f>
        <v>0</v>
      </c>
      <c r="D6" s="14">
        <f>IFERROR(+VLOOKUP("LECHID"&amp;A6,'Main File'!A:O,8,0),0)</f>
        <v>0</v>
      </c>
      <c r="E6" s="14">
        <f>IFERROR(+VLOOKUP("LECHID"&amp;A6,'Main File'!A:O,9,0),0)</f>
        <v>0.26932822189076283</v>
      </c>
      <c r="F6" s="14">
        <f>IFERROR(+VLOOKUP("LECHID"&amp;A6,'Main File'!A:O,10,0),0)</f>
        <v>2.7455956810403714</v>
      </c>
      <c r="G6" s="14">
        <f>IFERROR(+VLOOKUP("LECHID"&amp;A6,'Main File'!A:O,11,0),0)</f>
        <v>1.4783603878479228</v>
      </c>
      <c r="H6" s="14">
        <f>IFERROR(+VLOOKUP("LECHID"&amp;A6,'Main File'!A:O,12,0),0)</f>
        <v>0</v>
      </c>
      <c r="I6" s="14">
        <f>IFERROR(+VLOOKUP("LECHID"&amp;A6,'Main File'!A:O,13,0),0)</f>
        <v>0</v>
      </c>
      <c r="J6" s="14">
        <f>IFERROR(+VLOOKUP("LECHID"&amp;A6,'Main File'!A:O,14,0),0)</f>
        <v>0.25171723440402849</v>
      </c>
      <c r="K6" s="14">
        <f>IFERROR(+VLOOKUP("LECHID"&amp;A6,'Main File'!A:O,15,0),0)</f>
        <v>1.7300776222519514</v>
      </c>
    </row>
    <row r="7" spans="1:14" x14ac:dyDescent="0.25">
      <c r="A7" s="9">
        <f t="shared" ref="A7:A34" si="0">+A6+1</f>
        <v>43163</v>
      </c>
      <c r="B7" s="14">
        <f>IFERROR(+VLOOKUP("LECHID"&amp;A7,'Main File'!A:O,6,0),0)</f>
        <v>2.4762607101241532</v>
      </c>
      <c r="C7" s="14">
        <f>IFERROR(+VLOOKUP("LECHID"&amp;A7,'Main File'!A:O,7,0),0)</f>
        <v>0</v>
      </c>
      <c r="D7" s="14">
        <f>IFERROR(+VLOOKUP("LECHID"&amp;A7,'Main File'!A:O,8,0),0)</f>
        <v>0</v>
      </c>
      <c r="E7" s="14">
        <f>IFERROR(+VLOOKUP("LECHID"&amp;A7,'Main File'!A:O,9,0),0)</f>
        <v>0.26933079904377805</v>
      </c>
      <c r="F7" s="14">
        <f>IFERROR(+VLOOKUP("LECHID"&amp;A7,'Main File'!A:O,10,0),0)</f>
        <v>2.745591509167931</v>
      </c>
      <c r="G7" s="14">
        <f>IFERROR(+VLOOKUP("LECHID"&amp;A7,'Main File'!A:O,11,0),0)</f>
        <v>1.4783579584390953</v>
      </c>
      <c r="H7" s="14">
        <f>IFERROR(+VLOOKUP("LECHID"&amp;A7,'Main File'!A:O,12,0),0)</f>
        <v>0</v>
      </c>
      <c r="I7" s="14">
        <f>IFERROR(+VLOOKUP("LECHID"&amp;A7,'Main File'!A:O,13,0),0)</f>
        <v>0</v>
      </c>
      <c r="J7" s="14">
        <f>IFERROR(+VLOOKUP("LECHID"&amp;A7,'Main File'!A:O,14,0),0)</f>
        <v>0.25171682075382767</v>
      </c>
      <c r="K7" s="14">
        <f>IFERROR(+VLOOKUP("LECHID"&amp;A7,'Main File'!A:O,15,0),0)</f>
        <v>1.730074779192923</v>
      </c>
    </row>
    <row r="8" spans="1:14" x14ac:dyDescent="0.25">
      <c r="A8" s="9">
        <f t="shared" si="0"/>
        <v>43164</v>
      </c>
      <c r="B8" s="14">
        <f>IFERROR(+VLOOKUP("LECHID"&amp;A8,'Main File'!A:O,6,0),0)</f>
        <v>0</v>
      </c>
      <c r="C8" s="14">
        <f>IFERROR(+VLOOKUP("LECHID"&amp;A8,'Main File'!A:O,7,0),0)</f>
        <v>0</v>
      </c>
      <c r="D8" s="14">
        <f>IFERROR(+VLOOKUP("LECHID"&amp;A8,'Main File'!A:O,8,0),0)</f>
        <v>0</v>
      </c>
      <c r="E8" s="14">
        <f>IFERROR(+VLOOKUP("LECHID"&amp;A8,'Main File'!A:O,9,0),0)</f>
        <v>0</v>
      </c>
      <c r="F8" s="14">
        <f>IFERROR(+VLOOKUP("LECHID"&amp;A8,'Main File'!A:O,10,0),0)</f>
        <v>0</v>
      </c>
      <c r="G8" s="14">
        <f>IFERROR(+VLOOKUP("LECHID"&amp;A8,'Main File'!A:O,11,0),0)</f>
        <v>0</v>
      </c>
      <c r="H8" s="14">
        <f>IFERROR(+VLOOKUP("LECHID"&amp;A8,'Main File'!A:O,12,0),0)</f>
        <v>0</v>
      </c>
      <c r="I8" s="14">
        <f>IFERROR(+VLOOKUP("LECHID"&amp;A8,'Main File'!A:O,13,0),0)</f>
        <v>0</v>
      </c>
      <c r="J8" s="14">
        <f>IFERROR(+VLOOKUP("LECHID"&amp;A8,'Main File'!A:O,14,0),0)</f>
        <v>0</v>
      </c>
      <c r="K8" s="14">
        <f>IFERROR(+VLOOKUP("LECHID"&amp;A8,'Main File'!A:O,15,0),0)</f>
        <v>0</v>
      </c>
    </row>
    <row r="9" spans="1:14" x14ac:dyDescent="0.25">
      <c r="A9" s="9">
        <f t="shared" si="0"/>
        <v>43165</v>
      </c>
      <c r="B9" s="14">
        <f>IFERROR(+VLOOKUP("LECHID"&amp;A9,'Main File'!A:O,6,0),0)</f>
        <v>0</v>
      </c>
      <c r="C9" s="14">
        <f>IFERROR(+VLOOKUP("LECHID"&amp;A9,'Main File'!A:O,7,0),0)</f>
        <v>0</v>
      </c>
      <c r="D9" s="14">
        <f>IFERROR(+VLOOKUP("LECHID"&amp;A9,'Main File'!A:O,8,0),0)</f>
        <v>0</v>
      </c>
      <c r="E9" s="14">
        <f>IFERROR(+VLOOKUP("LECHID"&amp;A9,'Main File'!A:O,9,0),0)</f>
        <v>0</v>
      </c>
      <c r="F9" s="14">
        <f>IFERROR(+VLOOKUP("LECHID"&amp;A9,'Main File'!A:O,10,0),0)</f>
        <v>0</v>
      </c>
      <c r="G9" s="14">
        <f>IFERROR(+VLOOKUP("LECHID"&amp;A9,'Main File'!A:O,11,0),0)</f>
        <v>0</v>
      </c>
      <c r="H9" s="14">
        <f>IFERROR(+VLOOKUP("LECHID"&amp;A9,'Main File'!A:O,12,0),0)</f>
        <v>0</v>
      </c>
      <c r="I9" s="14">
        <f>IFERROR(+VLOOKUP("LECHID"&amp;A9,'Main File'!A:O,13,0),0)</f>
        <v>0</v>
      </c>
      <c r="J9" s="14">
        <f>IFERROR(+VLOOKUP("LECHID"&amp;A9,'Main File'!A:O,14,0),0)</f>
        <v>0</v>
      </c>
      <c r="K9" s="14">
        <f>IFERROR(+VLOOKUP("LECHID"&amp;A9,'Main File'!A:O,15,0),0)</f>
        <v>0</v>
      </c>
    </row>
    <row r="10" spans="1:14" x14ac:dyDescent="0.25">
      <c r="A10" s="9">
        <f t="shared" si="0"/>
        <v>43166</v>
      </c>
      <c r="B10" s="14">
        <f>IFERROR(+VLOOKUP("LECHID"&amp;A10,'Main File'!A:O,6,0),0)</f>
        <v>0</v>
      </c>
      <c r="C10" s="14">
        <f>IFERROR(+VLOOKUP("LECHID"&amp;A10,'Main File'!A:O,7,0),0)</f>
        <v>0</v>
      </c>
      <c r="D10" s="14">
        <f>IFERROR(+VLOOKUP("LECHID"&amp;A10,'Main File'!A:O,8,0),0)</f>
        <v>0</v>
      </c>
      <c r="E10" s="14">
        <f>IFERROR(+VLOOKUP("LECHID"&amp;A10,'Main File'!A:O,9,0),0)</f>
        <v>0</v>
      </c>
      <c r="F10" s="14">
        <f>IFERROR(+VLOOKUP("LECHID"&amp;A10,'Main File'!A:O,10,0),0)</f>
        <v>0</v>
      </c>
      <c r="G10" s="14">
        <f>IFERROR(+VLOOKUP("LECHID"&amp;A10,'Main File'!A:O,11,0),0)</f>
        <v>0</v>
      </c>
      <c r="H10" s="14">
        <f>IFERROR(+VLOOKUP("LECHID"&amp;A10,'Main File'!A:O,12,0),0)</f>
        <v>0</v>
      </c>
      <c r="I10" s="14">
        <f>IFERROR(+VLOOKUP("LECHID"&amp;A10,'Main File'!A:O,13,0),0)</f>
        <v>0</v>
      </c>
      <c r="J10" s="14">
        <f>IFERROR(+VLOOKUP("LECHID"&amp;A10,'Main File'!A:O,14,0),0)</f>
        <v>0</v>
      </c>
      <c r="K10" s="14">
        <f>IFERROR(+VLOOKUP("LECHID"&amp;A10,'Main File'!A:O,15,0),0)</f>
        <v>0</v>
      </c>
    </row>
    <row r="11" spans="1:14" x14ac:dyDescent="0.25">
      <c r="A11" s="9">
        <f t="shared" si="0"/>
        <v>43167</v>
      </c>
      <c r="B11" s="14">
        <f>IFERROR(+VLOOKUP("LECHID"&amp;A11,'Main File'!A:O,6,0),0)</f>
        <v>0</v>
      </c>
      <c r="C11" s="14">
        <f>IFERROR(+VLOOKUP("LECHID"&amp;A11,'Main File'!A:O,7,0),0)</f>
        <v>0</v>
      </c>
      <c r="D11" s="14">
        <f>IFERROR(+VLOOKUP("LECHID"&amp;A11,'Main File'!A:O,8,0),0)</f>
        <v>0</v>
      </c>
      <c r="E11" s="14">
        <f>IFERROR(+VLOOKUP("LECHID"&amp;A11,'Main File'!A:O,9,0),0)</f>
        <v>0</v>
      </c>
      <c r="F11" s="14">
        <f>IFERROR(+VLOOKUP("LECHID"&amp;A11,'Main File'!A:O,10,0),0)</f>
        <v>0</v>
      </c>
      <c r="G11" s="14">
        <f>IFERROR(+VLOOKUP("LECHID"&amp;A11,'Main File'!A:O,11,0),0)</f>
        <v>0</v>
      </c>
      <c r="H11" s="14">
        <f>IFERROR(+VLOOKUP("LECHID"&amp;A11,'Main File'!A:O,12,0),0)</f>
        <v>0</v>
      </c>
      <c r="I11" s="14">
        <f>IFERROR(+VLOOKUP("LECHID"&amp;A11,'Main File'!A:O,13,0),0)</f>
        <v>0</v>
      </c>
      <c r="J11" s="14">
        <f>IFERROR(+VLOOKUP("LECHID"&amp;A11,'Main File'!A:O,14,0),0)</f>
        <v>0</v>
      </c>
      <c r="K11" s="14">
        <f>IFERROR(+VLOOKUP("LECHID"&amp;A11,'Main File'!A:O,15,0),0)</f>
        <v>0</v>
      </c>
    </row>
    <row r="12" spans="1:14" x14ac:dyDescent="0.25">
      <c r="A12" s="9">
        <f t="shared" si="0"/>
        <v>43168</v>
      </c>
      <c r="B12" s="14">
        <f>IFERROR(+VLOOKUP("LECHID"&amp;A12,'Main File'!A:O,6,0),0)</f>
        <v>0</v>
      </c>
      <c r="C12" s="14">
        <f>IFERROR(+VLOOKUP("LECHID"&amp;A12,'Main File'!A:O,7,0),0)</f>
        <v>0</v>
      </c>
      <c r="D12" s="14">
        <f>IFERROR(+VLOOKUP("LECHID"&amp;A12,'Main File'!A:O,8,0),0)</f>
        <v>0</v>
      </c>
      <c r="E12" s="14">
        <f>IFERROR(+VLOOKUP("LECHID"&amp;A12,'Main File'!A:O,9,0),0)</f>
        <v>0</v>
      </c>
      <c r="F12" s="14">
        <f>IFERROR(+VLOOKUP("LECHID"&amp;A12,'Main File'!A:O,10,0),0)</f>
        <v>0</v>
      </c>
      <c r="G12" s="14">
        <f>IFERROR(+VLOOKUP("LECHID"&amp;A12,'Main File'!A:O,11,0),0)</f>
        <v>0</v>
      </c>
      <c r="H12" s="14">
        <f>IFERROR(+VLOOKUP("LECHID"&amp;A12,'Main File'!A:O,12,0),0)</f>
        <v>0</v>
      </c>
      <c r="I12" s="14">
        <f>IFERROR(+VLOOKUP("LECHID"&amp;A12,'Main File'!A:O,13,0),0)</f>
        <v>0</v>
      </c>
      <c r="J12" s="14">
        <f>IFERROR(+VLOOKUP("LECHID"&amp;A12,'Main File'!A:O,14,0),0)</f>
        <v>0</v>
      </c>
      <c r="K12" s="14">
        <f>IFERROR(+VLOOKUP("LECHID"&amp;A12,'Main File'!A:O,15,0),0)</f>
        <v>0</v>
      </c>
    </row>
    <row r="13" spans="1:14" x14ac:dyDescent="0.25">
      <c r="A13" s="9">
        <f t="shared" si="0"/>
        <v>43169</v>
      </c>
      <c r="B13" s="14">
        <f>IFERROR(+VLOOKUP("LECHID"&amp;A13,'Main File'!A:O,6,0),0)</f>
        <v>0</v>
      </c>
      <c r="C13" s="14">
        <f>IFERROR(+VLOOKUP("LECHID"&amp;A13,'Main File'!A:O,7,0),0)</f>
        <v>0</v>
      </c>
      <c r="D13" s="14">
        <f>IFERROR(+VLOOKUP("LECHID"&amp;A13,'Main File'!A:O,8,0),0)</f>
        <v>0</v>
      </c>
      <c r="E13" s="14">
        <f>IFERROR(+VLOOKUP("LECHID"&amp;A13,'Main File'!A:O,9,0),0)</f>
        <v>0</v>
      </c>
      <c r="F13" s="14">
        <f>IFERROR(+VLOOKUP("LECHID"&amp;A13,'Main File'!A:O,10,0),0)</f>
        <v>0</v>
      </c>
      <c r="G13" s="14">
        <f>IFERROR(+VLOOKUP("LECHID"&amp;A13,'Main File'!A:O,11,0),0)</f>
        <v>0</v>
      </c>
      <c r="H13" s="14">
        <f>IFERROR(+VLOOKUP("LECHID"&amp;A13,'Main File'!A:O,12,0),0)</f>
        <v>0</v>
      </c>
      <c r="I13" s="14">
        <f>IFERROR(+VLOOKUP("LECHID"&amp;A13,'Main File'!A:O,13,0),0)</f>
        <v>0</v>
      </c>
      <c r="J13" s="14">
        <f>IFERROR(+VLOOKUP("LECHID"&amp;A13,'Main File'!A:O,14,0),0)</f>
        <v>0</v>
      </c>
      <c r="K13" s="14">
        <f>IFERROR(+VLOOKUP("LECHID"&amp;A13,'Main File'!A:O,15,0),0)</f>
        <v>0</v>
      </c>
    </row>
    <row r="14" spans="1:14" x14ac:dyDescent="0.25">
      <c r="A14" s="9">
        <f t="shared" si="0"/>
        <v>43170</v>
      </c>
      <c r="B14" s="14">
        <f>IFERROR(+VLOOKUP("LECHID"&amp;A14,'Main File'!A:O,6,0),0)</f>
        <v>0</v>
      </c>
      <c r="C14" s="14">
        <f>IFERROR(+VLOOKUP("LECHID"&amp;A14,'Main File'!A:O,7,0),0)</f>
        <v>0</v>
      </c>
      <c r="D14" s="14">
        <f>IFERROR(+VLOOKUP("LECHID"&amp;A14,'Main File'!A:O,8,0),0)</f>
        <v>0</v>
      </c>
      <c r="E14" s="14">
        <f>IFERROR(+VLOOKUP("LECHID"&amp;A14,'Main File'!A:O,9,0),0)</f>
        <v>0</v>
      </c>
      <c r="F14" s="14">
        <f>IFERROR(+VLOOKUP("LECHID"&amp;A14,'Main File'!A:O,10,0),0)</f>
        <v>0</v>
      </c>
      <c r="G14" s="14">
        <f>IFERROR(+VLOOKUP("LECHID"&amp;A14,'Main File'!A:O,11,0),0)</f>
        <v>0</v>
      </c>
      <c r="H14" s="14">
        <f>IFERROR(+VLOOKUP("LECHID"&amp;A14,'Main File'!A:O,12,0),0)</f>
        <v>0</v>
      </c>
      <c r="I14" s="14">
        <f>IFERROR(+VLOOKUP("LECHID"&amp;A14,'Main File'!A:O,13,0),0)</f>
        <v>0</v>
      </c>
      <c r="J14" s="14">
        <f>IFERROR(+VLOOKUP("LECHID"&amp;A14,'Main File'!A:O,14,0),0)</f>
        <v>0</v>
      </c>
      <c r="K14" s="14">
        <f>IFERROR(+VLOOKUP("LECHID"&amp;A14,'Main File'!A:O,15,0),0)</f>
        <v>0</v>
      </c>
    </row>
    <row r="15" spans="1:14" x14ac:dyDescent="0.25">
      <c r="A15" s="9">
        <f t="shared" si="0"/>
        <v>43171</v>
      </c>
      <c r="B15" s="14">
        <f>IFERROR(+VLOOKUP("LECHID"&amp;A15,'Main File'!A:O,6,0),0)</f>
        <v>0</v>
      </c>
      <c r="C15" s="14">
        <f>IFERROR(+VLOOKUP("LECHID"&amp;A15,'Main File'!A:O,7,0),0)</f>
        <v>0</v>
      </c>
      <c r="D15" s="14">
        <f>IFERROR(+VLOOKUP("LECHID"&amp;A15,'Main File'!A:O,8,0),0)</f>
        <v>0</v>
      </c>
      <c r="E15" s="14">
        <f>IFERROR(+VLOOKUP("LECHID"&amp;A15,'Main File'!A:O,9,0),0)</f>
        <v>0</v>
      </c>
      <c r="F15" s="14">
        <f>IFERROR(+VLOOKUP("LECHID"&amp;A15,'Main File'!A:O,10,0),0)</f>
        <v>0</v>
      </c>
      <c r="G15" s="14">
        <f>IFERROR(+VLOOKUP("LECHID"&amp;A15,'Main File'!A:O,11,0),0)</f>
        <v>0</v>
      </c>
      <c r="H15" s="14">
        <f>IFERROR(+VLOOKUP("LECHID"&amp;A15,'Main File'!A:O,12,0),0)</f>
        <v>0</v>
      </c>
      <c r="I15" s="14">
        <f>IFERROR(+VLOOKUP("LECHID"&amp;A15,'Main File'!A:O,13,0),0)</f>
        <v>0</v>
      </c>
      <c r="J15" s="14">
        <f>IFERROR(+VLOOKUP("LECHID"&amp;A15,'Main File'!A:O,14,0),0)</f>
        <v>0</v>
      </c>
      <c r="K15" s="14">
        <f>IFERROR(+VLOOKUP("LECHID"&amp;A15,'Main File'!A:O,15,0),0)</f>
        <v>0</v>
      </c>
    </row>
    <row r="16" spans="1:14" x14ac:dyDescent="0.25">
      <c r="A16" s="9">
        <f t="shared" si="0"/>
        <v>43172</v>
      </c>
      <c r="B16" s="14">
        <f>IFERROR(+VLOOKUP("LECHID"&amp;A16,'Main File'!A:O,6,0),0)</f>
        <v>0</v>
      </c>
      <c r="C16" s="14">
        <f>IFERROR(+VLOOKUP("LECHID"&amp;A16,'Main File'!A:O,7,0),0)</f>
        <v>0</v>
      </c>
      <c r="D16" s="14">
        <f>IFERROR(+VLOOKUP("LECHID"&amp;A16,'Main File'!A:O,8,0),0)</f>
        <v>0</v>
      </c>
      <c r="E16" s="14">
        <f>IFERROR(+VLOOKUP("LECHID"&amp;A16,'Main File'!A:O,9,0),0)</f>
        <v>0</v>
      </c>
      <c r="F16" s="14">
        <f>IFERROR(+VLOOKUP("LECHID"&amp;A16,'Main File'!A:O,10,0),0)</f>
        <v>0</v>
      </c>
      <c r="G16" s="14">
        <f>IFERROR(+VLOOKUP("LECHID"&amp;A16,'Main File'!A:O,11,0),0)</f>
        <v>0</v>
      </c>
      <c r="H16" s="14">
        <f>IFERROR(+VLOOKUP("LECHID"&amp;A16,'Main File'!A:O,12,0),0)</f>
        <v>0</v>
      </c>
      <c r="I16" s="14">
        <f>IFERROR(+VLOOKUP("LECHID"&amp;A16,'Main File'!A:O,13,0),0)</f>
        <v>0</v>
      </c>
      <c r="J16" s="14">
        <f>IFERROR(+VLOOKUP("LECHID"&amp;A16,'Main File'!A:O,14,0),0)</f>
        <v>0</v>
      </c>
      <c r="K16" s="14">
        <f>IFERROR(+VLOOKUP("LECHID"&amp;A16,'Main File'!A:O,15,0),0)</f>
        <v>0</v>
      </c>
    </row>
    <row r="17" spans="1:11" x14ac:dyDescent="0.25">
      <c r="A17" s="9">
        <f t="shared" si="0"/>
        <v>43173</v>
      </c>
      <c r="B17" s="14">
        <f>IFERROR(+VLOOKUP("LECHID"&amp;A17,'Main File'!A:O,6,0),0)</f>
        <v>0</v>
      </c>
      <c r="C17" s="14">
        <f>IFERROR(+VLOOKUP("LECHID"&amp;A17,'Main File'!A:O,7,0),0)</f>
        <v>0</v>
      </c>
      <c r="D17" s="14">
        <f>IFERROR(+VLOOKUP("LECHID"&amp;A17,'Main File'!A:O,8,0),0)</f>
        <v>0</v>
      </c>
      <c r="E17" s="14">
        <f>IFERROR(+VLOOKUP("LECHID"&amp;A17,'Main File'!A:O,9,0),0)</f>
        <v>0</v>
      </c>
      <c r="F17" s="14">
        <f>IFERROR(+VLOOKUP("LECHID"&amp;A17,'Main File'!A:O,10,0),0)</f>
        <v>0</v>
      </c>
      <c r="G17" s="14">
        <f>IFERROR(+VLOOKUP("LECHID"&amp;A17,'Main File'!A:O,11,0),0)</f>
        <v>0</v>
      </c>
      <c r="H17" s="14">
        <f>IFERROR(+VLOOKUP("LECHID"&amp;A17,'Main File'!A:O,12,0),0)</f>
        <v>0</v>
      </c>
      <c r="I17" s="14">
        <f>IFERROR(+VLOOKUP("LECHID"&amp;A17,'Main File'!A:O,13,0),0)</f>
        <v>0</v>
      </c>
      <c r="J17" s="14">
        <f>IFERROR(+VLOOKUP("LECHID"&amp;A17,'Main File'!A:O,14,0),0)</f>
        <v>0</v>
      </c>
      <c r="K17" s="14">
        <f>IFERROR(+VLOOKUP("LECHID"&amp;A17,'Main File'!A:O,15,0),0)</f>
        <v>0</v>
      </c>
    </row>
    <row r="18" spans="1:11" x14ac:dyDescent="0.25">
      <c r="A18" s="9">
        <f t="shared" si="0"/>
        <v>43174</v>
      </c>
      <c r="B18" s="14">
        <f>IFERROR(+VLOOKUP("LECHID"&amp;A18,'Main File'!A:O,6,0),0)</f>
        <v>0</v>
      </c>
      <c r="C18" s="14">
        <f>IFERROR(+VLOOKUP("LECHID"&amp;A18,'Main File'!A:O,7,0),0)</f>
        <v>0</v>
      </c>
      <c r="D18" s="14">
        <f>IFERROR(+VLOOKUP("LECHID"&amp;A18,'Main File'!A:O,8,0),0)</f>
        <v>0</v>
      </c>
      <c r="E18" s="14">
        <f>IFERROR(+VLOOKUP("LECHID"&amp;A18,'Main File'!A:O,9,0),0)</f>
        <v>0</v>
      </c>
      <c r="F18" s="14">
        <f>IFERROR(+VLOOKUP("LECHID"&amp;A18,'Main File'!A:O,10,0),0)</f>
        <v>0</v>
      </c>
      <c r="G18" s="14">
        <f>IFERROR(+VLOOKUP("LECHID"&amp;A18,'Main File'!A:O,11,0),0)</f>
        <v>0</v>
      </c>
      <c r="H18" s="14">
        <f>IFERROR(+VLOOKUP("LECHID"&amp;A18,'Main File'!A:O,12,0),0)</f>
        <v>0</v>
      </c>
      <c r="I18" s="14">
        <f>IFERROR(+VLOOKUP("LECHID"&amp;A18,'Main File'!A:O,13,0),0)</f>
        <v>0</v>
      </c>
      <c r="J18" s="14">
        <f>IFERROR(+VLOOKUP("LECHID"&amp;A18,'Main File'!A:O,14,0),0)</f>
        <v>0</v>
      </c>
      <c r="K18" s="14">
        <f>IFERROR(+VLOOKUP("LECHID"&amp;A18,'Main File'!A:O,15,0),0)</f>
        <v>0</v>
      </c>
    </row>
    <row r="19" spans="1:11" x14ac:dyDescent="0.25">
      <c r="A19" s="9">
        <f t="shared" si="0"/>
        <v>43175</v>
      </c>
      <c r="B19" s="14">
        <f>IFERROR(+VLOOKUP("LECHID"&amp;A19,'Main File'!A:O,6,0),0)</f>
        <v>0</v>
      </c>
      <c r="C19" s="14">
        <f>IFERROR(+VLOOKUP("LECHID"&amp;A19,'Main File'!A:O,7,0),0)</f>
        <v>0</v>
      </c>
      <c r="D19" s="14">
        <f>IFERROR(+VLOOKUP("LECHID"&amp;A19,'Main File'!A:O,8,0),0)</f>
        <v>0</v>
      </c>
      <c r="E19" s="14">
        <f>IFERROR(+VLOOKUP("LECHID"&amp;A19,'Main File'!A:O,9,0),0)</f>
        <v>0</v>
      </c>
      <c r="F19" s="14">
        <f>IFERROR(+VLOOKUP("LECHID"&amp;A19,'Main File'!A:O,10,0),0)</f>
        <v>0</v>
      </c>
      <c r="G19" s="14">
        <f>IFERROR(+VLOOKUP("LECHID"&amp;A19,'Main File'!A:O,11,0),0)</f>
        <v>0</v>
      </c>
      <c r="H19" s="14">
        <f>IFERROR(+VLOOKUP("LECHID"&amp;A19,'Main File'!A:O,12,0),0)</f>
        <v>0</v>
      </c>
      <c r="I19" s="14">
        <f>IFERROR(+VLOOKUP("LECHID"&amp;A19,'Main File'!A:O,13,0),0)</f>
        <v>0</v>
      </c>
      <c r="J19" s="14">
        <f>IFERROR(+VLOOKUP("LECHID"&amp;A19,'Main File'!A:O,14,0),0)</f>
        <v>0</v>
      </c>
      <c r="K19" s="14">
        <f>IFERROR(+VLOOKUP("LECHID"&amp;A19,'Main File'!A:O,15,0),0)</f>
        <v>0</v>
      </c>
    </row>
    <row r="20" spans="1:11" x14ac:dyDescent="0.25">
      <c r="A20" s="9">
        <f t="shared" si="0"/>
        <v>43176</v>
      </c>
      <c r="B20" s="14">
        <f>IFERROR(+VLOOKUP("LECHID"&amp;A20,'Main File'!A:O,6,0),0)</f>
        <v>0</v>
      </c>
      <c r="C20" s="14">
        <f>IFERROR(+VLOOKUP("LECHID"&amp;A20,'Main File'!A:O,7,0),0)</f>
        <v>0</v>
      </c>
      <c r="D20" s="14">
        <f>IFERROR(+VLOOKUP("LECHID"&amp;A20,'Main File'!A:O,8,0),0)</f>
        <v>0</v>
      </c>
      <c r="E20" s="14">
        <f>IFERROR(+VLOOKUP("LECHID"&amp;A20,'Main File'!A:O,9,0),0)</f>
        <v>0</v>
      </c>
      <c r="F20" s="14">
        <f>IFERROR(+VLOOKUP("LECHID"&amp;A20,'Main File'!A:O,10,0),0)</f>
        <v>0</v>
      </c>
      <c r="G20" s="14">
        <f>IFERROR(+VLOOKUP("LECHID"&amp;A20,'Main File'!A:O,11,0),0)</f>
        <v>0</v>
      </c>
      <c r="H20" s="14">
        <f>IFERROR(+VLOOKUP("LECHID"&amp;A20,'Main File'!A:O,12,0),0)</f>
        <v>0</v>
      </c>
      <c r="I20" s="14">
        <f>IFERROR(+VLOOKUP("LECHID"&amp;A20,'Main File'!A:O,13,0),0)</f>
        <v>0</v>
      </c>
      <c r="J20" s="14">
        <f>IFERROR(+VLOOKUP("LECHID"&amp;A20,'Main File'!A:O,14,0),0)</f>
        <v>0</v>
      </c>
      <c r="K20" s="14">
        <f>IFERROR(+VLOOKUP("LECHID"&amp;A20,'Main File'!A:O,15,0),0)</f>
        <v>0</v>
      </c>
    </row>
    <row r="21" spans="1:11" x14ac:dyDescent="0.25">
      <c r="A21" s="9">
        <f t="shared" si="0"/>
        <v>43177</v>
      </c>
      <c r="B21" s="14">
        <f>IFERROR(+VLOOKUP("LECHID"&amp;A21,'Main File'!A:O,6,0),0)</f>
        <v>0</v>
      </c>
      <c r="C21" s="14">
        <f>IFERROR(+VLOOKUP("LECHID"&amp;A21,'Main File'!A:O,7,0),0)</f>
        <v>0</v>
      </c>
      <c r="D21" s="14">
        <f>IFERROR(+VLOOKUP("LECHID"&amp;A21,'Main File'!A:O,8,0),0)</f>
        <v>0</v>
      </c>
      <c r="E21" s="14">
        <f>IFERROR(+VLOOKUP("LECHID"&amp;A21,'Main File'!A:O,9,0),0)</f>
        <v>0</v>
      </c>
      <c r="F21" s="14">
        <f>IFERROR(+VLOOKUP("LECHID"&amp;A21,'Main File'!A:O,10,0),0)</f>
        <v>0</v>
      </c>
      <c r="G21" s="14">
        <f>IFERROR(+VLOOKUP("LECHID"&amp;A21,'Main File'!A:O,11,0),0)</f>
        <v>0</v>
      </c>
      <c r="H21" s="14">
        <f>IFERROR(+VLOOKUP("LECHID"&amp;A21,'Main File'!A:O,12,0),0)</f>
        <v>0</v>
      </c>
      <c r="I21" s="14">
        <f>IFERROR(+VLOOKUP("LECHID"&amp;A21,'Main File'!A:O,13,0),0)</f>
        <v>0</v>
      </c>
      <c r="J21" s="14">
        <f>IFERROR(+VLOOKUP("LECHID"&amp;A21,'Main File'!A:O,14,0),0)</f>
        <v>0</v>
      </c>
      <c r="K21" s="14">
        <f>IFERROR(+VLOOKUP("LECHID"&amp;A21,'Main File'!A:O,15,0),0)</f>
        <v>0</v>
      </c>
    </row>
    <row r="22" spans="1:11" x14ac:dyDescent="0.25">
      <c r="A22" s="9">
        <f t="shared" si="0"/>
        <v>43178</v>
      </c>
      <c r="B22" s="14">
        <f>IFERROR(+VLOOKUP("LECHID"&amp;A22,'Main File'!A:O,6,0),0)</f>
        <v>0</v>
      </c>
      <c r="C22" s="14">
        <f>IFERROR(+VLOOKUP("LECHID"&amp;A22,'Main File'!A:O,7,0),0)</f>
        <v>0</v>
      </c>
      <c r="D22" s="14">
        <f>IFERROR(+VLOOKUP("LECHID"&amp;A22,'Main File'!A:O,8,0),0)</f>
        <v>0</v>
      </c>
      <c r="E22" s="14">
        <f>IFERROR(+VLOOKUP("LECHID"&amp;A22,'Main File'!A:O,9,0),0)</f>
        <v>0</v>
      </c>
      <c r="F22" s="14">
        <f>IFERROR(+VLOOKUP("LECHID"&amp;A22,'Main File'!A:O,10,0),0)</f>
        <v>0</v>
      </c>
      <c r="G22" s="14">
        <f>IFERROR(+VLOOKUP("LECHID"&amp;A22,'Main File'!A:O,11,0),0)</f>
        <v>0</v>
      </c>
      <c r="H22" s="14">
        <f>IFERROR(+VLOOKUP("LECHID"&amp;A22,'Main File'!A:O,12,0),0)</f>
        <v>0</v>
      </c>
      <c r="I22" s="14">
        <f>IFERROR(+VLOOKUP("LECHID"&amp;A22,'Main File'!A:O,13,0),0)</f>
        <v>0</v>
      </c>
      <c r="J22" s="14">
        <f>IFERROR(+VLOOKUP("LECHID"&amp;A22,'Main File'!A:O,14,0),0)</f>
        <v>0</v>
      </c>
      <c r="K22" s="14">
        <f>IFERROR(+VLOOKUP("LECHID"&amp;A22,'Main File'!A:O,15,0),0)</f>
        <v>0</v>
      </c>
    </row>
    <row r="23" spans="1:11" x14ac:dyDescent="0.25">
      <c r="A23" s="9">
        <f t="shared" si="0"/>
        <v>43179</v>
      </c>
      <c r="B23" s="14">
        <f>IFERROR(+VLOOKUP("LECHID"&amp;A23,'Main File'!A:O,6,0),0)</f>
        <v>0</v>
      </c>
      <c r="C23" s="14">
        <f>IFERROR(+VLOOKUP("LECHID"&amp;A23,'Main File'!A:O,7,0),0)</f>
        <v>0</v>
      </c>
      <c r="D23" s="14">
        <f>IFERROR(+VLOOKUP("LECHID"&amp;A23,'Main File'!A:O,8,0),0)</f>
        <v>0</v>
      </c>
      <c r="E23" s="14">
        <f>IFERROR(+VLOOKUP("LECHID"&amp;A23,'Main File'!A:O,9,0),0)</f>
        <v>0</v>
      </c>
      <c r="F23" s="14">
        <f>IFERROR(+VLOOKUP("LECHID"&amp;A23,'Main File'!A:O,10,0),0)</f>
        <v>0</v>
      </c>
      <c r="G23" s="14">
        <f>IFERROR(+VLOOKUP("LECHID"&amp;A23,'Main File'!A:O,11,0),0)</f>
        <v>0</v>
      </c>
      <c r="H23" s="14">
        <f>IFERROR(+VLOOKUP("LECHID"&amp;A23,'Main File'!A:O,12,0),0)</f>
        <v>0</v>
      </c>
      <c r="I23" s="14">
        <f>IFERROR(+VLOOKUP("LECHID"&amp;A23,'Main File'!A:O,13,0),0)</f>
        <v>0</v>
      </c>
      <c r="J23" s="14">
        <f>IFERROR(+VLOOKUP("LECHID"&amp;A23,'Main File'!A:O,14,0),0)</f>
        <v>0</v>
      </c>
      <c r="K23" s="14">
        <f>IFERROR(+VLOOKUP("LECHID"&amp;A23,'Main File'!A:O,15,0),0)</f>
        <v>0</v>
      </c>
    </row>
    <row r="24" spans="1:11" x14ac:dyDescent="0.25">
      <c r="A24" s="9">
        <f t="shared" si="0"/>
        <v>43180</v>
      </c>
      <c r="B24" s="14">
        <f>IFERROR(+VLOOKUP("LECHID"&amp;A24,'Main File'!A:O,6,0),0)</f>
        <v>0</v>
      </c>
      <c r="C24" s="14">
        <f>IFERROR(+VLOOKUP("LECHID"&amp;A24,'Main File'!A:O,7,0),0)</f>
        <v>0</v>
      </c>
      <c r="D24" s="14">
        <f>IFERROR(+VLOOKUP("LECHID"&amp;A24,'Main File'!A:O,8,0),0)</f>
        <v>0</v>
      </c>
      <c r="E24" s="14">
        <f>IFERROR(+VLOOKUP("LECHID"&amp;A24,'Main File'!A:O,9,0),0)</f>
        <v>0</v>
      </c>
      <c r="F24" s="14">
        <f>IFERROR(+VLOOKUP("LECHID"&amp;A24,'Main File'!A:O,10,0),0)</f>
        <v>0</v>
      </c>
      <c r="G24" s="14">
        <f>IFERROR(+VLOOKUP("LECHID"&amp;A24,'Main File'!A:O,11,0),0)</f>
        <v>0</v>
      </c>
      <c r="H24" s="14">
        <f>IFERROR(+VLOOKUP("LECHID"&amp;A24,'Main File'!A:O,12,0),0)</f>
        <v>0</v>
      </c>
      <c r="I24" s="14">
        <f>IFERROR(+VLOOKUP("LECHID"&amp;A24,'Main File'!A:O,13,0),0)</f>
        <v>0</v>
      </c>
      <c r="J24" s="14">
        <f>IFERROR(+VLOOKUP("LECHID"&amp;A24,'Main File'!A:O,14,0),0)</f>
        <v>0</v>
      </c>
      <c r="K24" s="14">
        <f>IFERROR(+VLOOKUP("LECHID"&amp;A24,'Main File'!A:O,15,0),0)</f>
        <v>0</v>
      </c>
    </row>
    <row r="25" spans="1:11" x14ac:dyDescent="0.25">
      <c r="A25" s="9">
        <f t="shared" si="0"/>
        <v>43181</v>
      </c>
      <c r="B25" s="14">
        <f>IFERROR(+VLOOKUP("LECHID"&amp;A25,'Main File'!A:O,6,0),0)</f>
        <v>0</v>
      </c>
      <c r="C25" s="14">
        <f>IFERROR(+VLOOKUP("LECHID"&amp;A25,'Main File'!A:O,7,0),0)</f>
        <v>0</v>
      </c>
      <c r="D25" s="14">
        <f>IFERROR(+VLOOKUP("LECHID"&amp;A25,'Main File'!A:O,8,0),0)</f>
        <v>0</v>
      </c>
      <c r="E25" s="14">
        <f>IFERROR(+VLOOKUP("LECHID"&amp;A25,'Main File'!A:O,9,0),0)</f>
        <v>0</v>
      </c>
      <c r="F25" s="14">
        <f>IFERROR(+VLOOKUP("LECHID"&amp;A25,'Main File'!A:O,10,0),0)</f>
        <v>0</v>
      </c>
      <c r="G25" s="14">
        <f>IFERROR(+VLOOKUP("LECHID"&amp;A25,'Main File'!A:O,11,0),0)</f>
        <v>0</v>
      </c>
      <c r="H25" s="14">
        <f>IFERROR(+VLOOKUP("LECHID"&amp;A25,'Main File'!A:O,12,0),0)</f>
        <v>0</v>
      </c>
      <c r="I25" s="14">
        <f>IFERROR(+VLOOKUP("LECHID"&amp;A25,'Main File'!A:O,13,0),0)</f>
        <v>0</v>
      </c>
      <c r="J25" s="14">
        <f>IFERROR(+VLOOKUP("LECHID"&amp;A25,'Main File'!A:O,14,0),0)</f>
        <v>0</v>
      </c>
      <c r="K25" s="14">
        <f>IFERROR(+VLOOKUP("LECHID"&amp;A25,'Main File'!A:O,15,0),0)</f>
        <v>0</v>
      </c>
    </row>
    <row r="26" spans="1:11" x14ac:dyDescent="0.25">
      <c r="A26" s="9">
        <f t="shared" si="0"/>
        <v>43182</v>
      </c>
      <c r="B26" s="14">
        <f>IFERROR(+VLOOKUP("LECHID"&amp;A26,'Main File'!A:O,6,0),0)</f>
        <v>0</v>
      </c>
      <c r="C26" s="14">
        <f>IFERROR(+VLOOKUP("LECHID"&amp;A26,'Main File'!A:O,7,0),0)</f>
        <v>0</v>
      </c>
      <c r="D26" s="14">
        <f>IFERROR(+VLOOKUP("LECHID"&amp;A26,'Main File'!A:O,8,0),0)</f>
        <v>0</v>
      </c>
      <c r="E26" s="14">
        <f>IFERROR(+VLOOKUP("LECHID"&amp;A26,'Main File'!A:O,9,0),0)</f>
        <v>0</v>
      </c>
      <c r="F26" s="14">
        <f>IFERROR(+VLOOKUP("LECHID"&amp;A26,'Main File'!A:O,10,0),0)</f>
        <v>0</v>
      </c>
      <c r="G26" s="14">
        <f>IFERROR(+VLOOKUP("LECHID"&amp;A26,'Main File'!A:O,11,0),0)</f>
        <v>0</v>
      </c>
      <c r="H26" s="14">
        <f>IFERROR(+VLOOKUP("LECHID"&amp;A26,'Main File'!A:O,12,0),0)</f>
        <v>0</v>
      </c>
      <c r="I26" s="14">
        <f>IFERROR(+VLOOKUP("LECHID"&amp;A26,'Main File'!A:O,13,0),0)</f>
        <v>0</v>
      </c>
      <c r="J26" s="14">
        <f>IFERROR(+VLOOKUP("LECHID"&amp;A26,'Main File'!A:O,14,0),0)</f>
        <v>0</v>
      </c>
      <c r="K26" s="14">
        <f>IFERROR(+VLOOKUP("LECHID"&amp;A26,'Main File'!A:O,15,0),0)</f>
        <v>0</v>
      </c>
    </row>
    <row r="27" spans="1:11" x14ac:dyDescent="0.25">
      <c r="A27" s="9">
        <f t="shared" si="0"/>
        <v>43183</v>
      </c>
      <c r="B27" s="14">
        <f>IFERROR(+VLOOKUP("LECHID"&amp;A27,'Main File'!A:O,6,0),0)</f>
        <v>0</v>
      </c>
      <c r="C27" s="14">
        <f>IFERROR(+VLOOKUP("LECHID"&amp;A27,'Main File'!A:O,7,0),0)</f>
        <v>0</v>
      </c>
      <c r="D27" s="14">
        <f>IFERROR(+VLOOKUP("LECHID"&amp;A27,'Main File'!A:O,8,0),0)</f>
        <v>0</v>
      </c>
      <c r="E27" s="14">
        <f>IFERROR(+VLOOKUP("LECHID"&amp;A27,'Main File'!A:O,9,0),0)</f>
        <v>0</v>
      </c>
      <c r="F27" s="14">
        <f>IFERROR(+VLOOKUP("LECHID"&amp;A27,'Main File'!A:O,10,0),0)</f>
        <v>0</v>
      </c>
      <c r="G27" s="14">
        <f>IFERROR(+VLOOKUP("LECHID"&amp;A27,'Main File'!A:O,11,0),0)</f>
        <v>0</v>
      </c>
      <c r="H27" s="14">
        <f>IFERROR(+VLOOKUP("LECHID"&amp;A27,'Main File'!A:O,12,0),0)</f>
        <v>0</v>
      </c>
      <c r="I27" s="14">
        <f>IFERROR(+VLOOKUP("LECHID"&amp;A27,'Main File'!A:O,13,0),0)</f>
        <v>0</v>
      </c>
      <c r="J27" s="14">
        <f>IFERROR(+VLOOKUP("LECHID"&amp;A27,'Main File'!A:O,14,0),0)</f>
        <v>0</v>
      </c>
      <c r="K27" s="14">
        <f>IFERROR(+VLOOKUP("LECHID"&amp;A27,'Main File'!A:O,15,0),0)</f>
        <v>0</v>
      </c>
    </row>
    <row r="28" spans="1:11" x14ac:dyDescent="0.25">
      <c r="A28" s="9">
        <f t="shared" si="0"/>
        <v>43184</v>
      </c>
      <c r="B28" s="14">
        <f>IFERROR(+VLOOKUP("LECHID"&amp;A28,'Main File'!A:O,6,0),0)</f>
        <v>0</v>
      </c>
      <c r="C28" s="14">
        <f>IFERROR(+VLOOKUP("LECHID"&amp;A28,'Main File'!A:O,7,0),0)</f>
        <v>0</v>
      </c>
      <c r="D28" s="14">
        <f>IFERROR(+VLOOKUP("LECHID"&amp;A28,'Main File'!A:O,8,0),0)</f>
        <v>0</v>
      </c>
      <c r="E28" s="14">
        <f>IFERROR(+VLOOKUP("LECHID"&amp;A28,'Main File'!A:O,9,0),0)</f>
        <v>0</v>
      </c>
      <c r="F28" s="14">
        <f>IFERROR(+VLOOKUP("LECHID"&amp;A28,'Main File'!A:O,10,0),0)</f>
        <v>0</v>
      </c>
      <c r="G28" s="14">
        <f>IFERROR(+VLOOKUP("LECHID"&amp;A28,'Main File'!A:O,11,0),0)</f>
        <v>0</v>
      </c>
      <c r="H28" s="14">
        <f>IFERROR(+VLOOKUP("LECHID"&amp;A28,'Main File'!A:O,12,0),0)</f>
        <v>0</v>
      </c>
      <c r="I28" s="14">
        <f>IFERROR(+VLOOKUP("LECHID"&amp;A28,'Main File'!A:O,13,0),0)</f>
        <v>0</v>
      </c>
      <c r="J28" s="14">
        <f>IFERROR(+VLOOKUP("LECHID"&amp;A28,'Main File'!A:O,14,0),0)</f>
        <v>0</v>
      </c>
      <c r="K28" s="14">
        <f>IFERROR(+VLOOKUP("LECHID"&amp;A28,'Main File'!A:O,15,0),0)</f>
        <v>0</v>
      </c>
    </row>
    <row r="29" spans="1:11" x14ac:dyDescent="0.25">
      <c r="A29" s="9">
        <f t="shared" si="0"/>
        <v>43185</v>
      </c>
      <c r="B29" s="14">
        <f>IFERROR(+VLOOKUP("LECHID"&amp;A29,'Main File'!A:O,6,0),0)</f>
        <v>0</v>
      </c>
      <c r="C29" s="14">
        <f>IFERROR(+VLOOKUP("LECHID"&amp;A29,'Main File'!A:O,7,0),0)</f>
        <v>0</v>
      </c>
      <c r="D29" s="14">
        <f>IFERROR(+VLOOKUP("LECHID"&amp;A29,'Main File'!A:O,8,0),0)</f>
        <v>0</v>
      </c>
      <c r="E29" s="14">
        <f>IFERROR(+VLOOKUP("LECHID"&amp;A29,'Main File'!A:O,9,0),0)</f>
        <v>0</v>
      </c>
      <c r="F29" s="14">
        <f>IFERROR(+VLOOKUP("LECHID"&amp;A29,'Main File'!A:O,10,0),0)</f>
        <v>0</v>
      </c>
      <c r="G29" s="14">
        <f>IFERROR(+VLOOKUP("LECHID"&amp;A29,'Main File'!A:O,11,0),0)</f>
        <v>0</v>
      </c>
      <c r="H29" s="14">
        <f>IFERROR(+VLOOKUP("LECHID"&amp;A29,'Main File'!A:O,12,0),0)</f>
        <v>0</v>
      </c>
      <c r="I29" s="14">
        <f>IFERROR(+VLOOKUP("LECHID"&amp;A29,'Main File'!A:O,13,0),0)</f>
        <v>0</v>
      </c>
      <c r="J29" s="14">
        <f>IFERROR(+VLOOKUP("LECHID"&amp;A29,'Main File'!A:O,14,0),0)</f>
        <v>0</v>
      </c>
      <c r="K29" s="14">
        <f>IFERROR(+VLOOKUP("LECHID"&amp;A29,'Main File'!A:O,15,0),0)</f>
        <v>0</v>
      </c>
    </row>
    <row r="30" spans="1:11" x14ac:dyDescent="0.25">
      <c r="A30" s="9">
        <f t="shared" si="0"/>
        <v>43186</v>
      </c>
      <c r="B30" s="14">
        <f>IFERROR(+VLOOKUP("LECHID"&amp;A30,'Main File'!A:O,6,0),0)</f>
        <v>0</v>
      </c>
      <c r="C30" s="14">
        <f>IFERROR(+VLOOKUP("LECHID"&amp;A30,'Main File'!A:O,7,0),0)</f>
        <v>0</v>
      </c>
      <c r="D30" s="14">
        <f>IFERROR(+VLOOKUP("LECHID"&amp;A30,'Main File'!A:O,8,0),0)</f>
        <v>0</v>
      </c>
      <c r="E30" s="14">
        <f>IFERROR(+VLOOKUP("LECHID"&amp;A30,'Main File'!A:O,9,0),0)</f>
        <v>0</v>
      </c>
      <c r="F30" s="14">
        <f>IFERROR(+VLOOKUP("LECHID"&amp;A30,'Main File'!A:O,10,0),0)</f>
        <v>0</v>
      </c>
      <c r="G30" s="14">
        <f>IFERROR(+VLOOKUP("LECHID"&amp;A30,'Main File'!A:O,11,0),0)</f>
        <v>0</v>
      </c>
      <c r="H30" s="14">
        <f>IFERROR(+VLOOKUP("LECHID"&amp;A30,'Main File'!A:O,12,0),0)</f>
        <v>0</v>
      </c>
      <c r="I30" s="14">
        <f>IFERROR(+VLOOKUP("LECHID"&amp;A30,'Main File'!A:O,13,0),0)</f>
        <v>0</v>
      </c>
      <c r="J30" s="14">
        <f>IFERROR(+VLOOKUP("LECHID"&amp;A30,'Main File'!A:O,14,0),0)</f>
        <v>0</v>
      </c>
      <c r="K30" s="14">
        <f>IFERROR(+VLOOKUP("LECHID"&amp;A30,'Main File'!A:O,15,0),0)</f>
        <v>0</v>
      </c>
    </row>
    <row r="31" spans="1:11" x14ac:dyDescent="0.25">
      <c r="A31" s="9">
        <f t="shared" si="0"/>
        <v>43187</v>
      </c>
      <c r="B31" s="14">
        <f>IFERROR(+VLOOKUP("LECHID"&amp;A31,'Main File'!A:O,6,0),0)</f>
        <v>0</v>
      </c>
      <c r="C31" s="14">
        <f>IFERROR(+VLOOKUP("LECHID"&amp;A31,'Main File'!A:O,7,0),0)</f>
        <v>0</v>
      </c>
      <c r="D31" s="14">
        <f>IFERROR(+VLOOKUP("LECHID"&amp;A31,'Main File'!A:O,8,0),0)</f>
        <v>0</v>
      </c>
      <c r="E31" s="14">
        <f>IFERROR(+VLOOKUP("LECHID"&amp;A31,'Main File'!A:O,9,0),0)</f>
        <v>0</v>
      </c>
      <c r="F31" s="14">
        <f>IFERROR(+VLOOKUP("LECHID"&amp;A31,'Main File'!A:O,10,0),0)</f>
        <v>0</v>
      </c>
      <c r="G31" s="14">
        <f>IFERROR(+VLOOKUP("LECHID"&amp;A31,'Main File'!A:O,11,0),0)</f>
        <v>0</v>
      </c>
      <c r="H31" s="14">
        <f>IFERROR(+VLOOKUP("LECHID"&amp;A31,'Main File'!A:O,12,0),0)</f>
        <v>0</v>
      </c>
      <c r="I31" s="14">
        <f>IFERROR(+VLOOKUP("LECHID"&amp;A31,'Main File'!A:O,13,0),0)</f>
        <v>0</v>
      </c>
      <c r="J31" s="14">
        <f>IFERROR(+VLOOKUP("LECHID"&amp;A31,'Main File'!A:O,14,0),0)</f>
        <v>0</v>
      </c>
      <c r="K31" s="14">
        <f>IFERROR(+VLOOKUP("LECHID"&amp;A31,'Main File'!A:O,15,0),0)</f>
        <v>0</v>
      </c>
    </row>
    <row r="32" spans="1:11" x14ac:dyDescent="0.25">
      <c r="A32" s="9">
        <f t="shared" si="0"/>
        <v>43188</v>
      </c>
      <c r="B32" s="14">
        <f>IFERROR(+VLOOKUP("LECHID"&amp;A32,'Main File'!A:O,6,0),0)</f>
        <v>0</v>
      </c>
      <c r="C32" s="14">
        <f>IFERROR(+VLOOKUP("LECHID"&amp;A32,'Main File'!A:O,7,0),0)</f>
        <v>0</v>
      </c>
      <c r="D32" s="14">
        <f>IFERROR(+VLOOKUP("LECHID"&amp;A32,'Main File'!A:O,8,0),0)</f>
        <v>0</v>
      </c>
      <c r="E32" s="14">
        <f>IFERROR(+VLOOKUP("LECHID"&amp;A32,'Main File'!A:O,9,0),0)</f>
        <v>0</v>
      </c>
      <c r="F32" s="14">
        <f>IFERROR(+VLOOKUP("LECHID"&amp;A32,'Main File'!A:O,10,0),0)</f>
        <v>0</v>
      </c>
      <c r="G32" s="14">
        <f>IFERROR(+VLOOKUP("LECHID"&amp;A32,'Main File'!A:O,11,0),0)</f>
        <v>0</v>
      </c>
      <c r="H32" s="14">
        <f>IFERROR(+VLOOKUP("LECHID"&amp;A32,'Main File'!A:O,12,0),0)</f>
        <v>0</v>
      </c>
      <c r="I32" s="14">
        <f>IFERROR(+VLOOKUP("LECHID"&amp;A32,'Main File'!A:O,13,0),0)</f>
        <v>0</v>
      </c>
      <c r="J32" s="14">
        <f>IFERROR(+VLOOKUP("LECHID"&amp;A32,'Main File'!A:O,14,0),0)</f>
        <v>0</v>
      </c>
      <c r="K32" s="14">
        <f>IFERROR(+VLOOKUP("LECHID"&amp;A32,'Main File'!A:O,15,0),0)</f>
        <v>0</v>
      </c>
    </row>
    <row r="33" spans="1:11" x14ac:dyDescent="0.25">
      <c r="A33" s="9">
        <f t="shared" si="0"/>
        <v>43189</v>
      </c>
      <c r="B33" s="14">
        <f>IFERROR(+VLOOKUP("LECHID"&amp;A33,'Main File'!A:O,6,0),0)</f>
        <v>0</v>
      </c>
      <c r="C33" s="14">
        <f>IFERROR(+VLOOKUP("LECHID"&amp;A33,'Main File'!A:O,7,0),0)</f>
        <v>0</v>
      </c>
      <c r="D33" s="14">
        <f>IFERROR(+VLOOKUP("LECHID"&amp;A33,'Main File'!A:O,8,0),0)</f>
        <v>0</v>
      </c>
      <c r="E33" s="14">
        <f>IFERROR(+VLOOKUP("LECHID"&amp;A33,'Main File'!A:O,9,0),0)</f>
        <v>0</v>
      </c>
      <c r="F33" s="14">
        <f>IFERROR(+VLOOKUP("LECHID"&amp;A33,'Main File'!A:O,10,0),0)</f>
        <v>0</v>
      </c>
      <c r="G33" s="14">
        <f>IFERROR(+VLOOKUP("LECHID"&amp;A33,'Main File'!A:O,11,0),0)</f>
        <v>0</v>
      </c>
      <c r="H33" s="14">
        <f>IFERROR(+VLOOKUP("LECHID"&amp;A33,'Main File'!A:O,12,0),0)</f>
        <v>0</v>
      </c>
      <c r="I33" s="14">
        <f>IFERROR(+VLOOKUP("LECHID"&amp;A33,'Main File'!A:O,13,0),0)</f>
        <v>0</v>
      </c>
      <c r="J33" s="14">
        <f>IFERROR(+VLOOKUP("LECHID"&amp;A33,'Main File'!A:O,14,0),0)</f>
        <v>0</v>
      </c>
      <c r="K33" s="14">
        <f>IFERROR(+VLOOKUP("LECHID"&amp;A33,'Main File'!A:O,15,0),0)</f>
        <v>0</v>
      </c>
    </row>
    <row r="34" spans="1:11" x14ac:dyDescent="0.25">
      <c r="A34" s="9">
        <f t="shared" si="0"/>
        <v>43190</v>
      </c>
      <c r="B34" s="14">
        <f>IFERROR(+VLOOKUP("LECHID"&amp;A34,'Main File'!A:O,6,0),0)</f>
        <v>0</v>
      </c>
      <c r="C34" s="14">
        <f>IFERROR(+VLOOKUP("LECHID"&amp;A34,'Main File'!A:O,7,0),0)</f>
        <v>0</v>
      </c>
      <c r="D34" s="14">
        <f>IFERROR(+VLOOKUP("LECHID"&amp;A34,'Main File'!A:O,8,0),0)</f>
        <v>0</v>
      </c>
      <c r="E34" s="14">
        <f>IFERROR(+VLOOKUP("LECHID"&amp;A34,'Main File'!A:O,9,0),0)</f>
        <v>0</v>
      </c>
      <c r="F34" s="14">
        <f>IFERROR(+VLOOKUP("LECHID"&amp;A34,'Main File'!A:O,10,0),0)</f>
        <v>0</v>
      </c>
      <c r="G34" s="14">
        <f>IFERROR(+VLOOKUP("LECHID"&amp;A34,'Main File'!A:O,11,0),0)</f>
        <v>0</v>
      </c>
      <c r="H34" s="14">
        <f>IFERROR(+VLOOKUP("LECHID"&amp;A34,'Main File'!A:O,12,0),0)</f>
        <v>0</v>
      </c>
      <c r="I34" s="14">
        <f>IFERROR(+VLOOKUP("LECHID"&amp;A34,'Main File'!A:O,13,0),0)</f>
        <v>0</v>
      </c>
      <c r="J34" s="14">
        <f>IFERROR(+VLOOKUP("LECHID"&amp;A34,'Main File'!A:O,14,0),0)</f>
        <v>0</v>
      </c>
      <c r="K34" s="14">
        <f>IFERROR(+VLOOKUP("LECHID"&amp;A34,'Main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41"/>
  <sheetViews>
    <sheetView workbookViewId="0">
      <selection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Equity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5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IFERROR(+VLOOKUP("LEEQTF"&amp;A4,'Main File'!A:O,6,0),0)</f>
        <v>2.3210955334849777</v>
      </c>
      <c r="C4" s="14">
        <f>IFERROR(+VLOOKUP("LEEQTF"&amp;A4,'Main File'!A:O,7,0),0)</f>
        <v>0</v>
      </c>
      <c r="D4" s="14">
        <f>IFERROR(+VLOOKUP("LEEQTF"&amp;A4,'Main File'!A:O,8,0),0)</f>
        <v>0.2</v>
      </c>
      <c r="E4" s="14">
        <f>IFERROR(+VLOOKUP("LEEQTF"&amp;A4,'Main File'!A:O,9,0),0)</f>
        <v>0.28819881175774537</v>
      </c>
      <c r="F4" s="14">
        <f>IFERROR(+VLOOKUP("LEEQTF"&amp;A4,'Main File'!A:O,10,0),0)</f>
        <v>2.8092943452427233</v>
      </c>
      <c r="G4" s="14">
        <f>IFERROR(+VLOOKUP("LEEQTF"&amp;A4,'Main File'!A:O,11,0),0)</f>
        <v>1.4593074460361475</v>
      </c>
      <c r="H4" s="14">
        <f>IFERROR(+VLOOKUP("LEEQTF"&amp;A4,'Main File'!A:O,12,0),0)</f>
        <v>0</v>
      </c>
      <c r="I4" s="14">
        <f>IFERROR(+VLOOKUP("LEEQTF"&amp;A4,'Main File'!A:O,13,0),0)</f>
        <v>0.2</v>
      </c>
      <c r="J4" s="14">
        <f>IFERROR(+VLOOKUP("LEEQTF"&amp;A4,'Main File'!A:O,14,0),0)</f>
        <v>0.28608573005045712</v>
      </c>
      <c r="K4" s="14">
        <f>IFERROR(+VLOOKUP("LEEQTF"&amp;A4,'Main File'!A:O,15,0),0)</f>
        <v>1.9453931760866046</v>
      </c>
    </row>
    <row r="5" spans="1:14" x14ac:dyDescent="0.25">
      <c r="A5" s="9">
        <v>43161</v>
      </c>
      <c r="B5" s="14">
        <f>IFERROR(+VLOOKUP("LEEQTF"&amp;A5,'Main File'!A:O,6,0),0)</f>
        <v>2.3210911482909253</v>
      </c>
      <c r="C5" s="14">
        <f>IFERROR(+VLOOKUP("LEEQTF"&amp;A5,'Main File'!A:O,7,0),0)</f>
        <v>0</v>
      </c>
      <c r="D5" s="14">
        <f>IFERROR(+VLOOKUP("LEEQTF"&amp;A5,'Main File'!A:O,8,0),0)</f>
        <v>0.2</v>
      </c>
      <c r="E5" s="14">
        <f>IFERROR(+VLOOKUP("LEEQTF"&amp;A5,'Main File'!A:O,9,0),0)</f>
        <v>0.2881979009723899</v>
      </c>
      <c r="F5" s="14">
        <f>IFERROR(+VLOOKUP("LEEQTF"&amp;A5,'Main File'!A:O,10,0),0)</f>
        <v>2.8092890492633154</v>
      </c>
      <c r="G5" s="14">
        <f>IFERROR(+VLOOKUP("LEEQTF"&amp;A5,'Main File'!A:O,11,0),0)</f>
        <v>1.4593805203575803</v>
      </c>
      <c r="H5" s="14">
        <f>IFERROR(+VLOOKUP("LEEQTF"&amp;A5,'Main File'!A:O,12,0),0)</f>
        <v>0</v>
      </c>
      <c r="I5" s="14">
        <f>IFERROR(+VLOOKUP("LEEQTF"&amp;A5,'Main File'!A:O,13,0),0)</f>
        <v>0.2</v>
      </c>
      <c r="J5" s="14">
        <f>IFERROR(+VLOOKUP("LEEQTF"&amp;A5,'Main File'!A:O,14,0),0)</f>
        <v>0.28609881609477184</v>
      </c>
      <c r="K5" s="14">
        <f>IFERROR(+VLOOKUP("LEEQTF"&amp;A5,'Main File'!A:O,15,0),0)</f>
        <v>1.9454793364523519</v>
      </c>
    </row>
    <row r="6" spans="1:14" x14ac:dyDescent="0.25">
      <c r="A6" s="9">
        <f>+A5+1</f>
        <v>43162</v>
      </c>
      <c r="B6" s="14">
        <f>IFERROR(+VLOOKUP("LEEQTF"&amp;A6,'Main File'!A:O,6,0),0)</f>
        <v>2.3210957892953177</v>
      </c>
      <c r="C6" s="14">
        <f>IFERROR(+VLOOKUP("LEEQTF"&amp;A6,'Main File'!A:O,7,0),0)</f>
        <v>0</v>
      </c>
      <c r="D6" s="14">
        <f>IFERROR(+VLOOKUP("LEEQTF"&amp;A6,'Main File'!A:O,8,0),0)</f>
        <v>0.2</v>
      </c>
      <c r="E6" s="14">
        <f>IFERROR(+VLOOKUP("LEEQTF"&amp;A6,'Main File'!A:O,9,0),0)</f>
        <v>0.28819905239725396</v>
      </c>
      <c r="F6" s="14">
        <f>IFERROR(+VLOOKUP("LEEQTF"&amp;A6,'Main File'!A:O,10,0),0)</f>
        <v>2.809294841692572</v>
      </c>
      <c r="G6" s="14">
        <f>IFERROR(+VLOOKUP("LEEQTF"&amp;A6,'Main File'!A:O,11,0),0)</f>
        <v>1.4593849636085245</v>
      </c>
      <c r="H6" s="14">
        <f>IFERROR(+VLOOKUP("LEEQTF"&amp;A6,'Main File'!A:O,12,0),0)</f>
        <v>0</v>
      </c>
      <c r="I6" s="14">
        <f>IFERROR(+VLOOKUP("LEEQTF"&amp;A6,'Main File'!A:O,13,0),0)</f>
        <v>0.2</v>
      </c>
      <c r="J6" s="14">
        <f>IFERROR(+VLOOKUP("LEEQTF"&amp;A6,'Main File'!A:O,14,0),0)</f>
        <v>0.28609910984780118</v>
      </c>
      <c r="K6" s="14">
        <f>IFERROR(+VLOOKUP("LEEQTF"&amp;A6,'Main File'!A:O,15,0),0)</f>
        <v>1.9454840734563257</v>
      </c>
    </row>
    <row r="7" spans="1:14" x14ac:dyDescent="0.25">
      <c r="A7" s="9">
        <f t="shared" ref="A7:A34" si="0">+A6+1</f>
        <v>43163</v>
      </c>
      <c r="B7" s="14">
        <f>IFERROR(+VLOOKUP("LEEQTF"&amp;A7,'Main File'!A:O,6,0),0)</f>
        <v>2.3211004176079424</v>
      </c>
      <c r="C7" s="14">
        <f>IFERROR(+VLOOKUP("LEEQTF"&amp;A7,'Main File'!A:O,7,0),0)</f>
        <v>0</v>
      </c>
      <c r="D7" s="14">
        <f>IFERROR(+VLOOKUP("LEEQTF"&amp;A7,'Main File'!A:O,8,0),0)</f>
        <v>0.2</v>
      </c>
      <c r="E7" s="14">
        <f>IFERROR(+VLOOKUP("LEEQTF"&amp;A7,'Main File'!A:O,9,0),0)</f>
        <v>0.28819964976214429</v>
      </c>
      <c r="F7" s="14">
        <f>IFERROR(+VLOOKUP("LEEQTF"&amp;A7,'Main File'!A:O,10,0),0)</f>
        <v>2.8093000673700868</v>
      </c>
      <c r="G7" s="14">
        <f>IFERROR(+VLOOKUP("LEEQTF"&amp;A7,'Main File'!A:O,11,0),0)</f>
        <v>1.4593881579916328</v>
      </c>
      <c r="H7" s="14">
        <f>IFERROR(+VLOOKUP("LEEQTF"&amp;A7,'Main File'!A:O,12,0),0)</f>
        <v>0</v>
      </c>
      <c r="I7" s="14">
        <f>IFERROR(+VLOOKUP("LEEQTF"&amp;A7,'Main File'!A:O,13,0),0)</f>
        <v>0.2</v>
      </c>
      <c r="J7" s="14">
        <f>IFERROR(+VLOOKUP("LEEQTF"&amp;A7,'Main File'!A:O,14,0),0)</f>
        <v>0.28610023298939563</v>
      </c>
      <c r="K7" s="14">
        <f>IFERROR(+VLOOKUP("LEEQTF"&amp;A7,'Main File'!A:O,15,0),0)</f>
        <v>1.9454883909810283</v>
      </c>
    </row>
    <row r="8" spans="1:14" x14ac:dyDescent="0.25">
      <c r="A8" s="9">
        <f t="shared" si="0"/>
        <v>43164</v>
      </c>
      <c r="B8" s="14">
        <f>IFERROR(+VLOOKUP("LEEQTF"&amp;A8,'Main File'!A:O,6,0),0)</f>
        <v>0</v>
      </c>
      <c r="C8" s="14">
        <f>IFERROR(+VLOOKUP("LEEQTF"&amp;A8,'Main File'!A:O,7,0),0)</f>
        <v>0</v>
      </c>
      <c r="D8" s="14">
        <f>IFERROR(+VLOOKUP("LEEQTF"&amp;A8,'Main File'!A:O,8,0),0)</f>
        <v>0</v>
      </c>
      <c r="E8" s="14">
        <f>IFERROR(+VLOOKUP("LEEQTF"&amp;A8,'Main File'!A:O,9,0),0)</f>
        <v>0</v>
      </c>
      <c r="F8" s="14">
        <f>IFERROR(+VLOOKUP("LEEQTF"&amp;A8,'Main File'!A:O,10,0),0)</f>
        <v>0</v>
      </c>
      <c r="G8" s="14">
        <f>IFERROR(+VLOOKUP("LEEQTF"&amp;A8,'Main File'!A:O,11,0),0)</f>
        <v>0</v>
      </c>
      <c r="H8" s="14">
        <f>IFERROR(+VLOOKUP("LEEQTF"&amp;A8,'Main File'!A:O,12,0),0)</f>
        <v>0</v>
      </c>
      <c r="I8" s="14">
        <f>IFERROR(+VLOOKUP("LEEQTF"&amp;A8,'Main File'!A:O,13,0),0)</f>
        <v>0</v>
      </c>
      <c r="J8" s="14">
        <f>IFERROR(+VLOOKUP("LEEQTF"&amp;A8,'Main File'!A:O,14,0),0)</f>
        <v>0</v>
      </c>
      <c r="K8" s="14">
        <f>IFERROR(+VLOOKUP("LEEQTF"&amp;A8,'Main File'!A:O,15,0),0)</f>
        <v>0</v>
      </c>
    </row>
    <row r="9" spans="1:14" x14ac:dyDescent="0.25">
      <c r="A9" s="9">
        <f t="shared" si="0"/>
        <v>43165</v>
      </c>
      <c r="B9" s="14">
        <f>IFERROR(+VLOOKUP("LEEQTF"&amp;A9,'Main File'!A:O,6,0),0)</f>
        <v>0</v>
      </c>
      <c r="C9" s="14">
        <f>IFERROR(+VLOOKUP("LEEQTF"&amp;A9,'Main File'!A:O,7,0),0)</f>
        <v>0</v>
      </c>
      <c r="D9" s="14">
        <f>IFERROR(+VLOOKUP("LEEQTF"&amp;A9,'Main File'!A:O,8,0),0)</f>
        <v>0</v>
      </c>
      <c r="E9" s="14">
        <f>IFERROR(+VLOOKUP("LEEQTF"&amp;A9,'Main File'!A:O,9,0),0)</f>
        <v>0</v>
      </c>
      <c r="F9" s="14">
        <f>IFERROR(+VLOOKUP("LEEQTF"&amp;A9,'Main File'!A:O,10,0),0)</f>
        <v>0</v>
      </c>
      <c r="G9" s="14">
        <f>IFERROR(+VLOOKUP("LEEQTF"&amp;A9,'Main File'!A:O,11,0),0)</f>
        <v>0</v>
      </c>
      <c r="H9" s="14">
        <f>IFERROR(+VLOOKUP("LEEQTF"&amp;A9,'Main File'!A:O,12,0),0)</f>
        <v>0</v>
      </c>
      <c r="I9" s="14">
        <f>IFERROR(+VLOOKUP("LEEQTF"&amp;A9,'Main File'!A:O,13,0),0)</f>
        <v>0</v>
      </c>
      <c r="J9" s="14">
        <f>IFERROR(+VLOOKUP("LEEQTF"&amp;A9,'Main File'!A:O,14,0),0)</f>
        <v>0</v>
      </c>
      <c r="K9" s="14">
        <f>IFERROR(+VLOOKUP("LEEQTF"&amp;A9,'Main File'!A:O,15,0),0)</f>
        <v>0</v>
      </c>
    </row>
    <row r="10" spans="1:14" x14ac:dyDescent="0.25">
      <c r="A10" s="9">
        <f t="shared" si="0"/>
        <v>43166</v>
      </c>
      <c r="B10" s="14">
        <f>IFERROR(+VLOOKUP("LEEQTF"&amp;A10,'Main File'!A:O,6,0),0)</f>
        <v>0</v>
      </c>
      <c r="C10" s="14">
        <f>IFERROR(+VLOOKUP("LEEQTF"&amp;A10,'Main File'!A:O,7,0),0)</f>
        <v>0</v>
      </c>
      <c r="D10" s="14">
        <f>IFERROR(+VLOOKUP("LEEQTF"&amp;A10,'Main File'!A:O,8,0),0)</f>
        <v>0</v>
      </c>
      <c r="E10" s="14">
        <f>IFERROR(+VLOOKUP("LEEQTF"&amp;A10,'Main File'!A:O,9,0),0)</f>
        <v>0</v>
      </c>
      <c r="F10" s="14">
        <f>IFERROR(+VLOOKUP("LEEQTF"&amp;A10,'Main File'!A:O,10,0),0)</f>
        <v>0</v>
      </c>
      <c r="G10" s="14">
        <f>IFERROR(+VLOOKUP("LEEQTF"&amp;A10,'Main File'!A:O,11,0),0)</f>
        <v>0</v>
      </c>
      <c r="H10" s="14">
        <f>IFERROR(+VLOOKUP("LEEQTF"&amp;A10,'Main File'!A:O,12,0),0)</f>
        <v>0</v>
      </c>
      <c r="I10" s="14">
        <f>IFERROR(+VLOOKUP("LEEQTF"&amp;A10,'Main File'!A:O,13,0),0)</f>
        <v>0</v>
      </c>
      <c r="J10" s="14">
        <f>IFERROR(+VLOOKUP("LEEQTF"&amp;A10,'Main File'!A:O,14,0),0)</f>
        <v>0</v>
      </c>
      <c r="K10" s="14">
        <f>IFERROR(+VLOOKUP("LEEQTF"&amp;A10,'Main File'!A:O,15,0),0)</f>
        <v>0</v>
      </c>
    </row>
    <row r="11" spans="1:14" x14ac:dyDescent="0.25">
      <c r="A11" s="9">
        <f t="shared" si="0"/>
        <v>43167</v>
      </c>
      <c r="B11" s="14">
        <f>IFERROR(+VLOOKUP("LEEQTF"&amp;A11,'Main File'!A:O,6,0),0)</f>
        <v>0</v>
      </c>
      <c r="C11" s="14">
        <f>IFERROR(+VLOOKUP("LEEQTF"&amp;A11,'Main File'!A:O,7,0),0)</f>
        <v>0</v>
      </c>
      <c r="D11" s="14">
        <f>IFERROR(+VLOOKUP("LEEQTF"&amp;A11,'Main File'!A:O,8,0),0)</f>
        <v>0</v>
      </c>
      <c r="E11" s="14">
        <f>IFERROR(+VLOOKUP("LEEQTF"&amp;A11,'Main File'!A:O,9,0),0)</f>
        <v>0</v>
      </c>
      <c r="F11" s="14">
        <f>IFERROR(+VLOOKUP("LEEQTF"&amp;A11,'Main File'!A:O,10,0),0)</f>
        <v>0</v>
      </c>
      <c r="G11" s="14">
        <f>IFERROR(+VLOOKUP("LEEQTF"&amp;A11,'Main File'!A:O,11,0),0)</f>
        <v>0</v>
      </c>
      <c r="H11" s="14">
        <f>IFERROR(+VLOOKUP("LEEQTF"&amp;A11,'Main File'!A:O,12,0),0)</f>
        <v>0</v>
      </c>
      <c r="I11" s="14">
        <f>IFERROR(+VLOOKUP("LEEQTF"&amp;A11,'Main File'!A:O,13,0),0)</f>
        <v>0</v>
      </c>
      <c r="J11" s="14">
        <f>IFERROR(+VLOOKUP("LEEQTF"&amp;A11,'Main File'!A:O,14,0),0)</f>
        <v>0</v>
      </c>
      <c r="K11" s="14">
        <f>IFERROR(+VLOOKUP("LEEQTF"&amp;A11,'Main File'!A:O,15,0),0)</f>
        <v>0</v>
      </c>
    </row>
    <row r="12" spans="1:14" x14ac:dyDescent="0.25">
      <c r="A12" s="9">
        <f t="shared" si="0"/>
        <v>43168</v>
      </c>
      <c r="B12" s="14">
        <f>IFERROR(+VLOOKUP("LEEQTF"&amp;A12,'Main File'!A:O,6,0),0)</f>
        <v>0</v>
      </c>
      <c r="C12" s="14">
        <f>IFERROR(+VLOOKUP("LEEQTF"&amp;A12,'Main File'!A:O,7,0),0)</f>
        <v>0</v>
      </c>
      <c r="D12" s="14">
        <f>IFERROR(+VLOOKUP("LEEQTF"&amp;A12,'Main File'!A:O,8,0),0)</f>
        <v>0</v>
      </c>
      <c r="E12" s="14">
        <f>IFERROR(+VLOOKUP("LEEQTF"&amp;A12,'Main File'!A:O,9,0),0)</f>
        <v>0</v>
      </c>
      <c r="F12" s="14">
        <f>IFERROR(+VLOOKUP("LEEQTF"&amp;A12,'Main File'!A:O,10,0),0)</f>
        <v>0</v>
      </c>
      <c r="G12" s="14">
        <f>IFERROR(+VLOOKUP("LEEQTF"&amp;A12,'Main File'!A:O,11,0),0)</f>
        <v>0</v>
      </c>
      <c r="H12" s="14">
        <f>IFERROR(+VLOOKUP("LEEQTF"&amp;A12,'Main File'!A:O,12,0),0)</f>
        <v>0</v>
      </c>
      <c r="I12" s="14">
        <f>IFERROR(+VLOOKUP("LEEQTF"&amp;A12,'Main File'!A:O,13,0),0)</f>
        <v>0</v>
      </c>
      <c r="J12" s="14">
        <f>IFERROR(+VLOOKUP("LEEQTF"&amp;A12,'Main File'!A:O,14,0),0)</f>
        <v>0</v>
      </c>
      <c r="K12" s="14">
        <f>IFERROR(+VLOOKUP("LEEQTF"&amp;A12,'Main File'!A:O,15,0),0)</f>
        <v>0</v>
      </c>
    </row>
    <row r="13" spans="1:14" x14ac:dyDescent="0.25">
      <c r="A13" s="9">
        <f t="shared" si="0"/>
        <v>43169</v>
      </c>
      <c r="B13" s="14">
        <f>IFERROR(+VLOOKUP("LEEQTF"&amp;A13,'Main File'!A:O,6,0),0)</f>
        <v>0</v>
      </c>
      <c r="C13" s="14">
        <f>IFERROR(+VLOOKUP("LEEQTF"&amp;A13,'Main File'!A:O,7,0),0)</f>
        <v>0</v>
      </c>
      <c r="D13" s="14">
        <f>IFERROR(+VLOOKUP("LEEQTF"&amp;A13,'Main File'!A:O,8,0),0)</f>
        <v>0</v>
      </c>
      <c r="E13" s="14">
        <f>IFERROR(+VLOOKUP("LEEQTF"&amp;A13,'Main File'!A:O,9,0),0)</f>
        <v>0</v>
      </c>
      <c r="F13" s="14">
        <f>IFERROR(+VLOOKUP("LEEQTF"&amp;A13,'Main File'!A:O,10,0),0)</f>
        <v>0</v>
      </c>
      <c r="G13" s="14">
        <f>IFERROR(+VLOOKUP("LEEQTF"&amp;A13,'Main File'!A:O,11,0),0)</f>
        <v>0</v>
      </c>
      <c r="H13" s="14">
        <f>IFERROR(+VLOOKUP("LEEQTF"&amp;A13,'Main File'!A:O,12,0),0)</f>
        <v>0</v>
      </c>
      <c r="I13" s="14">
        <f>IFERROR(+VLOOKUP("LEEQTF"&amp;A13,'Main File'!A:O,13,0),0)</f>
        <v>0</v>
      </c>
      <c r="J13" s="14">
        <f>IFERROR(+VLOOKUP("LEEQTF"&amp;A13,'Main File'!A:O,14,0),0)</f>
        <v>0</v>
      </c>
      <c r="K13" s="14">
        <f>IFERROR(+VLOOKUP("LEEQTF"&amp;A13,'Main File'!A:O,15,0),0)</f>
        <v>0</v>
      </c>
    </row>
    <row r="14" spans="1:14" x14ac:dyDescent="0.25">
      <c r="A14" s="9">
        <f t="shared" si="0"/>
        <v>43170</v>
      </c>
      <c r="B14" s="14">
        <f>IFERROR(+VLOOKUP("LEEQTF"&amp;A14,'Main File'!A:O,6,0),0)</f>
        <v>0</v>
      </c>
      <c r="C14" s="14">
        <f>IFERROR(+VLOOKUP("LEEQTF"&amp;A14,'Main File'!A:O,7,0),0)</f>
        <v>0</v>
      </c>
      <c r="D14" s="14">
        <f>IFERROR(+VLOOKUP("LEEQTF"&amp;A14,'Main File'!A:O,8,0),0)</f>
        <v>0</v>
      </c>
      <c r="E14" s="14">
        <f>IFERROR(+VLOOKUP("LEEQTF"&amp;A14,'Main File'!A:O,9,0),0)</f>
        <v>0</v>
      </c>
      <c r="F14" s="14">
        <f>IFERROR(+VLOOKUP("LEEQTF"&amp;A14,'Main File'!A:O,10,0),0)</f>
        <v>0</v>
      </c>
      <c r="G14" s="14">
        <f>IFERROR(+VLOOKUP("LEEQTF"&amp;A14,'Main File'!A:O,11,0),0)</f>
        <v>0</v>
      </c>
      <c r="H14" s="14">
        <f>IFERROR(+VLOOKUP("LEEQTF"&amp;A14,'Main File'!A:O,12,0),0)</f>
        <v>0</v>
      </c>
      <c r="I14" s="14">
        <f>IFERROR(+VLOOKUP("LEEQTF"&amp;A14,'Main File'!A:O,13,0),0)</f>
        <v>0</v>
      </c>
      <c r="J14" s="14">
        <f>IFERROR(+VLOOKUP("LEEQTF"&amp;A14,'Main File'!A:O,14,0),0)</f>
        <v>0</v>
      </c>
      <c r="K14" s="14">
        <f>IFERROR(+VLOOKUP("LEEQTF"&amp;A14,'Main File'!A:O,15,0),0)</f>
        <v>0</v>
      </c>
    </row>
    <row r="15" spans="1:14" x14ac:dyDescent="0.25">
      <c r="A15" s="9">
        <f t="shared" si="0"/>
        <v>43171</v>
      </c>
      <c r="B15" s="14">
        <f>IFERROR(+VLOOKUP("LEEQTF"&amp;A15,'Main File'!A:O,6,0),0)</f>
        <v>0</v>
      </c>
      <c r="C15" s="14">
        <f>IFERROR(+VLOOKUP("LEEQTF"&amp;A15,'Main File'!A:O,7,0),0)</f>
        <v>0</v>
      </c>
      <c r="D15" s="14">
        <f>IFERROR(+VLOOKUP("LEEQTF"&amp;A15,'Main File'!A:O,8,0),0)</f>
        <v>0</v>
      </c>
      <c r="E15" s="14">
        <f>IFERROR(+VLOOKUP("LEEQTF"&amp;A15,'Main File'!A:O,9,0),0)</f>
        <v>0</v>
      </c>
      <c r="F15" s="14">
        <f>IFERROR(+VLOOKUP("LEEQTF"&amp;A15,'Main File'!A:O,10,0),0)</f>
        <v>0</v>
      </c>
      <c r="G15" s="14">
        <f>IFERROR(+VLOOKUP("LEEQTF"&amp;A15,'Main File'!A:O,11,0),0)</f>
        <v>0</v>
      </c>
      <c r="H15" s="14">
        <f>IFERROR(+VLOOKUP("LEEQTF"&amp;A15,'Main File'!A:O,12,0),0)</f>
        <v>0</v>
      </c>
      <c r="I15" s="14">
        <f>IFERROR(+VLOOKUP("LEEQTF"&amp;A15,'Main File'!A:O,13,0),0)</f>
        <v>0</v>
      </c>
      <c r="J15" s="14">
        <f>IFERROR(+VLOOKUP("LEEQTF"&amp;A15,'Main File'!A:O,14,0),0)</f>
        <v>0</v>
      </c>
      <c r="K15" s="14">
        <f>IFERROR(+VLOOKUP("LEEQTF"&amp;A15,'Main File'!A:O,15,0),0)</f>
        <v>0</v>
      </c>
    </row>
    <row r="16" spans="1:14" x14ac:dyDescent="0.25">
      <c r="A16" s="9">
        <f t="shared" si="0"/>
        <v>43172</v>
      </c>
      <c r="B16" s="14">
        <f>IFERROR(+VLOOKUP("LEEQTF"&amp;A16,'Main File'!A:O,6,0),0)</f>
        <v>0</v>
      </c>
      <c r="C16" s="14">
        <f>IFERROR(+VLOOKUP("LEEQTF"&amp;A16,'Main File'!A:O,7,0),0)</f>
        <v>0</v>
      </c>
      <c r="D16" s="14">
        <f>IFERROR(+VLOOKUP("LEEQTF"&amp;A16,'Main File'!A:O,8,0),0)</f>
        <v>0</v>
      </c>
      <c r="E16" s="14">
        <f>IFERROR(+VLOOKUP("LEEQTF"&amp;A16,'Main File'!A:O,9,0),0)</f>
        <v>0</v>
      </c>
      <c r="F16" s="14">
        <f>IFERROR(+VLOOKUP("LEEQTF"&amp;A16,'Main File'!A:O,10,0),0)</f>
        <v>0</v>
      </c>
      <c r="G16" s="14">
        <f>IFERROR(+VLOOKUP("LEEQTF"&amp;A16,'Main File'!A:O,11,0),0)</f>
        <v>0</v>
      </c>
      <c r="H16" s="14">
        <f>IFERROR(+VLOOKUP("LEEQTF"&amp;A16,'Main File'!A:O,12,0),0)</f>
        <v>0</v>
      </c>
      <c r="I16" s="14">
        <f>IFERROR(+VLOOKUP("LEEQTF"&amp;A16,'Main File'!A:O,13,0),0)</f>
        <v>0</v>
      </c>
      <c r="J16" s="14">
        <f>IFERROR(+VLOOKUP("LEEQTF"&amp;A16,'Main File'!A:O,14,0),0)</f>
        <v>0</v>
      </c>
      <c r="K16" s="14">
        <f>IFERROR(+VLOOKUP("LEEQTF"&amp;A16,'Main File'!A:O,15,0),0)</f>
        <v>0</v>
      </c>
    </row>
    <row r="17" spans="1:11" x14ac:dyDescent="0.25">
      <c r="A17" s="9">
        <f t="shared" si="0"/>
        <v>43173</v>
      </c>
      <c r="B17" s="14">
        <f>IFERROR(+VLOOKUP("LEEQTF"&amp;A17,'Main File'!A:O,6,0),0)</f>
        <v>0</v>
      </c>
      <c r="C17" s="14">
        <f>IFERROR(+VLOOKUP("LEEQTF"&amp;A17,'Main File'!A:O,7,0),0)</f>
        <v>0</v>
      </c>
      <c r="D17" s="14">
        <f>IFERROR(+VLOOKUP("LEEQTF"&amp;A17,'Main File'!A:O,8,0),0)</f>
        <v>0</v>
      </c>
      <c r="E17" s="14">
        <f>IFERROR(+VLOOKUP("LEEQTF"&amp;A17,'Main File'!A:O,9,0),0)</f>
        <v>0</v>
      </c>
      <c r="F17" s="14">
        <f>IFERROR(+VLOOKUP("LEEQTF"&amp;A17,'Main File'!A:O,10,0),0)</f>
        <v>0</v>
      </c>
      <c r="G17" s="14">
        <f>IFERROR(+VLOOKUP("LEEQTF"&amp;A17,'Main File'!A:O,11,0),0)</f>
        <v>0</v>
      </c>
      <c r="H17" s="14">
        <f>IFERROR(+VLOOKUP("LEEQTF"&amp;A17,'Main File'!A:O,12,0),0)</f>
        <v>0</v>
      </c>
      <c r="I17" s="14">
        <f>IFERROR(+VLOOKUP("LEEQTF"&amp;A17,'Main File'!A:O,13,0),0)</f>
        <v>0</v>
      </c>
      <c r="J17" s="14">
        <f>IFERROR(+VLOOKUP("LEEQTF"&amp;A17,'Main File'!A:O,14,0),0)</f>
        <v>0</v>
      </c>
      <c r="K17" s="14">
        <f>IFERROR(+VLOOKUP("LEEQTF"&amp;A17,'Main File'!A:O,15,0),0)</f>
        <v>0</v>
      </c>
    </row>
    <row r="18" spans="1:11" x14ac:dyDescent="0.25">
      <c r="A18" s="9">
        <f t="shared" si="0"/>
        <v>43174</v>
      </c>
      <c r="B18" s="14">
        <f>IFERROR(+VLOOKUP("LEEQTF"&amp;A18,'Main File'!A:O,6,0),0)</f>
        <v>0</v>
      </c>
      <c r="C18" s="14">
        <f>IFERROR(+VLOOKUP("LEEQTF"&amp;A18,'Main File'!A:O,7,0),0)</f>
        <v>0</v>
      </c>
      <c r="D18" s="14">
        <f>IFERROR(+VLOOKUP("LEEQTF"&amp;A18,'Main File'!A:O,8,0),0)</f>
        <v>0</v>
      </c>
      <c r="E18" s="14">
        <f>IFERROR(+VLOOKUP("LEEQTF"&amp;A18,'Main File'!A:O,9,0),0)</f>
        <v>0</v>
      </c>
      <c r="F18" s="14">
        <f>IFERROR(+VLOOKUP("LEEQTF"&amp;A18,'Main File'!A:O,10,0),0)</f>
        <v>0</v>
      </c>
      <c r="G18" s="14">
        <f>IFERROR(+VLOOKUP("LEEQTF"&amp;A18,'Main File'!A:O,11,0),0)</f>
        <v>0</v>
      </c>
      <c r="H18" s="14">
        <f>IFERROR(+VLOOKUP("LEEQTF"&amp;A18,'Main File'!A:O,12,0),0)</f>
        <v>0</v>
      </c>
      <c r="I18" s="14">
        <f>IFERROR(+VLOOKUP("LEEQTF"&amp;A18,'Main File'!A:O,13,0),0)</f>
        <v>0</v>
      </c>
      <c r="J18" s="14">
        <f>IFERROR(+VLOOKUP("LEEQTF"&amp;A18,'Main File'!A:O,14,0),0)</f>
        <v>0</v>
      </c>
      <c r="K18" s="14">
        <f>IFERROR(+VLOOKUP("LEEQTF"&amp;A18,'Main File'!A:O,15,0),0)</f>
        <v>0</v>
      </c>
    </row>
    <row r="19" spans="1:11" x14ac:dyDescent="0.25">
      <c r="A19" s="9">
        <f t="shared" si="0"/>
        <v>43175</v>
      </c>
      <c r="B19" s="14">
        <f>IFERROR(+VLOOKUP("LEEQTF"&amp;A19,'Main File'!A:O,6,0),0)</f>
        <v>0</v>
      </c>
      <c r="C19" s="14">
        <f>IFERROR(+VLOOKUP("LEEQTF"&amp;A19,'Main File'!A:O,7,0),0)</f>
        <v>0</v>
      </c>
      <c r="D19" s="14">
        <f>IFERROR(+VLOOKUP("LEEQTF"&amp;A19,'Main File'!A:O,8,0),0)</f>
        <v>0</v>
      </c>
      <c r="E19" s="14">
        <f>IFERROR(+VLOOKUP("LEEQTF"&amp;A19,'Main File'!A:O,9,0),0)</f>
        <v>0</v>
      </c>
      <c r="F19" s="14">
        <f>IFERROR(+VLOOKUP("LEEQTF"&amp;A19,'Main File'!A:O,10,0),0)</f>
        <v>0</v>
      </c>
      <c r="G19" s="14">
        <f>IFERROR(+VLOOKUP("LEEQTF"&amp;A19,'Main File'!A:O,11,0),0)</f>
        <v>0</v>
      </c>
      <c r="H19" s="14">
        <f>IFERROR(+VLOOKUP("LEEQTF"&amp;A19,'Main File'!A:O,12,0),0)</f>
        <v>0</v>
      </c>
      <c r="I19" s="14">
        <f>IFERROR(+VLOOKUP("LEEQTF"&amp;A19,'Main File'!A:O,13,0),0)</f>
        <v>0</v>
      </c>
      <c r="J19" s="14">
        <f>IFERROR(+VLOOKUP("LEEQTF"&amp;A19,'Main File'!A:O,14,0),0)</f>
        <v>0</v>
      </c>
      <c r="K19" s="14">
        <f>IFERROR(+VLOOKUP("LEEQTF"&amp;A19,'Main File'!A:O,15,0),0)</f>
        <v>0</v>
      </c>
    </row>
    <row r="20" spans="1:11" x14ac:dyDescent="0.25">
      <c r="A20" s="9">
        <f t="shared" si="0"/>
        <v>43176</v>
      </c>
      <c r="B20" s="14">
        <f>IFERROR(+VLOOKUP("LEEQTF"&amp;A20,'Main File'!A:O,6,0),0)</f>
        <v>0</v>
      </c>
      <c r="C20" s="14">
        <f>IFERROR(+VLOOKUP("LEEQTF"&amp;A20,'Main File'!A:O,7,0),0)</f>
        <v>0</v>
      </c>
      <c r="D20" s="14">
        <f>IFERROR(+VLOOKUP("LEEQTF"&amp;A20,'Main File'!A:O,8,0),0)</f>
        <v>0</v>
      </c>
      <c r="E20" s="14">
        <f>IFERROR(+VLOOKUP("LEEQTF"&amp;A20,'Main File'!A:O,9,0),0)</f>
        <v>0</v>
      </c>
      <c r="F20" s="14">
        <f>IFERROR(+VLOOKUP("LEEQTF"&amp;A20,'Main File'!A:O,10,0),0)</f>
        <v>0</v>
      </c>
      <c r="G20" s="14">
        <f>IFERROR(+VLOOKUP("LEEQTF"&amp;A20,'Main File'!A:O,11,0),0)</f>
        <v>0</v>
      </c>
      <c r="H20" s="14">
        <f>IFERROR(+VLOOKUP("LEEQTF"&amp;A20,'Main File'!A:O,12,0),0)</f>
        <v>0</v>
      </c>
      <c r="I20" s="14">
        <f>IFERROR(+VLOOKUP("LEEQTF"&amp;A20,'Main File'!A:O,13,0),0)</f>
        <v>0</v>
      </c>
      <c r="J20" s="14">
        <f>IFERROR(+VLOOKUP("LEEQTF"&amp;A20,'Main File'!A:O,14,0),0)</f>
        <v>0</v>
      </c>
      <c r="K20" s="14">
        <f>IFERROR(+VLOOKUP("LEEQTF"&amp;A20,'Main File'!A:O,15,0),0)</f>
        <v>0</v>
      </c>
    </row>
    <row r="21" spans="1:11" x14ac:dyDescent="0.25">
      <c r="A21" s="9">
        <f t="shared" si="0"/>
        <v>43177</v>
      </c>
      <c r="B21" s="14">
        <f>IFERROR(+VLOOKUP("LEEQTF"&amp;A21,'Main File'!A:O,6,0),0)</f>
        <v>0</v>
      </c>
      <c r="C21" s="14">
        <f>IFERROR(+VLOOKUP("LEEQTF"&amp;A21,'Main File'!A:O,7,0),0)</f>
        <v>0</v>
      </c>
      <c r="D21" s="14">
        <f>IFERROR(+VLOOKUP("LEEQTF"&amp;A21,'Main File'!A:O,8,0),0)</f>
        <v>0</v>
      </c>
      <c r="E21" s="14">
        <f>IFERROR(+VLOOKUP("LEEQTF"&amp;A21,'Main File'!A:O,9,0),0)</f>
        <v>0</v>
      </c>
      <c r="F21" s="14">
        <f>IFERROR(+VLOOKUP("LEEQTF"&amp;A21,'Main File'!A:O,10,0),0)</f>
        <v>0</v>
      </c>
      <c r="G21" s="14">
        <f>IFERROR(+VLOOKUP("LEEQTF"&amp;A21,'Main File'!A:O,11,0),0)</f>
        <v>0</v>
      </c>
      <c r="H21" s="14">
        <f>IFERROR(+VLOOKUP("LEEQTF"&amp;A21,'Main File'!A:O,12,0),0)</f>
        <v>0</v>
      </c>
      <c r="I21" s="14">
        <f>IFERROR(+VLOOKUP("LEEQTF"&amp;A21,'Main File'!A:O,13,0),0)</f>
        <v>0</v>
      </c>
      <c r="J21" s="14">
        <f>IFERROR(+VLOOKUP("LEEQTF"&amp;A21,'Main File'!A:O,14,0),0)</f>
        <v>0</v>
      </c>
      <c r="K21" s="14">
        <f>IFERROR(+VLOOKUP("LEEQTF"&amp;A21,'Main File'!A:O,15,0),0)</f>
        <v>0</v>
      </c>
    </row>
    <row r="22" spans="1:11" x14ac:dyDescent="0.25">
      <c r="A22" s="9">
        <f t="shared" si="0"/>
        <v>43178</v>
      </c>
      <c r="B22" s="14">
        <f>IFERROR(+VLOOKUP("LEEQTF"&amp;A22,'Main File'!A:O,6,0),0)</f>
        <v>0</v>
      </c>
      <c r="C22" s="14">
        <f>IFERROR(+VLOOKUP("LEEQTF"&amp;A22,'Main File'!A:O,7,0),0)</f>
        <v>0</v>
      </c>
      <c r="D22" s="14">
        <f>IFERROR(+VLOOKUP("LEEQTF"&amp;A22,'Main File'!A:O,8,0),0)</f>
        <v>0</v>
      </c>
      <c r="E22" s="14">
        <f>IFERROR(+VLOOKUP("LEEQTF"&amp;A22,'Main File'!A:O,9,0),0)</f>
        <v>0</v>
      </c>
      <c r="F22" s="14">
        <f>IFERROR(+VLOOKUP("LEEQTF"&amp;A22,'Main File'!A:O,10,0),0)</f>
        <v>0</v>
      </c>
      <c r="G22" s="14">
        <f>IFERROR(+VLOOKUP("LEEQTF"&amp;A22,'Main File'!A:O,11,0),0)</f>
        <v>0</v>
      </c>
      <c r="H22" s="14">
        <f>IFERROR(+VLOOKUP("LEEQTF"&amp;A22,'Main File'!A:O,12,0),0)</f>
        <v>0</v>
      </c>
      <c r="I22" s="14">
        <f>IFERROR(+VLOOKUP("LEEQTF"&amp;A22,'Main File'!A:O,13,0),0)</f>
        <v>0</v>
      </c>
      <c r="J22" s="14">
        <f>IFERROR(+VLOOKUP("LEEQTF"&amp;A22,'Main File'!A:O,14,0),0)</f>
        <v>0</v>
      </c>
      <c r="K22" s="14">
        <f>IFERROR(+VLOOKUP("LEEQTF"&amp;A22,'Main File'!A:O,15,0),0)</f>
        <v>0</v>
      </c>
    </row>
    <row r="23" spans="1:11" x14ac:dyDescent="0.25">
      <c r="A23" s="9">
        <f t="shared" si="0"/>
        <v>43179</v>
      </c>
      <c r="B23" s="14">
        <f>IFERROR(+VLOOKUP("LEEQTF"&amp;A23,'Main File'!A:O,6,0),0)</f>
        <v>0</v>
      </c>
      <c r="C23" s="14">
        <f>IFERROR(+VLOOKUP("LEEQTF"&amp;A23,'Main File'!A:O,7,0),0)</f>
        <v>0</v>
      </c>
      <c r="D23" s="14">
        <f>IFERROR(+VLOOKUP("LEEQTF"&amp;A23,'Main File'!A:O,8,0),0)</f>
        <v>0</v>
      </c>
      <c r="E23" s="14">
        <f>IFERROR(+VLOOKUP("LEEQTF"&amp;A23,'Main File'!A:O,9,0),0)</f>
        <v>0</v>
      </c>
      <c r="F23" s="14">
        <f>IFERROR(+VLOOKUP("LEEQTF"&amp;A23,'Main File'!A:O,10,0),0)</f>
        <v>0</v>
      </c>
      <c r="G23" s="14">
        <f>IFERROR(+VLOOKUP("LEEQTF"&amp;A23,'Main File'!A:O,11,0),0)</f>
        <v>0</v>
      </c>
      <c r="H23" s="14">
        <f>IFERROR(+VLOOKUP("LEEQTF"&amp;A23,'Main File'!A:O,12,0),0)</f>
        <v>0</v>
      </c>
      <c r="I23" s="14">
        <f>IFERROR(+VLOOKUP("LEEQTF"&amp;A23,'Main File'!A:O,13,0),0)</f>
        <v>0</v>
      </c>
      <c r="J23" s="14">
        <f>IFERROR(+VLOOKUP("LEEQTF"&amp;A23,'Main File'!A:O,14,0),0)</f>
        <v>0</v>
      </c>
      <c r="K23" s="14">
        <f>IFERROR(+VLOOKUP("LEEQTF"&amp;A23,'Main File'!A:O,15,0),0)</f>
        <v>0</v>
      </c>
    </row>
    <row r="24" spans="1:11" x14ac:dyDescent="0.25">
      <c r="A24" s="9">
        <f t="shared" si="0"/>
        <v>43180</v>
      </c>
      <c r="B24" s="14">
        <f>IFERROR(+VLOOKUP("LEEQTF"&amp;A24,'Main File'!A:O,6,0),0)</f>
        <v>0</v>
      </c>
      <c r="C24" s="14">
        <f>IFERROR(+VLOOKUP("LEEQTF"&amp;A24,'Main File'!A:O,7,0),0)</f>
        <v>0</v>
      </c>
      <c r="D24" s="14">
        <f>IFERROR(+VLOOKUP("LEEQTF"&amp;A24,'Main File'!A:O,8,0),0)</f>
        <v>0</v>
      </c>
      <c r="E24" s="14">
        <f>IFERROR(+VLOOKUP("LEEQTF"&amp;A24,'Main File'!A:O,9,0),0)</f>
        <v>0</v>
      </c>
      <c r="F24" s="14">
        <f>IFERROR(+VLOOKUP("LEEQTF"&amp;A24,'Main File'!A:O,10,0),0)</f>
        <v>0</v>
      </c>
      <c r="G24" s="14">
        <f>IFERROR(+VLOOKUP("LEEQTF"&amp;A24,'Main File'!A:O,11,0),0)</f>
        <v>0</v>
      </c>
      <c r="H24" s="14">
        <f>IFERROR(+VLOOKUP("LEEQTF"&amp;A24,'Main File'!A:O,12,0),0)</f>
        <v>0</v>
      </c>
      <c r="I24" s="14">
        <f>IFERROR(+VLOOKUP("LEEQTF"&amp;A24,'Main File'!A:O,13,0),0)</f>
        <v>0</v>
      </c>
      <c r="J24" s="14">
        <f>IFERROR(+VLOOKUP("LEEQTF"&amp;A24,'Main File'!A:O,14,0),0)</f>
        <v>0</v>
      </c>
      <c r="K24" s="14">
        <f>IFERROR(+VLOOKUP("LEEQTF"&amp;A24,'Main File'!A:O,15,0),0)</f>
        <v>0</v>
      </c>
    </row>
    <row r="25" spans="1:11" x14ac:dyDescent="0.25">
      <c r="A25" s="9">
        <f t="shared" si="0"/>
        <v>43181</v>
      </c>
      <c r="B25" s="14">
        <f>IFERROR(+VLOOKUP("LEEQTF"&amp;A25,'Main File'!A:O,6,0),0)</f>
        <v>0</v>
      </c>
      <c r="C25" s="14">
        <f>IFERROR(+VLOOKUP("LEEQTF"&amp;A25,'Main File'!A:O,7,0),0)</f>
        <v>0</v>
      </c>
      <c r="D25" s="14">
        <f>IFERROR(+VLOOKUP("LEEQTF"&amp;A25,'Main File'!A:O,8,0),0)</f>
        <v>0</v>
      </c>
      <c r="E25" s="14">
        <f>IFERROR(+VLOOKUP("LEEQTF"&amp;A25,'Main File'!A:O,9,0),0)</f>
        <v>0</v>
      </c>
      <c r="F25" s="14">
        <f>IFERROR(+VLOOKUP("LEEQTF"&amp;A25,'Main File'!A:O,10,0),0)</f>
        <v>0</v>
      </c>
      <c r="G25" s="14">
        <f>IFERROR(+VLOOKUP("LEEQTF"&amp;A25,'Main File'!A:O,11,0),0)</f>
        <v>0</v>
      </c>
      <c r="H25" s="14">
        <f>IFERROR(+VLOOKUP("LEEQTF"&amp;A25,'Main File'!A:O,12,0),0)</f>
        <v>0</v>
      </c>
      <c r="I25" s="14">
        <f>IFERROR(+VLOOKUP("LEEQTF"&amp;A25,'Main File'!A:O,13,0),0)</f>
        <v>0</v>
      </c>
      <c r="J25" s="14">
        <f>IFERROR(+VLOOKUP("LEEQTF"&amp;A25,'Main File'!A:O,14,0),0)</f>
        <v>0</v>
      </c>
      <c r="K25" s="14">
        <f>IFERROR(+VLOOKUP("LEEQTF"&amp;A25,'Main File'!A:O,15,0),0)</f>
        <v>0</v>
      </c>
    </row>
    <row r="26" spans="1:11" x14ac:dyDescent="0.25">
      <c r="A26" s="9">
        <f t="shared" si="0"/>
        <v>43182</v>
      </c>
      <c r="B26" s="14">
        <f>IFERROR(+VLOOKUP("LEEQTF"&amp;A26,'Main File'!A:O,6,0),0)</f>
        <v>0</v>
      </c>
      <c r="C26" s="14">
        <f>IFERROR(+VLOOKUP("LEEQTF"&amp;A26,'Main File'!A:O,7,0),0)</f>
        <v>0</v>
      </c>
      <c r="D26" s="14">
        <f>IFERROR(+VLOOKUP("LEEQTF"&amp;A26,'Main File'!A:O,8,0),0)</f>
        <v>0</v>
      </c>
      <c r="E26" s="14">
        <f>IFERROR(+VLOOKUP("LEEQTF"&amp;A26,'Main File'!A:O,9,0),0)</f>
        <v>0</v>
      </c>
      <c r="F26" s="14">
        <f>IFERROR(+VLOOKUP("LEEQTF"&amp;A26,'Main File'!A:O,10,0),0)</f>
        <v>0</v>
      </c>
      <c r="G26" s="14">
        <f>IFERROR(+VLOOKUP("LEEQTF"&amp;A26,'Main File'!A:O,11,0),0)</f>
        <v>0</v>
      </c>
      <c r="H26" s="14">
        <f>IFERROR(+VLOOKUP("LEEQTF"&amp;A26,'Main File'!A:O,12,0),0)</f>
        <v>0</v>
      </c>
      <c r="I26" s="14">
        <f>IFERROR(+VLOOKUP("LEEQTF"&amp;A26,'Main File'!A:O,13,0),0)</f>
        <v>0</v>
      </c>
      <c r="J26" s="14">
        <f>IFERROR(+VLOOKUP("LEEQTF"&amp;A26,'Main File'!A:O,14,0),0)</f>
        <v>0</v>
      </c>
      <c r="K26" s="14">
        <f>IFERROR(+VLOOKUP("LEEQTF"&amp;A26,'Main File'!A:O,15,0),0)</f>
        <v>0</v>
      </c>
    </row>
    <row r="27" spans="1:11" x14ac:dyDescent="0.25">
      <c r="A27" s="9">
        <f t="shared" si="0"/>
        <v>43183</v>
      </c>
      <c r="B27" s="14">
        <f>IFERROR(+VLOOKUP("LEEQTF"&amp;A27,'Main File'!A:O,6,0),0)</f>
        <v>0</v>
      </c>
      <c r="C27" s="14">
        <f>IFERROR(+VLOOKUP("LEEQTF"&amp;A27,'Main File'!A:O,7,0),0)</f>
        <v>0</v>
      </c>
      <c r="D27" s="14">
        <f>IFERROR(+VLOOKUP("LEEQTF"&amp;A27,'Main File'!A:O,8,0),0)</f>
        <v>0</v>
      </c>
      <c r="E27" s="14">
        <f>IFERROR(+VLOOKUP("LEEQTF"&amp;A27,'Main File'!A:O,9,0),0)</f>
        <v>0</v>
      </c>
      <c r="F27" s="14">
        <f>IFERROR(+VLOOKUP("LEEQTF"&amp;A27,'Main File'!A:O,10,0),0)</f>
        <v>0</v>
      </c>
      <c r="G27" s="14">
        <f>IFERROR(+VLOOKUP("LEEQTF"&amp;A27,'Main File'!A:O,11,0),0)</f>
        <v>0</v>
      </c>
      <c r="H27" s="14">
        <f>IFERROR(+VLOOKUP("LEEQTF"&amp;A27,'Main File'!A:O,12,0),0)</f>
        <v>0</v>
      </c>
      <c r="I27" s="14">
        <f>IFERROR(+VLOOKUP("LEEQTF"&amp;A27,'Main File'!A:O,13,0),0)</f>
        <v>0</v>
      </c>
      <c r="J27" s="14">
        <f>IFERROR(+VLOOKUP("LEEQTF"&amp;A27,'Main File'!A:O,14,0),0)</f>
        <v>0</v>
      </c>
      <c r="K27" s="14">
        <f>IFERROR(+VLOOKUP("LEEQTF"&amp;A27,'Main File'!A:O,15,0),0)</f>
        <v>0</v>
      </c>
    </row>
    <row r="28" spans="1:11" x14ac:dyDescent="0.25">
      <c r="A28" s="9">
        <f t="shared" si="0"/>
        <v>43184</v>
      </c>
      <c r="B28" s="14">
        <f>IFERROR(+VLOOKUP("LEEQTF"&amp;A28,'Main File'!A:O,6,0),0)</f>
        <v>0</v>
      </c>
      <c r="C28" s="14">
        <f>IFERROR(+VLOOKUP("LEEQTF"&amp;A28,'Main File'!A:O,7,0),0)</f>
        <v>0</v>
      </c>
      <c r="D28" s="14">
        <f>IFERROR(+VLOOKUP("LEEQTF"&amp;A28,'Main File'!A:O,8,0),0)</f>
        <v>0</v>
      </c>
      <c r="E28" s="14">
        <f>IFERROR(+VLOOKUP("LEEQTF"&amp;A28,'Main File'!A:O,9,0),0)</f>
        <v>0</v>
      </c>
      <c r="F28" s="14">
        <f>IFERROR(+VLOOKUP("LEEQTF"&amp;A28,'Main File'!A:O,10,0),0)</f>
        <v>0</v>
      </c>
      <c r="G28" s="14">
        <f>IFERROR(+VLOOKUP("LEEQTF"&amp;A28,'Main File'!A:O,11,0),0)</f>
        <v>0</v>
      </c>
      <c r="H28" s="14">
        <f>IFERROR(+VLOOKUP("LEEQTF"&amp;A28,'Main File'!A:O,12,0),0)</f>
        <v>0</v>
      </c>
      <c r="I28" s="14">
        <f>IFERROR(+VLOOKUP("LEEQTF"&amp;A28,'Main File'!A:O,13,0),0)</f>
        <v>0</v>
      </c>
      <c r="J28" s="14">
        <f>IFERROR(+VLOOKUP("LEEQTF"&amp;A28,'Main File'!A:O,14,0),0)</f>
        <v>0</v>
      </c>
      <c r="K28" s="14">
        <f>IFERROR(+VLOOKUP("LEEQTF"&amp;A28,'Main File'!A:O,15,0),0)</f>
        <v>0</v>
      </c>
    </row>
    <row r="29" spans="1:11" x14ac:dyDescent="0.25">
      <c r="A29" s="9">
        <f t="shared" si="0"/>
        <v>43185</v>
      </c>
      <c r="B29" s="14">
        <f>IFERROR(+VLOOKUP("LEEQTF"&amp;A29,'Main File'!A:O,6,0),0)</f>
        <v>0</v>
      </c>
      <c r="C29" s="14">
        <f>IFERROR(+VLOOKUP("LEEQTF"&amp;A29,'Main File'!A:O,7,0),0)</f>
        <v>0</v>
      </c>
      <c r="D29" s="14">
        <f>IFERROR(+VLOOKUP("LEEQTF"&amp;A29,'Main File'!A:O,8,0),0)</f>
        <v>0</v>
      </c>
      <c r="E29" s="14">
        <f>IFERROR(+VLOOKUP("LEEQTF"&amp;A29,'Main File'!A:O,9,0),0)</f>
        <v>0</v>
      </c>
      <c r="F29" s="14">
        <f>IFERROR(+VLOOKUP("LEEQTF"&amp;A29,'Main File'!A:O,10,0),0)</f>
        <v>0</v>
      </c>
      <c r="G29" s="14">
        <f>IFERROR(+VLOOKUP("LEEQTF"&amp;A29,'Main File'!A:O,11,0),0)</f>
        <v>0</v>
      </c>
      <c r="H29" s="14">
        <f>IFERROR(+VLOOKUP("LEEQTF"&amp;A29,'Main File'!A:O,12,0),0)</f>
        <v>0</v>
      </c>
      <c r="I29" s="14">
        <f>IFERROR(+VLOOKUP("LEEQTF"&amp;A29,'Main File'!A:O,13,0),0)</f>
        <v>0</v>
      </c>
      <c r="J29" s="14">
        <f>IFERROR(+VLOOKUP("LEEQTF"&amp;A29,'Main File'!A:O,14,0),0)</f>
        <v>0</v>
      </c>
      <c r="K29" s="14">
        <f>IFERROR(+VLOOKUP("LEEQTF"&amp;A29,'Main File'!A:O,15,0),0)</f>
        <v>0</v>
      </c>
    </row>
    <row r="30" spans="1:11" x14ac:dyDescent="0.25">
      <c r="A30" s="9">
        <f t="shared" si="0"/>
        <v>43186</v>
      </c>
      <c r="B30" s="14">
        <f>IFERROR(+VLOOKUP("LEEQTF"&amp;A30,'Main File'!A:O,6,0),0)</f>
        <v>0</v>
      </c>
      <c r="C30" s="14">
        <f>IFERROR(+VLOOKUP("LEEQTF"&amp;A30,'Main File'!A:O,7,0),0)</f>
        <v>0</v>
      </c>
      <c r="D30" s="14">
        <f>IFERROR(+VLOOKUP("LEEQTF"&amp;A30,'Main File'!A:O,8,0),0)</f>
        <v>0</v>
      </c>
      <c r="E30" s="14">
        <f>IFERROR(+VLOOKUP("LEEQTF"&amp;A30,'Main File'!A:O,9,0),0)</f>
        <v>0</v>
      </c>
      <c r="F30" s="14">
        <f>IFERROR(+VLOOKUP("LEEQTF"&amp;A30,'Main File'!A:O,10,0),0)</f>
        <v>0</v>
      </c>
      <c r="G30" s="14">
        <f>IFERROR(+VLOOKUP("LEEQTF"&amp;A30,'Main File'!A:O,11,0),0)</f>
        <v>0</v>
      </c>
      <c r="H30" s="14">
        <f>IFERROR(+VLOOKUP("LEEQTF"&amp;A30,'Main File'!A:O,12,0),0)</f>
        <v>0</v>
      </c>
      <c r="I30" s="14">
        <f>IFERROR(+VLOOKUP("LEEQTF"&amp;A30,'Main File'!A:O,13,0),0)</f>
        <v>0</v>
      </c>
      <c r="J30" s="14">
        <f>IFERROR(+VLOOKUP("LEEQTF"&amp;A30,'Main File'!A:O,14,0),0)</f>
        <v>0</v>
      </c>
      <c r="K30" s="14">
        <f>IFERROR(+VLOOKUP("LEEQTF"&amp;A30,'Main File'!A:O,15,0),0)</f>
        <v>0</v>
      </c>
    </row>
    <row r="31" spans="1:11" x14ac:dyDescent="0.25">
      <c r="A31" s="9">
        <f t="shared" si="0"/>
        <v>43187</v>
      </c>
      <c r="B31" s="14">
        <f>IFERROR(+VLOOKUP("LEEQTF"&amp;A31,'Main File'!A:O,6,0),0)</f>
        <v>0</v>
      </c>
      <c r="C31" s="14">
        <f>IFERROR(+VLOOKUP("LEEQTF"&amp;A31,'Main File'!A:O,7,0),0)</f>
        <v>0</v>
      </c>
      <c r="D31" s="14">
        <f>IFERROR(+VLOOKUP("LEEQTF"&amp;A31,'Main File'!A:O,8,0),0)</f>
        <v>0</v>
      </c>
      <c r="E31" s="14">
        <f>IFERROR(+VLOOKUP("LEEQTF"&amp;A31,'Main File'!A:O,9,0),0)</f>
        <v>0</v>
      </c>
      <c r="F31" s="14">
        <f>IFERROR(+VLOOKUP("LEEQTF"&amp;A31,'Main File'!A:O,10,0),0)</f>
        <v>0</v>
      </c>
      <c r="G31" s="14">
        <f>IFERROR(+VLOOKUP("LEEQTF"&amp;A31,'Main File'!A:O,11,0),0)</f>
        <v>0</v>
      </c>
      <c r="H31" s="14">
        <f>IFERROR(+VLOOKUP("LEEQTF"&amp;A31,'Main File'!A:O,12,0),0)</f>
        <v>0</v>
      </c>
      <c r="I31" s="14">
        <f>IFERROR(+VLOOKUP("LEEQTF"&amp;A31,'Main File'!A:O,13,0),0)</f>
        <v>0</v>
      </c>
      <c r="J31" s="14">
        <f>IFERROR(+VLOOKUP("LEEQTF"&amp;A31,'Main File'!A:O,14,0),0)</f>
        <v>0</v>
      </c>
      <c r="K31" s="14">
        <f>IFERROR(+VLOOKUP("LEEQTF"&amp;A31,'Main File'!A:O,15,0),0)</f>
        <v>0</v>
      </c>
    </row>
    <row r="32" spans="1:11" x14ac:dyDescent="0.25">
      <c r="A32" s="9">
        <f t="shared" si="0"/>
        <v>43188</v>
      </c>
      <c r="B32" s="14">
        <f>IFERROR(+VLOOKUP("LEEQTF"&amp;A32,'Main File'!A:O,6,0),0)</f>
        <v>0</v>
      </c>
      <c r="C32" s="14">
        <f>IFERROR(+VLOOKUP("LEEQTF"&amp;A32,'Main File'!A:O,7,0),0)</f>
        <v>0</v>
      </c>
      <c r="D32" s="14">
        <f>IFERROR(+VLOOKUP("LEEQTF"&amp;A32,'Main File'!A:O,8,0),0)</f>
        <v>0</v>
      </c>
      <c r="E32" s="14">
        <f>IFERROR(+VLOOKUP("LEEQTF"&amp;A32,'Main File'!A:O,9,0),0)</f>
        <v>0</v>
      </c>
      <c r="F32" s="14">
        <f>IFERROR(+VLOOKUP("LEEQTF"&amp;A32,'Main File'!A:O,10,0),0)</f>
        <v>0</v>
      </c>
      <c r="G32" s="14">
        <f>IFERROR(+VLOOKUP("LEEQTF"&amp;A32,'Main File'!A:O,11,0),0)</f>
        <v>0</v>
      </c>
      <c r="H32" s="14">
        <f>IFERROR(+VLOOKUP("LEEQTF"&amp;A32,'Main File'!A:O,12,0),0)</f>
        <v>0</v>
      </c>
      <c r="I32" s="14">
        <f>IFERROR(+VLOOKUP("LEEQTF"&amp;A32,'Main File'!A:O,13,0),0)</f>
        <v>0</v>
      </c>
      <c r="J32" s="14">
        <f>IFERROR(+VLOOKUP("LEEQTF"&amp;A32,'Main File'!A:O,14,0),0)</f>
        <v>0</v>
      </c>
      <c r="K32" s="14">
        <f>IFERROR(+VLOOKUP("LEEQTF"&amp;A32,'Main File'!A:O,15,0),0)</f>
        <v>0</v>
      </c>
    </row>
    <row r="33" spans="1:11" x14ac:dyDescent="0.25">
      <c r="A33" s="9">
        <f t="shared" si="0"/>
        <v>43189</v>
      </c>
      <c r="B33" s="14">
        <f>IFERROR(+VLOOKUP("LEEQTF"&amp;A33,'Main File'!A:O,6,0),0)</f>
        <v>0</v>
      </c>
      <c r="C33" s="14">
        <f>IFERROR(+VLOOKUP("LEEQTF"&amp;A33,'Main File'!A:O,7,0),0)</f>
        <v>0</v>
      </c>
      <c r="D33" s="14">
        <f>IFERROR(+VLOOKUP("LEEQTF"&amp;A33,'Main File'!A:O,8,0),0)</f>
        <v>0</v>
      </c>
      <c r="E33" s="14">
        <f>IFERROR(+VLOOKUP("LEEQTF"&amp;A33,'Main File'!A:O,9,0),0)</f>
        <v>0</v>
      </c>
      <c r="F33" s="14">
        <f>IFERROR(+VLOOKUP("LEEQTF"&amp;A33,'Main File'!A:O,10,0),0)</f>
        <v>0</v>
      </c>
      <c r="G33" s="14">
        <f>IFERROR(+VLOOKUP("LEEQTF"&amp;A33,'Main File'!A:O,11,0),0)</f>
        <v>0</v>
      </c>
      <c r="H33" s="14">
        <f>IFERROR(+VLOOKUP("LEEQTF"&amp;A33,'Main File'!A:O,12,0),0)</f>
        <v>0</v>
      </c>
      <c r="I33" s="14">
        <f>IFERROR(+VLOOKUP("LEEQTF"&amp;A33,'Main File'!A:O,13,0),0)</f>
        <v>0</v>
      </c>
      <c r="J33" s="14">
        <f>IFERROR(+VLOOKUP("LEEQTF"&amp;A33,'Main File'!A:O,14,0),0)</f>
        <v>0</v>
      </c>
      <c r="K33" s="14">
        <f>IFERROR(+VLOOKUP("LEEQTF"&amp;A33,'Main File'!A:O,15,0),0)</f>
        <v>0</v>
      </c>
    </row>
    <row r="34" spans="1:11" x14ac:dyDescent="0.25">
      <c r="A34" s="9">
        <f t="shared" si="0"/>
        <v>43190</v>
      </c>
      <c r="B34" s="14">
        <f>IFERROR(+VLOOKUP("LEEQTF"&amp;A34,'Main File'!A:O,6,0),0)</f>
        <v>0</v>
      </c>
      <c r="C34" s="14">
        <f>IFERROR(+VLOOKUP("LEEQTF"&amp;A34,'Main File'!A:O,7,0),0)</f>
        <v>0</v>
      </c>
      <c r="D34" s="14">
        <f>IFERROR(+VLOOKUP("LEEQTF"&amp;A34,'Main File'!A:O,8,0),0)</f>
        <v>0</v>
      </c>
      <c r="E34" s="14">
        <f>IFERROR(+VLOOKUP("LEEQTF"&amp;A34,'Main File'!A:O,9,0),0)</f>
        <v>0</v>
      </c>
      <c r="F34" s="14">
        <f>IFERROR(+VLOOKUP("LEEQTF"&amp;A34,'Main File'!A:O,10,0),0)</f>
        <v>0</v>
      </c>
      <c r="G34" s="14">
        <f>IFERROR(+VLOOKUP("LEEQTF"&amp;A34,'Main File'!A:O,11,0),0)</f>
        <v>0</v>
      </c>
      <c r="H34" s="14">
        <f>IFERROR(+VLOOKUP("LEEQTF"&amp;A34,'Main File'!A:O,12,0),0)</f>
        <v>0</v>
      </c>
      <c r="I34" s="14">
        <f>IFERROR(+VLOOKUP("LEEQTF"&amp;A34,'Main File'!A:O,13,0),0)</f>
        <v>0</v>
      </c>
      <c r="J34" s="14">
        <f>IFERROR(+VLOOKUP("LEEQTF"&amp;A34,'Main File'!A:O,14,0),0)</f>
        <v>0</v>
      </c>
      <c r="K34" s="14">
        <f>IFERROR(+VLOOKUP("LEEQTF"&amp;A34,'Main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41"/>
  <sheetViews>
    <sheetView workbookViewId="0">
      <selection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Growth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5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IFERROR(+VLOOKUP("LEGROW"&amp;A4,'Main File'!A:O,6,0),0)</f>
        <v>2.3550790394276291</v>
      </c>
      <c r="C4" s="14">
        <f>IFERROR(+VLOOKUP("LEGROW"&amp;A4,'Main File'!A:O,7,0),0)</f>
        <v>0.30002369058750578</v>
      </c>
      <c r="D4" s="14">
        <f>IFERROR(+VLOOKUP("LEGROW"&amp;A4,'Main File'!A:O,8,0),0)</f>
        <v>0.2</v>
      </c>
      <c r="E4" s="14">
        <f>IFERROR(+VLOOKUP("LEGROW"&amp;A4,'Main File'!A:O,9,0),0)</f>
        <v>0.2763138113913709</v>
      </c>
      <c r="F4" s="14">
        <f>IFERROR(+VLOOKUP("LEGROW"&amp;A4,'Main File'!A:O,10,0),0)</f>
        <v>3.131416541406506</v>
      </c>
      <c r="G4" s="14">
        <f>IFERROR(+VLOOKUP("LEGROW"&amp;A4,'Main File'!A:O,11,0),0)</f>
        <v>1.3993938370110786</v>
      </c>
      <c r="H4" s="14">
        <f>IFERROR(+VLOOKUP("LEGROW"&amp;A4,'Main File'!A:O,12,0),0)</f>
        <v>0</v>
      </c>
      <c r="I4" s="14">
        <f>IFERROR(+VLOOKUP("LEGROW"&amp;A4,'Main File'!A:O,13,0),0)</f>
        <v>0.2</v>
      </c>
      <c r="J4" s="14">
        <f>IFERROR(+VLOOKUP("LEGROW"&amp;A4,'Main File'!A:O,14,0),0)</f>
        <v>0.27350059654327064</v>
      </c>
      <c r="K4" s="14">
        <f>IFERROR(+VLOOKUP("LEGROW"&amp;A4,'Main File'!A:O,15,0),0)</f>
        <v>1.8728944335543491</v>
      </c>
    </row>
    <row r="5" spans="1:14" x14ac:dyDescent="0.25">
      <c r="A5" s="9">
        <v>43161</v>
      </c>
      <c r="B5" s="14">
        <f>IFERROR(+VLOOKUP("LEGROW"&amp;A5,'Main File'!A:O,6,0),0)</f>
        <v>2.3549379356628375</v>
      </c>
      <c r="C5" s="14">
        <f>IFERROR(+VLOOKUP("LEGROW"&amp;A5,'Main File'!A:O,7,0),0)</f>
        <v>0.30002369607971952</v>
      </c>
      <c r="D5" s="14">
        <f>IFERROR(+VLOOKUP("LEGROW"&amp;A5,'Main File'!A:O,8,0),0)</f>
        <v>0.2</v>
      </c>
      <c r="E5" s="14">
        <f>IFERROR(+VLOOKUP("LEGROW"&amp;A5,'Main File'!A:O,9,0),0)</f>
        <v>0.27628815160894543</v>
      </c>
      <c r="F5" s="14">
        <f>IFERROR(+VLOOKUP("LEGROW"&amp;A5,'Main File'!A:O,10,0),0)</f>
        <v>3.1312497833515027</v>
      </c>
      <c r="G5" s="14">
        <f>IFERROR(+VLOOKUP("LEGROW"&amp;A5,'Main File'!A:O,11,0),0)</f>
        <v>1.3993737606318826</v>
      </c>
      <c r="H5" s="14">
        <f>IFERROR(+VLOOKUP("LEGROW"&amp;A5,'Main File'!A:O,12,0),0)</f>
        <v>0</v>
      </c>
      <c r="I5" s="14">
        <f>IFERROR(+VLOOKUP("LEGROW"&amp;A5,'Main File'!A:O,13,0),0)</f>
        <v>0.2</v>
      </c>
      <c r="J5" s="14">
        <f>IFERROR(+VLOOKUP("LEGROW"&amp;A5,'Main File'!A:O,14,0),0)</f>
        <v>0.27349767772973915</v>
      </c>
      <c r="K5" s="14">
        <f>IFERROR(+VLOOKUP("LEGROW"&amp;A5,'Main File'!A:O,15,0),0)</f>
        <v>1.8728714383616216</v>
      </c>
    </row>
    <row r="6" spans="1:14" x14ac:dyDescent="0.25">
      <c r="A6" s="9">
        <f>+A5+1</f>
        <v>43162</v>
      </c>
      <c r="B6" s="14">
        <f>IFERROR(+VLOOKUP("LEGROW"&amp;A6,'Main File'!A:O,6,0),0)</f>
        <v>2.3549452302381169</v>
      </c>
      <c r="C6" s="14">
        <f>IFERROR(+VLOOKUP("LEGROW"&amp;A6,'Main File'!A:O,7,0),0)</f>
        <v>0.3000237041415601</v>
      </c>
      <c r="D6" s="14">
        <f>IFERROR(+VLOOKUP("LEGROW"&amp;A6,'Main File'!A:O,8,0),0)</f>
        <v>0.2</v>
      </c>
      <c r="E6" s="14">
        <f>IFERROR(+VLOOKUP("LEGROW"&amp;A6,'Main File'!A:O,9,0),0)</f>
        <v>0.27628975747780726</v>
      </c>
      <c r="F6" s="14">
        <f>IFERROR(+VLOOKUP("LEGROW"&amp;A6,'Main File'!A:O,10,0),0)</f>
        <v>3.1312586918574845</v>
      </c>
      <c r="G6" s="14">
        <f>IFERROR(+VLOOKUP("LEGROW"&amp;A6,'Main File'!A:O,11,0),0)</f>
        <v>1.3993805864868407</v>
      </c>
      <c r="H6" s="14">
        <f>IFERROR(+VLOOKUP("LEGROW"&amp;A6,'Main File'!A:O,12,0),0)</f>
        <v>0</v>
      </c>
      <c r="I6" s="14">
        <f>IFERROR(+VLOOKUP("LEGROW"&amp;A6,'Main File'!A:O,13,0),0)</f>
        <v>0.2</v>
      </c>
      <c r="J6" s="14">
        <f>IFERROR(+VLOOKUP("LEGROW"&amp;A6,'Main File'!A:O,14,0),0)</f>
        <v>0.27349866598401784</v>
      </c>
      <c r="K6" s="14">
        <f>IFERROR(+VLOOKUP("LEGROW"&amp;A6,'Main File'!A:O,15,0),0)</f>
        <v>1.8728792524708586</v>
      </c>
    </row>
    <row r="7" spans="1:14" x14ac:dyDescent="0.25">
      <c r="A7" s="9">
        <f t="shared" ref="A7:A34" si="0">+A6+1</f>
        <v>43163</v>
      </c>
      <c r="B7" s="14">
        <f>IFERROR(+VLOOKUP("LEGROW"&amp;A7,'Main File'!A:O,6,0),0)</f>
        <v>2.3549520809687201</v>
      </c>
      <c r="C7" s="14">
        <f>IFERROR(+VLOOKUP("LEGROW"&amp;A7,'Main File'!A:O,7,0),0)</f>
        <v>0.30002371030658204</v>
      </c>
      <c r="D7" s="14">
        <f>IFERROR(+VLOOKUP("LEGROW"&amp;A7,'Main File'!A:O,8,0),0)</f>
        <v>0.2</v>
      </c>
      <c r="E7" s="14">
        <f>IFERROR(+VLOOKUP("LEGROW"&amp;A7,'Main File'!A:O,9,0),0)</f>
        <v>0.27629093303925872</v>
      </c>
      <c r="F7" s="14">
        <f>IFERROR(+VLOOKUP("LEGROW"&amp;A7,'Main File'!A:O,10,0),0)</f>
        <v>3.1312667243145609</v>
      </c>
      <c r="G7" s="14">
        <f>IFERROR(+VLOOKUP("LEGROW"&amp;A7,'Main File'!A:O,11,0),0)</f>
        <v>1.3993868745494196</v>
      </c>
      <c r="H7" s="14">
        <f>IFERROR(+VLOOKUP("LEGROW"&amp;A7,'Main File'!A:O,12,0),0)</f>
        <v>0</v>
      </c>
      <c r="I7" s="14">
        <f>IFERROR(+VLOOKUP("LEGROW"&amp;A7,'Main File'!A:O,13,0),0)</f>
        <v>0.2</v>
      </c>
      <c r="J7" s="14">
        <f>IFERROR(+VLOOKUP("LEGROW"&amp;A7,'Main File'!A:O,14,0),0)</f>
        <v>0.27349965372157775</v>
      </c>
      <c r="K7" s="14">
        <f>IFERROR(+VLOOKUP("LEGROW"&amp;A7,'Main File'!A:O,15,0),0)</f>
        <v>1.8728865282709972</v>
      </c>
    </row>
    <row r="8" spans="1:14" x14ac:dyDescent="0.25">
      <c r="A8" s="9">
        <f t="shared" si="0"/>
        <v>43164</v>
      </c>
      <c r="B8" s="14">
        <f>IFERROR(+VLOOKUP("LEGROW"&amp;A8,'Main File'!A:O,6,0),0)</f>
        <v>0</v>
      </c>
      <c r="C8" s="14">
        <f>IFERROR(+VLOOKUP("LEGROW"&amp;A8,'Main File'!A:O,7,0),0)</f>
        <v>0</v>
      </c>
      <c r="D8" s="14">
        <f>IFERROR(+VLOOKUP("LEGROW"&amp;A8,'Main File'!A:O,8,0),0)</f>
        <v>0</v>
      </c>
      <c r="E8" s="14">
        <f>IFERROR(+VLOOKUP("LEGROW"&amp;A8,'Main File'!A:O,9,0),0)</f>
        <v>0</v>
      </c>
      <c r="F8" s="14">
        <f>IFERROR(+VLOOKUP("LEGROW"&amp;A8,'Main File'!A:O,10,0),0)</f>
        <v>0</v>
      </c>
      <c r="G8" s="14">
        <f>IFERROR(+VLOOKUP("LEGROW"&amp;A8,'Main File'!A:O,11,0),0)</f>
        <v>0</v>
      </c>
      <c r="H8" s="14">
        <f>IFERROR(+VLOOKUP("LEGROW"&amp;A8,'Main File'!A:O,12,0),0)</f>
        <v>0</v>
      </c>
      <c r="I8" s="14">
        <f>IFERROR(+VLOOKUP("LEGROW"&amp;A8,'Main File'!A:O,13,0),0)</f>
        <v>0</v>
      </c>
      <c r="J8" s="14">
        <f>IFERROR(+VLOOKUP("LEGROW"&amp;A8,'Main File'!A:O,14,0),0)</f>
        <v>0</v>
      </c>
      <c r="K8" s="14">
        <f>IFERROR(+VLOOKUP("LEGROW"&amp;A8,'Main File'!A:O,15,0),0)</f>
        <v>0</v>
      </c>
    </row>
    <row r="9" spans="1:14" x14ac:dyDescent="0.25">
      <c r="A9" s="9">
        <f t="shared" si="0"/>
        <v>43165</v>
      </c>
      <c r="B9" s="14">
        <f>IFERROR(+VLOOKUP("LEGROW"&amp;A9,'Main File'!A:O,6,0),0)</f>
        <v>0</v>
      </c>
      <c r="C9" s="14">
        <f>IFERROR(+VLOOKUP("LEGROW"&amp;A9,'Main File'!A:O,7,0),0)</f>
        <v>0</v>
      </c>
      <c r="D9" s="14">
        <f>IFERROR(+VLOOKUP("LEGROW"&amp;A9,'Main File'!A:O,8,0),0)</f>
        <v>0</v>
      </c>
      <c r="E9" s="14">
        <f>IFERROR(+VLOOKUP("LEGROW"&amp;A9,'Main File'!A:O,9,0),0)</f>
        <v>0</v>
      </c>
      <c r="F9" s="14">
        <f>IFERROR(+VLOOKUP("LEGROW"&amp;A9,'Main File'!A:O,10,0),0)</f>
        <v>0</v>
      </c>
      <c r="G9" s="14">
        <f>IFERROR(+VLOOKUP("LEGROW"&amp;A9,'Main File'!A:O,11,0),0)</f>
        <v>0</v>
      </c>
      <c r="H9" s="14">
        <f>IFERROR(+VLOOKUP("LEGROW"&amp;A9,'Main File'!A:O,12,0),0)</f>
        <v>0</v>
      </c>
      <c r="I9" s="14">
        <f>IFERROR(+VLOOKUP("LEGROW"&amp;A9,'Main File'!A:O,13,0),0)</f>
        <v>0</v>
      </c>
      <c r="J9" s="14">
        <f>IFERROR(+VLOOKUP("LEGROW"&amp;A9,'Main File'!A:O,14,0),0)</f>
        <v>0</v>
      </c>
      <c r="K9" s="14">
        <f>IFERROR(+VLOOKUP("LEGROW"&amp;A9,'Main File'!A:O,15,0),0)</f>
        <v>0</v>
      </c>
    </row>
    <row r="10" spans="1:14" x14ac:dyDescent="0.25">
      <c r="A10" s="9">
        <f t="shared" si="0"/>
        <v>43166</v>
      </c>
      <c r="B10" s="14">
        <f>IFERROR(+VLOOKUP("LEGROW"&amp;A10,'Main File'!A:O,6,0),0)</f>
        <v>0</v>
      </c>
      <c r="C10" s="14">
        <f>IFERROR(+VLOOKUP("LEGROW"&amp;A10,'Main File'!A:O,7,0),0)</f>
        <v>0</v>
      </c>
      <c r="D10" s="14">
        <f>IFERROR(+VLOOKUP("LEGROW"&amp;A10,'Main File'!A:O,8,0),0)</f>
        <v>0</v>
      </c>
      <c r="E10" s="14">
        <f>IFERROR(+VLOOKUP("LEGROW"&amp;A10,'Main File'!A:O,9,0),0)</f>
        <v>0</v>
      </c>
      <c r="F10" s="14">
        <f>IFERROR(+VLOOKUP("LEGROW"&amp;A10,'Main File'!A:O,10,0),0)</f>
        <v>0</v>
      </c>
      <c r="G10" s="14">
        <f>IFERROR(+VLOOKUP("LEGROW"&amp;A10,'Main File'!A:O,11,0),0)</f>
        <v>0</v>
      </c>
      <c r="H10" s="14">
        <f>IFERROR(+VLOOKUP("LEGROW"&amp;A10,'Main File'!A:O,12,0),0)</f>
        <v>0</v>
      </c>
      <c r="I10" s="14">
        <f>IFERROR(+VLOOKUP("LEGROW"&amp;A10,'Main File'!A:O,13,0),0)</f>
        <v>0</v>
      </c>
      <c r="J10" s="14">
        <f>IFERROR(+VLOOKUP("LEGROW"&amp;A10,'Main File'!A:O,14,0),0)</f>
        <v>0</v>
      </c>
      <c r="K10" s="14">
        <f>IFERROR(+VLOOKUP("LEGROW"&amp;A10,'Main File'!A:O,15,0),0)</f>
        <v>0</v>
      </c>
    </row>
    <row r="11" spans="1:14" x14ac:dyDescent="0.25">
      <c r="A11" s="9">
        <f t="shared" si="0"/>
        <v>43167</v>
      </c>
      <c r="B11" s="14">
        <f>IFERROR(+VLOOKUP("LEGROW"&amp;A11,'Main File'!A:O,6,0),0)</f>
        <v>0</v>
      </c>
      <c r="C11" s="14">
        <f>IFERROR(+VLOOKUP("LEGROW"&amp;A11,'Main File'!A:O,7,0),0)</f>
        <v>0</v>
      </c>
      <c r="D11" s="14">
        <f>IFERROR(+VLOOKUP("LEGROW"&amp;A11,'Main File'!A:O,8,0),0)</f>
        <v>0</v>
      </c>
      <c r="E11" s="14">
        <f>IFERROR(+VLOOKUP("LEGROW"&amp;A11,'Main File'!A:O,9,0),0)</f>
        <v>0</v>
      </c>
      <c r="F11" s="14">
        <f>IFERROR(+VLOOKUP("LEGROW"&amp;A11,'Main File'!A:O,10,0),0)</f>
        <v>0</v>
      </c>
      <c r="G11" s="14">
        <f>IFERROR(+VLOOKUP("LEGROW"&amp;A11,'Main File'!A:O,11,0),0)</f>
        <v>0</v>
      </c>
      <c r="H11" s="14">
        <f>IFERROR(+VLOOKUP("LEGROW"&amp;A11,'Main File'!A:O,12,0),0)</f>
        <v>0</v>
      </c>
      <c r="I11" s="14">
        <f>IFERROR(+VLOOKUP("LEGROW"&amp;A11,'Main File'!A:O,13,0),0)</f>
        <v>0</v>
      </c>
      <c r="J11" s="14">
        <f>IFERROR(+VLOOKUP("LEGROW"&amp;A11,'Main File'!A:O,14,0),0)</f>
        <v>0</v>
      </c>
      <c r="K11" s="14">
        <f>IFERROR(+VLOOKUP("LEGROW"&amp;A11,'Main File'!A:O,15,0),0)</f>
        <v>0</v>
      </c>
    </row>
    <row r="12" spans="1:14" x14ac:dyDescent="0.25">
      <c r="A12" s="9">
        <f t="shared" si="0"/>
        <v>43168</v>
      </c>
      <c r="B12" s="14">
        <f>IFERROR(+VLOOKUP("LEGROW"&amp;A12,'Main File'!A:O,6,0),0)</f>
        <v>0</v>
      </c>
      <c r="C12" s="14">
        <f>IFERROR(+VLOOKUP("LEGROW"&amp;A12,'Main File'!A:O,7,0),0)</f>
        <v>0</v>
      </c>
      <c r="D12" s="14">
        <f>IFERROR(+VLOOKUP("LEGROW"&amp;A12,'Main File'!A:O,8,0),0)</f>
        <v>0</v>
      </c>
      <c r="E12" s="14">
        <f>IFERROR(+VLOOKUP("LEGROW"&amp;A12,'Main File'!A:O,9,0),0)</f>
        <v>0</v>
      </c>
      <c r="F12" s="14">
        <f>IFERROR(+VLOOKUP("LEGROW"&amp;A12,'Main File'!A:O,10,0),0)</f>
        <v>0</v>
      </c>
      <c r="G12" s="14">
        <f>IFERROR(+VLOOKUP("LEGROW"&amp;A12,'Main File'!A:O,11,0),0)</f>
        <v>0</v>
      </c>
      <c r="H12" s="14">
        <f>IFERROR(+VLOOKUP("LEGROW"&amp;A12,'Main File'!A:O,12,0),0)</f>
        <v>0</v>
      </c>
      <c r="I12" s="14">
        <f>IFERROR(+VLOOKUP("LEGROW"&amp;A12,'Main File'!A:O,13,0),0)</f>
        <v>0</v>
      </c>
      <c r="J12" s="14">
        <f>IFERROR(+VLOOKUP("LEGROW"&amp;A12,'Main File'!A:O,14,0),0)</f>
        <v>0</v>
      </c>
      <c r="K12" s="14">
        <f>IFERROR(+VLOOKUP("LEGROW"&amp;A12,'Main File'!A:O,15,0),0)</f>
        <v>0</v>
      </c>
    </row>
    <row r="13" spans="1:14" x14ac:dyDescent="0.25">
      <c r="A13" s="9">
        <f t="shared" si="0"/>
        <v>43169</v>
      </c>
      <c r="B13" s="14">
        <f>IFERROR(+VLOOKUP("LEGROW"&amp;A13,'Main File'!A:O,6,0),0)</f>
        <v>0</v>
      </c>
      <c r="C13" s="14">
        <f>IFERROR(+VLOOKUP("LEGROW"&amp;A13,'Main File'!A:O,7,0),0)</f>
        <v>0</v>
      </c>
      <c r="D13" s="14">
        <f>IFERROR(+VLOOKUP("LEGROW"&amp;A13,'Main File'!A:O,8,0),0)</f>
        <v>0</v>
      </c>
      <c r="E13" s="14">
        <f>IFERROR(+VLOOKUP("LEGROW"&amp;A13,'Main File'!A:O,9,0),0)</f>
        <v>0</v>
      </c>
      <c r="F13" s="14">
        <f>IFERROR(+VLOOKUP("LEGROW"&amp;A13,'Main File'!A:O,10,0),0)</f>
        <v>0</v>
      </c>
      <c r="G13" s="14">
        <f>IFERROR(+VLOOKUP("LEGROW"&amp;A13,'Main File'!A:O,11,0),0)</f>
        <v>0</v>
      </c>
      <c r="H13" s="14">
        <f>IFERROR(+VLOOKUP("LEGROW"&amp;A13,'Main File'!A:O,12,0),0)</f>
        <v>0</v>
      </c>
      <c r="I13" s="14">
        <f>IFERROR(+VLOOKUP("LEGROW"&amp;A13,'Main File'!A:O,13,0),0)</f>
        <v>0</v>
      </c>
      <c r="J13" s="14">
        <f>IFERROR(+VLOOKUP("LEGROW"&amp;A13,'Main File'!A:O,14,0),0)</f>
        <v>0</v>
      </c>
      <c r="K13" s="14">
        <f>IFERROR(+VLOOKUP("LEGROW"&amp;A13,'Main File'!A:O,15,0),0)</f>
        <v>0</v>
      </c>
    </row>
    <row r="14" spans="1:14" x14ac:dyDescent="0.25">
      <c r="A14" s="9">
        <f t="shared" si="0"/>
        <v>43170</v>
      </c>
      <c r="B14" s="14">
        <f>IFERROR(+VLOOKUP("LEGROW"&amp;A14,'Main File'!A:O,6,0),0)</f>
        <v>0</v>
      </c>
      <c r="C14" s="14">
        <f>IFERROR(+VLOOKUP("LEGROW"&amp;A14,'Main File'!A:O,7,0),0)</f>
        <v>0</v>
      </c>
      <c r="D14" s="14">
        <f>IFERROR(+VLOOKUP("LEGROW"&amp;A14,'Main File'!A:O,8,0),0)</f>
        <v>0</v>
      </c>
      <c r="E14" s="14">
        <f>IFERROR(+VLOOKUP("LEGROW"&amp;A14,'Main File'!A:O,9,0),0)</f>
        <v>0</v>
      </c>
      <c r="F14" s="14">
        <f>IFERROR(+VLOOKUP("LEGROW"&amp;A14,'Main File'!A:O,10,0),0)</f>
        <v>0</v>
      </c>
      <c r="G14" s="14">
        <f>IFERROR(+VLOOKUP("LEGROW"&amp;A14,'Main File'!A:O,11,0),0)</f>
        <v>0</v>
      </c>
      <c r="H14" s="14">
        <f>IFERROR(+VLOOKUP("LEGROW"&amp;A14,'Main File'!A:O,12,0),0)</f>
        <v>0</v>
      </c>
      <c r="I14" s="14">
        <f>IFERROR(+VLOOKUP("LEGROW"&amp;A14,'Main File'!A:O,13,0),0)</f>
        <v>0</v>
      </c>
      <c r="J14" s="14">
        <f>IFERROR(+VLOOKUP("LEGROW"&amp;A14,'Main File'!A:O,14,0),0)</f>
        <v>0</v>
      </c>
      <c r="K14" s="14">
        <f>IFERROR(+VLOOKUP("LEGROW"&amp;A14,'Main File'!A:O,15,0),0)</f>
        <v>0</v>
      </c>
    </row>
    <row r="15" spans="1:14" x14ac:dyDescent="0.25">
      <c r="A15" s="9">
        <f t="shared" si="0"/>
        <v>43171</v>
      </c>
      <c r="B15" s="14">
        <f>IFERROR(+VLOOKUP("LEGROW"&amp;A15,'Main File'!A:O,6,0),0)</f>
        <v>0</v>
      </c>
      <c r="C15" s="14">
        <f>IFERROR(+VLOOKUP("LEGROW"&amp;A15,'Main File'!A:O,7,0),0)</f>
        <v>0</v>
      </c>
      <c r="D15" s="14">
        <f>IFERROR(+VLOOKUP("LEGROW"&amp;A15,'Main File'!A:O,8,0),0)</f>
        <v>0</v>
      </c>
      <c r="E15" s="14">
        <f>IFERROR(+VLOOKUP("LEGROW"&amp;A15,'Main File'!A:O,9,0),0)</f>
        <v>0</v>
      </c>
      <c r="F15" s="14">
        <f>IFERROR(+VLOOKUP("LEGROW"&amp;A15,'Main File'!A:O,10,0),0)</f>
        <v>0</v>
      </c>
      <c r="G15" s="14">
        <f>IFERROR(+VLOOKUP("LEGROW"&amp;A15,'Main File'!A:O,11,0),0)</f>
        <v>0</v>
      </c>
      <c r="H15" s="14">
        <f>IFERROR(+VLOOKUP("LEGROW"&amp;A15,'Main File'!A:O,12,0),0)</f>
        <v>0</v>
      </c>
      <c r="I15" s="14">
        <f>IFERROR(+VLOOKUP("LEGROW"&amp;A15,'Main File'!A:O,13,0),0)</f>
        <v>0</v>
      </c>
      <c r="J15" s="14">
        <f>IFERROR(+VLOOKUP("LEGROW"&amp;A15,'Main File'!A:O,14,0),0)</f>
        <v>0</v>
      </c>
      <c r="K15" s="14">
        <f>IFERROR(+VLOOKUP("LEGROW"&amp;A15,'Main File'!A:O,15,0),0)</f>
        <v>0</v>
      </c>
    </row>
    <row r="16" spans="1:14" x14ac:dyDescent="0.25">
      <c r="A16" s="9">
        <f t="shared" si="0"/>
        <v>43172</v>
      </c>
      <c r="B16" s="14">
        <f>IFERROR(+VLOOKUP("LEGROW"&amp;A16,'Main File'!A:O,6,0),0)</f>
        <v>0</v>
      </c>
      <c r="C16" s="14">
        <f>IFERROR(+VLOOKUP("LEGROW"&amp;A16,'Main File'!A:O,7,0),0)</f>
        <v>0</v>
      </c>
      <c r="D16" s="14">
        <f>IFERROR(+VLOOKUP("LEGROW"&amp;A16,'Main File'!A:O,8,0),0)</f>
        <v>0</v>
      </c>
      <c r="E16" s="14">
        <f>IFERROR(+VLOOKUP("LEGROW"&amp;A16,'Main File'!A:O,9,0),0)</f>
        <v>0</v>
      </c>
      <c r="F16" s="14">
        <f>IFERROR(+VLOOKUP("LEGROW"&amp;A16,'Main File'!A:O,10,0),0)</f>
        <v>0</v>
      </c>
      <c r="G16" s="14">
        <f>IFERROR(+VLOOKUP("LEGROW"&amp;A16,'Main File'!A:O,11,0),0)</f>
        <v>0</v>
      </c>
      <c r="H16" s="14">
        <f>IFERROR(+VLOOKUP("LEGROW"&amp;A16,'Main File'!A:O,12,0),0)</f>
        <v>0</v>
      </c>
      <c r="I16" s="14">
        <f>IFERROR(+VLOOKUP("LEGROW"&amp;A16,'Main File'!A:O,13,0),0)</f>
        <v>0</v>
      </c>
      <c r="J16" s="14">
        <f>IFERROR(+VLOOKUP("LEGROW"&amp;A16,'Main File'!A:O,14,0),0)</f>
        <v>0</v>
      </c>
      <c r="K16" s="14">
        <f>IFERROR(+VLOOKUP("LEGROW"&amp;A16,'Main File'!A:O,15,0),0)</f>
        <v>0</v>
      </c>
    </row>
    <row r="17" spans="1:11" x14ac:dyDescent="0.25">
      <c r="A17" s="9">
        <f t="shared" si="0"/>
        <v>43173</v>
      </c>
      <c r="B17" s="14">
        <f>IFERROR(+VLOOKUP("LEGROW"&amp;A17,'Main File'!A:O,6,0),0)</f>
        <v>0</v>
      </c>
      <c r="C17" s="14">
        <f>IFERROR(+VLOOKUP("LEGROW"&amp;A17,'Main File'!A:O,7,0),0)</f>
        <v>0</v>
      </c>
      <c r="D17" s="14">
        <f>IFERROR(+VLOOKUP("LEGROW"&amp;A17,'Main File'!A:O,8,0),0)</f>
        <v>0</v>
      </c>
      <c r="E17" s="14">
        <f>IFERROR(+VLOOKUP("LEGROW"&amp;A17,'Main File'!A:O,9,0),0)</f>
        <v>0</v>
      </c>
      <c r="F17" s="14">
        <f>IFERROR(+VLOOKUP("LEGROW"&amp;A17,'Main File'!A:O,10,0),0)</f>
        <v>0</v>
      </c>
      <c r="G17" s="14">
        <f>IFERROR(+VLOOKUP("LEGROW"&amp;A17,'Main File'!A:O,11,0),0)</f>
        <v>0</v>
      </c>
      <c r="H17" s="14">
        <f>IFERROR(+VLOOKUP("LEGROW"&amp;A17,'Main File'!A:O,12,0),0)</f>
        <v>0</v>
      </c>
      <c r="I17" s="14">
        <f>IFERROR(+VLOOKUP("LEGROW"&amp;A17,'Main File'!A:O,13,0),0)</f>
        <v>0</v>
      </c>
      <c r="J17" s="14">
        <f>IFERROR(+VLOOKUP("LEGROW"&amp;A17,'Main File'!A:O,14,0),0)</f>
        <v>0</v>
      </c>
      <c r="K17" s="14">
        <f>IFERROR(+VLOOKUP("LEGROW"&amp;A17,'Main File'!A:O,15,0),0)</f>
        <v>0</v>
      </c>
    </row>
    <row r="18" spans="1:11" x14ac:dyDescent="0.25">
      <c r="A18" s="9">
        <f t="shared" si="0"/>
        <v>43174</v>
      </c>
      <c r="B18" s="14">
        <f>IFERROR(+VLOOKUP("LEGROW"&amp;A18,'Main File'!A:O,6,0),0)</f>
        <v>0</v>
      </c>
      <c r="C18" s="14">
        <f>IFERROR(+VLOOKUP("LEGROW"&amp;A18,'Main File'!A:O,7,0),0)</f>
        <v>0</v>
      </c>
      <c r="D18" s="14">
        <f>IFERROR(+VLOOKUP("LEGROW"&amp;A18,'Main File'!A:O,8,0),0)</f>
        <v>0</v>
      </c>
      <c r="E18" s="14">
        <f>IFERROR(+VLOOKUP("LEGROW"&amp;A18,'Main File'!A:O,9,0),0)</f>
        <v>0</v>
      </c>
      <c r="F18" s="14">
        <f>IFERROR(+VLOOKUP("LEGROW"&amp;A18,'Main File'!A:O,10,0),0)</f>
        <v>0</v>
      </c>
      <c r="G18" s="14">
        <f>IFERROR(+VLOOKUP("LEGROW"&amp;A18,'Main File'!A:O,11,0),0)</f>
        <v>0</v>
      </c>
      <c r="H18" s="14">
        <f>IFERROR(+VLOOKUP("LEGROW"&amp;A18,'Main File'!A:O,12,0),0)</f>
        <v>0</v>
      </c>
      <c r="I18" s="14">
        <f>IFERROR(+VLOOKUP("LEGROW"&amp;A18,'Main File'!A:O,13,0),0)</f>
        <v>0</v>
      </c>
      <c r="J18" s="14">
        <f>IFERROR(+VLOOKUP("LEGROW"&amp;A18,'Main File'!A:O,14,0),0)</f>
        <v>0</v>
      </c>
      <c r="K18" s="14">
        <f>IFERROR(+VLOOKUP("LEGROW"&amp;A18,'Main File'!A:O,15,0),0)</f>
        <v>0</v>
      </c>
    </row>
    <row r="19" spans="1:11" x14ac:dyDescent="0.25">
      <c r="A19" s="9">
        <f t="shared" si="0"/>
        <v>43175</v>
      </c>
      <c r="B19" s="14">
        <f>IFERROR(+VLOOKUP("LEGROW"&amp;A19,'Main File'!A:O,6,0),0)</f>
        <v>0</v>
      </c>
      <c r="C19" s="14">
        <f>IFERROR(+VLOOKUP("LEGROW"&amp;A19,'Main File'!A:O,7,0),0)</f>
        <v>0</v>
      </c>
      <c r="D19" s="14">
        <f>IFERROR(+VLOOKUP("LEGROW"&amp;A19,'Main File'!A:O,8,0),0)</f>
        <v>0</v>
      </c>
      <c r="E19" s="14">
        <f>IFERROR(+VLOOKUP("LEGROW"&amp;A19,'Main File'!A:O,9,0),0)</f>
        <v>0</v>
      </c>
      <c r="F19" s="14">
        <f>IFERROR(+VLOOKUP("LEGROW"&amp;A19,'Main File'!A:O,10,0),0)</f>
        <v>0</v>
      </c>
      <c r="G19" s="14">
        <f>IFERROR(+VLOOKUP("LEGROW"&amp;A19,'Main File'!A:O,11,0),0)</f>
        <v>0</v>
      </c>
      <c r="H19" s="14">
        <f>IFERROR(+VLOOKUP("LEGROW"&amp;A19,'Main File'!A:O,12,0),0)</f>
        <v>0</v>
      </c>
      <c r="I19" s="14">
        <f>IFERROR(+VLOOKUP("LEGROW"&amp;A19,'Main File'!A:O,13,0),0)</f>
        <v>0</v>
      </c>
      <c r="J19" s="14">
        <f>IFERROR(+VLOOKUP("LEGROW"&amp;A19,'Main File'!A:O,14,0),0)</f>
        <v>0</v>
      </c>
      <c r="K19" s="14">
        <f>IFERROR(+VLOOKUP("LEGROW"&amp;A19,'Main File'!A:O,15,0),0)</f>
        <v>0</v>
      </c>
    </row>
    <row r="20" spans="1:11" x14ac:dyDescent="0.25">
      <c r="A20" s="9">
        <f t="shared" si="0"/>
        <v>43176</v>
      </c>
      <c r="B20" s="14">
        <f>IFERROR(+VLOOKUP("LEGROW"&amp;A20,'Main File'!A:O,6,0),0)</f>
        <v>0</v>
      </c>
      <c r="C20" s="14">
        <f>IFERROR(+VLOOKUP("LEGROW"&amp;A20,'Main File'!A:O,7,0),0)</f>
        <v>0</v>
      </c>
      <c r="D20" s="14">
        <f>IFERROR(+VLOOKUP("LEGROW"&amp;A20,'Main File'!A:O,8,0),0)</f>
        <v>0</v>
      </c>
      <c r="E20" s="14">
        <f>IFERROR(+VLOOKUP("LEGROW"&amp;A20,'Main File'!A:O,9,0),0)</f>
        <v>0</v>
      </c>
      <c r="F20" s="14">
        <f>IFERROR(+VLOOKUP("LEGROW"&amp;A20,'Main File'!A:O,10,0),0)</f>
        <v>0</v>
      </c>
      <c r="G20" s="14">
        <f>IFERROR(+VLOOKUP("LEGROW"&amp;A20,'Main File'!A:O,11,0),0)</f>
        <v>0</v>
      </c>
      <c r="H20" s="14">
        <f>IFERROR(+VLOOKUP("LEGROW"&amp;A20,'Main File'!A:O,12,0),0)</f>
        <v>0</v>
      </c>
      <c r="I20" s="14">
        <f>IFERROR(+VLOOKUP("LEGROW"&amp;A20,'Main File'!A:O,13,0),0)</f>
        <v>0</v>
      </c>
      <c r="J20" s="14">
        <f>IFERROR(+VLOOKUP("LEGROW"&amp;A20,'Main File'!A:O,14,0),0)</f>
        <v>0</v>
      </c>
      <c r="K20" s="14">
        <f>IFERROR(+VLOOKUP("LEGROW"&amp;A20,'Main File'!A:O,15,0),0)</f>
        <v>0</v>
      </c>
    </row>
    <row r="21" spans="1:11" x14ac:dyDescent="0.25">
      <c r="A21" s="9">
        <f t="shared" si="0"/>
        <v>43177</v>
      </c>
      <c r="B21" s="14">
        <f>IFERROR(+VLOOKUP("LEGROW"&amp;A21,'Main File'!A:O,6,0),0)</f>
        <v>0</v>
      </c>
      <c r="C21" s="14">
        <f>IFERROR(+VLOOKUP("LEGROW"&amp;A21,'Main File'!A:O,7,0),0)</f>
        <v>0</v>
      </c>
      <c r="D21" s="14">
        <f>IFERROR(+VLOOKUP("LEGROW"&amp;A21,'Main File'!A:O,8,0),0)</f>
        <v>0</v>
      </c>
      <c r="E21" s="14">
        <f>IFERROR(+VLOOKUP("LEGROW"&amp;A21,'Main File'!A:O,9,0),0)</f>
        <v>0</v>
      </c>
      <c r="F21" s="14">
        <f>IFERROR(+VLOOKUP("LEGROW"&amp;A21,'Main File'!A:O,10,0),0)</f>
        <v>0</v>
      </c>
      <c r="G21" s="14">
        <f>IFERROR(+VLOOKUP("LEGROW"&amp;A21,'Main File'!A:O,11,0),0)</f>
        <v>0</v>
      </c>
      <c r="H21" s="14">
        <f>IFERROR(+VLOOKUP("LEGROW"&amp;A21,'Main File'!A:O,12,0),0)</f>
        <v>0</v>
      </c>
      <c r="I21" s="14">
        <f>IFERROR(+VLOOKUP("LEGROW"&amp;A21,'Main File'!A:O,13,0),0)</f>
        <v>0</v>
      </c>
      <c r="J21" s="14">
        <f>IFERROR(+VLOOKUP("LEGROW"&amp;A21,'Main File'!A:O,14,0),0)</f>
        <v>0</v>
      </c>
      <c r="K21" s="14">
        <f>IFERROR(+VLOOKUP("LEGROW"&amp;A21,'Main File'!A:O,15,0),0)</f>
        <v>0</v>
      </c>
    </row>
    <row r="22" spans="1:11" x14ac:dyDescent="0.25">
      <c r="A22" s="9">
        <f t="shared" si="0"/>
        <v>43178</v>
      </c>
      <c r="B22" s="14">
        <f>IFERROR(+VLOOKUP("LEGROW"&amp;A22,'Main File'!A:O,6,0),0)</f>
        <v>0</v>
      </c>
      <c r="C22" s="14">
        <f>IFERROR(+VLOOKUP("LEGROW"&amp;A22,'Main File'!A:O,7,0),0)</f>
        <v>0</v>
      </c>
      <c r="D22" s="14">
        <f>IFERROR(+VLOOKUP("LEGROW"&amp;A22,'Main File'!A:O,8,0),0)</f>
        <v>0</v>
      </c>
      <c r="E22" s="14">
        <f>IFERROR(+VLOOKUP("LEGROW"&amp;A22,'Main File'!A:O,9,0),0)</f>
        <v>0</v>
      </c>
      <c r="F22" s="14">
        <f>IFERROR(+VLOOKUP("LEGROW"&amp;A22,'Main File'!A:O,10,0),0)</f>
        <v>0</v>
      </c>
      <c r="G22" s="14">
        <f>IFERROR(+VLOOKUP("LEGROW"&amp;A22,'Main File'!A:O,11,0),0)</f>
        <v>0</v>
      </c>
      <c r="H22" s="14">
        <f>IFERROR(+VLOOKUP("LEGROW"&amp;A22,'Main File'!A:O,12,0),0)</f>
        <v>0</v>
      </c>
      <c r="I22" s="14">
        <f>IFERROR(+VLOOKUP("LEGROW"&amp;A22,'Main File'!A:O,13,0),0)</f>
        <v>0</v>
      </c>
      <c r="J22" s="14">
        <f>IFERROR(+VLOOKUP("LEGROW"&amp;A22,'Main File'!A:O,14,0),0)</f>
        <v>0</v>
      </c>
      <c r="K22" s="14">
        <f>IFERROR(+VLOOKUP("LEGROW"&amp;A22,'Main File'!A:O,15,0),0)</f>
        <v>0</v>
      </c>
    </row>
    <row r="23" spans="1:11" x14ac:dyDescent="0.25">
      <c r="A23" s="9">
        <f t="shared" si="0"/>
        <v>43179</v>
      </c>
      <c r="B23" s="14">
        <f>IFERROR(+VLOOKUP("LEGROW"&amp;A23,'Main File'!A:O,6,0),0)</f>
        <v>0</v>
      </c>
      <c r="C23" s="14">
        <f>IFERROR(+VLOOKUP("LEGROW"&amp;A23,'Main File'!A:O,7,0),0)</f>
        <v>0</v>
      </c>
      <c r="D23" s="14">
        <f>IFERROR(+VLOOKUP("LEGROW"&amp;A23,'Main File'!A:O,8,0),0)</f>
        <v>0</v>
      </c>
      <c r="E23" s="14">
        <f>IFERROR(+VLOOKUP("LEGROW"&amp;A23,'Main File'!A:O,9,0),0)</f>
        <v>0</v>
      </c>
      <c r="F23" s="14">
        <f>IFERROR(+VLOOKUP("LEGROW"&amp;A23,'Main File'!A:O,10,0),0)</f>
        <v>0</v>
      </c>
      <c r="G23" s="14">
        <f>IFERROR(+VLOOKUP("LEGROW"&amp;A23,'Main File'!A:O,11,0),0)</f>
        <v>0</v>
      </c>
      <c r="H23" s="14">
        <f>IFERROR(+VLOOKUP("LEGROW"&amp;A23,'Main File'!A:O,12,0),0)</f>
        <v>0</v>
      </c>
      <c r="I23" s="14">
        <f>IFERROR(+VLOOKUP("LEGROW"&amp;A23,'Main File'!A:O,13,0),0)</f>
        <v>0</v>
      </c>
      <c r="J23" s="14">
        <f>IFERROR(+VLOOKUP("LEGROW"&amp;A23,'Main File'!A:O,14,0),0)</f>
        <v>0</v>
      </c>
      <c r="K23" s="14">
        <f>IFERROR(+VLOOKUP("LEGROW"&amp;A23,'Main File'!A:O,15,0),0)</f>
        <v>0</v>
      </c>
    </row>
    <row r="24" spans="1:11" x14ac:dyDescent="0.25">
      <c r="A24" s="9">
        <f t="shared" si="0"/>
        <v>43180</v>
      </c>
      <c r="B24" s="14">
        <f>IFERROR(+VLOOKUP("LEGROW"&amp;A24,'Main File'!A:O,6,0),0)</f>
        <v>0</v>
      </c>
      <c r="C24" s="14">
        <f>IFERROR(+VLOOKUP("LEGROW"&amp;A24,'Main File'!A:O,7,0),0)</f>
        <v>0</v>
      </c>
      <c r="D24" s="14">
        <f>IFERROR(+VLOOKUP("LEGROW"&amp;A24,'Main File'!A:O,8,0),0)</f>
        <v>0</v>
      </c>
      <c r="E24" s="14">
        <f>IFERROR(+VLOOKUP("LEGROW"&amp;A24,'Main File'!A:O,9,0),0)</f>
        <v>0</v>
      </c>
      <c r="F24" s="14">
        <f>IFERROR(+VLOOKUP("LEGROW"&amp;A24,'Main File'!A:O,10,0),0)</f>
        <v>0</v>
      </c>
      <c r="G24" s="14">
        <f>IFERROR(+VLOOKUP("LEGROW"&amp;A24,'Main File'!A:O,11,0),0)</f>
        <v>0</v>
      </c>
      <c r="H24" s="14">
        <f>IFERROR(+VLOOKUP("LEGROW"&amp;A24,'Main File'!A:O,12,0),0)</f>
        <v>0</v>
      </c>
      <c r="I24" s="14">
        <f>IFERROR(+VLOOKUP("LEGROW"&amp;A24,'Main File'!A:O,13,0),0)</f>
        <v>0</v>
      </c>
      <c r="J24" s="14">
        <f>IFERROR(+VLOOKUP("LEGROW"&amp;A24,'Main File'!A:O,14,0),0)</f>
        <v>0</v>
      </c>
      <c r="K24" s="14">
        <f>IFERROR(+VLOOKUP("LEGROW"&amp;A24,'Main File'!A:O,15,0),0)</f>
        <v>0</v>
      </c>
    </row>
    <row r="25" spans="1:11" x14ac:dyDescent="0.25">
      <c r="A25" s="9">
        <f t="shared" si="0"/>
        <v>43181</v>
      </c>
      <c r="B25" s="14">
        <f>IFERROR(+VLOOKUP("LEGROW"&amp;A25,'Main File'!A:O,6,0),0)</f>
        <v>0</v>
      </c>
      <c r="C25" s="14">
        <f>IFERROR(+VLOOKUP("LEGROW"&amp;A25,'Main File'!A:O,7,0),0)</f>
        <v>0</v>
      </c>
      <c r="D25" s="14">
        <f>IFERROR(+VLOOKUP("LEGROW"&amp;A25,'Main File'!A:O,8,0),0)</f>
        <v>0</v>
      </c>
      <c r="E25" s="14">
        <f>IFERROR(+VLOOKUP("LEGROW"&amp;A25,'Main File'!A:O,9,0),0)</f>
        <v>0</v>
      </c>
      <c r="F25" s="14">
        <f>IFERROR(+VLOOKUP("LEGROW"&amp;A25,'Main File'!A:O,10,0),0)</f>
        <v>0</v>
      </c>
      <c r="G25" s="14">
        <f>IFERROR(+VLOOKUP("LEGROW"&amp;A25,'Main File'!A:O,11,0),0)</f>
        <v>0</v>
      </c>
      <c r="H25" s="14">
        <f>IFERROR(+VLOOKUP("LEGROW"&amp;A25,'Main File'!A:O,12,0),0)</f>
        <v>0</v>
      </c>
      <c r="I25" s="14">
        <f>IFERROR(+VLOOKUP("LEGROW"&amp;A25,'Main File'!A:O,13,0),0)</f>
        <v>0</v>
      </c>
      <c r="J25" s="14">
        <f>IFERROR(+VLOOKUP("LEGROW"&amp;A25,'Main File'!A:O,14,0),0)</f>
        <v>0</v>
      </c>
      <c r="K25" s="14">
        <f>IFERROR(+VLOOKUP("LEGROW"&amp;A25,'Main File'!A:O,15,0),0)</f>
        <v>0</v>
      </c>
    </row>
    <row r="26" spans="1:11" x14ac:dyDescent="0.25">
      <c r="A26" s="9">
        <f t="shared" si="0"/>
        <v>43182</v>
      </c>
      <c r="B26" s="14">
        <f>IFERROR(+VLOOKUP("LEGROW"&amp;A26,'Main File'!A:O,6,0),0)</f>
        <v>0</v>
      </c>
      <c r="C26" s="14">
        <f>IFERROR(+VLOOKUP("LEGROW"&amp;A26,'Main File'!A:O,7,0),0)</f>
        <v>0</v>
      </c>
      <c r="D26" s="14">
        <f>IFERROR(+VLOOKUP("LEGROW"&amp;A26,'Main File'!A:O,8,0),0)</f>
        <v>0</v>
      </c>
      <c r="E26" s="14">
        <f>IFERROR(+VLOOKUP("LEGROW"&amp;A26,'Main File'!A:O,9,0),0)</f>
        <v>0</v>
      </c>
      <c r="F26" s="14">
        <f>IFERROR(+VLOOKUP("LEGROW"&amp;A26,'Main File'!A:O,10,0),0)</f>
        <v>0</v>
      </c>
      <c r="G26" s="14">
        <f>IFERROR(+VLOOKUP("LEGROW"&amp;A26,'Main File'!A:O,11,0),0)</f>
        <v>0</v>
      </c>
      <c r="H26" s="14">
        <f>IFERROR(+VLOOKUP("LEGROW"&amp;A26,'Main File'!A:O,12,0),0)</f>
        <v>0</v>
      </c>
      <c r="I26" s="14">
        <f>IFERROR(+VLOOKUP("LEGROW"&amp;A26,'Main File'!A:O,13,0),0)</f>
        <v>0</v>
      </c>
      <c r="J26" s="14">
        <f>IFERROR(+VLOOKUP("LEGROW"&amp;A26,'Main File'!A:O,14,0),0)</f>
        <v>0</v>
      </c>
      <c r="K26" s="14">
        <f>IFERROR(+VLOOKUP("LEGROW"&amp;A26,'Main File'!A:O,15,0),0)</f>
        <v>0</v>
      </c>
    </row>
    <row r="27" spans="1:11" x14ac:dyDescent="0.25">
      <c r="A27" s="9">
        <f t="shared" si="0"/>
        <v>43183</v>
      </c>
      <c r="B27" s="14">
        <f>IFERROR(+VLOOKUP("LEGROW"&amp;A27,'Main File'!A:O,6,0),0)</f>
        <v>0</v>
      </c>
      <c r="C27" s="14">
        <f>IFERROR(+VLOOKUP("LEGROW"&amp;A27,'Main File'!A:O,7,0),0)</f>
        <v>0</v>
      </c>
      <c r="D27" s="14">
        <f>IFERROR(+VLOOKUP("LEGROW"&amp;A27,'Main File'!A:O,8,0),0)</f>
        <v>0</v>
      </c>
      <c r="E27" s="14">
        <f>IFERROR(+VLOOKUP("LEGROW"&amp;A27,'Main File'!A:O,9,0),0)</f>
        <v>0</v>
      </c>
      <c r="F27" s="14">
        <f>IFERROR(+VLOOKUP("LEGROW"&amp;A27,'Main File'!A:O,10,0),0)</f>
        <v>0</v>
      </c>
      <c r="G27" s="14">
        <f>IFERROR(+VLOOKUP("LEGROW"&amp;A27,'Main File'!A:O,11,0),0)</f>
        <v>0</v>
      </c>
      <c r="H27" s="14">
        <f>IFERROR(+VLOOKUP("LEGROW"&amp;A27,'Main File'!A:O,12,0),0)</f>
        <v>0</v>
      </c>
      <c r="I27" s="14">
        <f>IFERROR(+VLOOKUP("LEGROW"&amp;A27,'Main File'!A:O,13,0),0)</f>
        <v>0</v>
      </c>
      <c r="J27" s="14">
        <f>IFERROR(+VLOOKUP("LEGROW"&amp;A27,'Main File'!A:O,14,0),0)</f>
        <v>0</v>
      </c>
      <c r="K27" s="14">
        <f>IFERROR(+VLOOKUP("LEGROW"&amp;A27,'Main File'!A:O,15,0),0)</f>
        <v>0</v>
      </c>
    </row>
    <row r="28" spans="1:11" x14ac:dyDescent="0.25">
      <c r="A28" s="9">
        <f t="shared" si="0"/>
        <v>43184</v>
      </c>
      <c r="B28" s="14">
        <f>IFERROR(+VLOOKUP("LEGROW"&amp;A28,'Main File'!A:O,6,0),0)</f>
        <v>0</v>
      </c>
      <c r="C28" s="14">
        <f>IFERROR(+VLOOKUP("LEGROW"&amp;A28,'Main File'!A:O,7,0),0)</f>
        <v>0</v>
      </c>
      <c r="D28" s="14">
        <f>IFERROR(+VLOOKUP("LEGROW"&amp;A28,'Main File'!A:O,8,0),0)</f>
        <v>0</v>
      </c>
      <c r="E28" s="14">
        <f>IFERROR(+VLOOKUP("LEGROW"&amp;A28,'Main File'!A:O,9,0),0)</f>
        <v>0</v>
      </c>
      <c r="F28" s="14">
        <f>IFERROR(+VLOOKUP("LEGROW"&amp;A28,'Main File'!A:O,10,0),0)</f>
        <v>0</v>
      </c>
      <c r="G28" s="14">
        <f>IFERROR(+VLOOKUP("LEGROW"&amp;A28,'Main File'!A:O,11,0),0)</f>
        <v>0</v>
      </c>
      <c r="H28" s="14">
        <f>IFERROR(+VLOOKUP("LEGROW"&amp;A28,'Main File'!A:O,12,0),0)</f>
        <v>0</v>
      </c>
      <c r="I28" s="14">
        <f>IFERROR(+VLOOKUP("LEGROW"&amp;A28,'Main File'!A:O,13,0),0)</f>
        <v>0</v>
      </c>
      <c r="J28" s="14">
        <f>IFERROR(+VLOOKUP("LEGROW"&amp;A28,'Main File'!A:O,14,0),0)</f>
        <v>0</v>
      </c>
      <c r="K28" s="14">
        <f>IFERROR(+VLOOKUP("LEGROW"&amp;A28,'Main File'!A:O,15,0),0)</f>
        <v>0</v>
      </c>
    </row>
    <row r="29" spans="1:11" x14ac:dyDescent="0.25">
      <c r="A29" s="9">
        <f t="shared" si="0"/>
        <v>43185</v>
      </c>
      <c r="B29" s="14">
        <f>IFERROR(+VLOOKUP("LEGROW"&amp;A29,'Main File'!A:O,6,0),0)</f>
        <v>0</v>
      </c>
      <c r="C29" s="14">
        <f>IFERROR(+VLOOKUP("LEGROW"&amp;A29,'Main File'!A:O,7,0),0)</f>
        <v>0</v>
      </c>
      <c r="D29" s="14">
        <f>IFERROR(+VLOOKUP("LEGROW"&amp;A29,'Main File'!A:O,8,0),0)</f>
        <v>0</v>
      </c>
      <c r="E29" s="14">
        <f>IFERROR(+VLOOKUP("LEGROW"&amp;A29,'Main File'!A:O,9,0),0)</f>
        <v>0</v>
      </c>
      <c r="F29" s="14">
        <f>IFERROR(+VLOOKUP("LEGROW"&amp;A29,'Main File'!A:O,10,0),0)</f>
        <v>0</v>
      </c>
      <c r="G29" s="14">
        <f>IFERROR(+VLOOKUP("LEGROW"&amp;A29,'Main File'!A:O,11,0),0)</f>
        <v>0</v>
      </c>
      <c r="H29" s="14">
        <f>IFERROR(+VLOOKUP("LEGROW"&amp;A29,'Main File'!A:O,12,0),0)</f>
        <v>0</v>
      </c>
      <c r="I29" s="14">
        <f>IFERROR(+VLOOKUP("LEGROW"&amp;A29,'Main File'!A:O,13,0),0)</f>
        <v>0</v>
      </c>
      <c r="J29" s="14">
        <f>IFERROR(+VLOOKUP("LEGROW"&amp;A29,'Main File'!A:O,14,0),0)</f>
        <v>0</v>
      </c>
      <c r="K29" s="14">
        <f>IFERROR(+VLOOKUP("LEGROW"&amp;A29,'Main File'!A:O,15,0),0)</f>
        <v>0</v>
      </c>
    </row>
    <row r="30" spans="1:11" x14ac:dyDescent="0.25">
      <c r="A30" s="9">
        <f t="shared" si="0"/>
        <v>43186</v>
      </c>
      <c r="B30" s="14">
        <f>IFERROR(+VLOOKUP("LEGROW"&amp;A30,'Main File'!A:O,6,0),0)</f>
        <v>0</v>
      </c>
      <c r="C30" s="14">
        <f>IFERROR(+VLOOKUP("LEGROW"&amp;A30,'Main File'!A:O,7,0),0)</f>
        <v>0</v>
      </c>
      <c r="D30" s="14">
        <f>IFERROR(+VLOOKUP("LEGROW"&amp;A30,'Main File'!A:O,8,0),0)</f>
        <v>0</v>
      </c>
      <c r="E30" s="14">
        <f>IFERROR(+VLOOKUP("LEGROW"&amp;A30,'Main File'!A:O,9,0),0)</f>
        <v>0</v>
      </c>
      <c r="F30" s="14">
        <f>IFERROR(+VLOOKUP("LEGROW"&amp;A30,'Main File'!A:O,10,0),0)</f>
        <v>0</v>
      </c>
      <c r="G30" s="14">
        <f>IFERROR(+VLOOKUP("LEGROW"&amp;A30,'Main File'!A:O,11,0),0)</f>
        <v>0</v>
      </c>
      <c r="H30" s="14">
        <f>IFERROR(+VLOOKUP("LEGROW"&amp;A30,'Main File'!A:O,12,0),0)</f>
        <v>0</v>
      </c>
      <c r="I30" s="14">
        <f>IFERROR(+VLOOKUP("LEGROW"&amp;A30,'Main File'!A:O,13,0),0)</f>
        <v>0</v>
      </c>
      <c r="J30" s="14">
        <f>IFERROR(+VLOOKUP("LEGROW"&amp;A30,'Main File'!A:O,14,0),0)</f>
        <v>0</v>
      </c>
      <c r="K30" s="14">
        <f>IFERROR(+VLOOKUP("LEGROW"&amp;A30,'Main File'!A:O,15,0),0)</f>
        <v>0</v>
      </c>
    </row>
    <row r="31" spans="1:11" x14ac:dyDescent="0.25">
      <c r="A31" s="9">
        <f t="shared" si="0"/>
        <v>43187</v>
      </c>
      <c r="B31" s="14">
        <f>IFERROR(+VLOOKUP("LEGROW"&amp;A31,'Main File'!A:O,6,0),0)</f>
        <v>0</v>
      </c>
      <c r="C31" s="14">
        <f>IFERROR(+VLOOKUP("LEGROW"&amp;A31,'Main File'!A:O,7,0),0)</f>
        <v>0</v>
      </c>
      <c r="D31" s="14">
        <f>IFERROR(+VLOOKUP("LEGROW"&amp;A31,'Main File'!A:O,8,0),0)</f>
        <v>0</v>
      </c>
      <c r="E31" s="14">
        <f>IFERROR(+VLOOKUP("LEGROW"&amp;A31,'Main File'!A:O,9,0),0)</f>
        <v>0</v>
      </c>
      <c r="F31" s="14">
        <f>IFERROR(+VLOOKUP("LEGROW"&amp;A31,'Main File'!A:O,10,0),0)</f>
        <v>0</v>
      </c>
      <c r="G31" s="14">
        <f>IFERROR(+VLOOKUP("LEGROW"&amp;A31,'Main File'!A:O,11,0),0)</f>
        <v>0</v>
      </c>
      <c r="H31" s="14">
        <f>IFERROR(+VLOOKUP("LEGROW"&amp;A31,'Main File'!A:O,12,0),0)</f>
        <v>0</v>
      </c>
      <c r="I31" s="14">
        <f>IFERROR(+VLOOKUP("LEGROW"&amp;A31,'Main File'!A:O,13,0),0)</f>
        <v>0</v>
      </c>
      <c r="J31" s="14">
        <f>IFERROR(+VLOOKUP("LEGROW"&amp;A31,'Main File'!A:O,14,0),0)</f>
        <v>0</v>
      </c>
      <c r="K31" s="14">
        <f>IFERROR(+VLOOKUP("LEGROW"&amp;A31,'Main File'!A:O,15,0),0)</f>
        <v>0</v>
      </c>
    </row>
    <row r="32" spans="1:11" x14ac:dyDescent="0.25">
      <c r="A32" s="9">
        <f t="shared" si="0"/>
        <v>43188</v>
      </c>
      <c r="B32" s="14">
        <f>IFERROR(+VLOOKUP("LEGROW"&amp;A32,'Main File'!A:O,6,0),0)</f>
        <v>0</v>
      </c>
      <c r="C32" s="14">
        <f>IFERROR(+VLOOKUP("LEGROW"&amp;A32,'Main File'!A:O,7,0),0)</f>
        <v>0</v>
      </c>
      <c r="D32" s="14">
        <f>IFERROR(+VLOOKUP("LEGROW"&amp;A32,'Main File'!A:O,8,0),0)</f>
        <v>0</v>
      </c>
      <c r="E32" s="14">
        <f>IFERROR(+VLOOKUP("LEGROW"&amp;A32,'Main File'!A:O,9,0),0)</f>
        <v>0</v>
      </c>
      <c r="F32" s="14">
        <f>IFERROR(+VLOOKUP("LEGROW"&amp;A32,'Main File'!A:O,10,0),0)</f>
        <v>0</v>
      </c>
      <c r="G32" s="14">
        <f>IFERROR(+VLOOKUP("LEGROW"&amp;A32,'Main File'!A:O,11,0),0)</f>
        <v>0</v>
      </c>
      <c r="H32" s="14">
        <f>IFERROR(+VLOOKUP("LEGROW"&amp;A32,'Main File'!A:O,12,0),0)</f>
        <v>0</v>
      </c>
      <c r="I32" s="14">
        <f>IFERROR(+VLOOKUP("LEGROW"&amp;A32,'Main File'!A:O,13,0),0)</f>
        <v>0</v>
      </c>
      <c r="J32" s="14">
        <f>IFERROR(+VLOOKUP("LEGROW"&amp;A32,'Main File'!A:O,14,0),0)</f>
        <v>0</v>
      </c>
      <c r="K32" s="14">
        <f>IFERROR(+VLOOKUP("LEGROW"&amp;A32,'Main File'!A:O,15,0),0)</f>
        <v>0</v>
      </c>
    </row>
    <row r="33" spans="1:11" x14ac:dyDescent="0.25">
      <c r="A33" s="9">
        <f t="shared" si="0"/>
        <v>43189</v>
      </c>
      <c r="B33" s="14">
        <f>IFERROR(+VLOOKUP("LEGROW"&amp;A33,'Main File'!A:O,6,0),0)</f>
        <v>0</v>
      </c>
      <c r="C33" s="14">
        <f>IFERROR(+VLOOKUP("LEGROW"&amp;A33,'Main File'!A:O,7,0),0)</f>
        <v>0</v>
      </c>
      <c r="D33" s="14">
        <f>IFERROR(+VLOOKUP("LEGROW"&amp;A33,'Main File'!A:O,8,0),0)</f>
        <v>0</v>
      </c>
      <c r="E33" s="14">
        <f>IFERROR(+VLOOKUP("LEGROW"&amp;A33,'Main File'!A:O,9,0),0)</f>
        <v>0</v>
      </c>
      <c r="F33" s="14">
        <f>IFERROR(+VLOOKUP("LEGROW"&amp;A33,'Main File'!A:O,10,0),0)</f>
        <v>0</v>
      </c>
      <c r="G33" s="14">
        <f>IFERROR(+VLOOKUP("LEGROW"&amp;A33,'Main File'!A:O,11,0),0)</f>
        <v>0</v>
      </c>
      <c r="H33" s="14">
        <f>IFERROR(+VLOOKUP("LEGROW"&amp;A33,'Main File'!A:O,12,0),0)</f>
        <v>0</v>
      </c>
      <c r="I33" s="14">
        <f>IFERROR(+VLOOKUP("LEGROW"&amp;A33,'Main File'!A:O,13,0),0)</f>
        <v>0</v>
      </c>
      <c r="J33" s="14">
        <f>IFERROR(+VLOOKUP("LEGROW"&amp;A33,'Main File'!A:O,14,0),0)</f>
        <v>0</v>
      </c>
      <c r="K33" s="14">
        <f>IFERROR(+VLOOKUP("LEGROW"&amp;A33,'Main File'!A:O,15,0),0)</f>
        <v>0</v>
      </c>
    </row>
    <row r="34" spans="1:11" x14ac:dyDescent="0.25">
      <c r="A34" s="9">
        <f t="shared" si="0"/>
        <v>43190</v>
      </c>
      <c r="B34" s="14">
        <f>IFERROR(+VLOOKUP("LEGROW"&amp;A34,'Main File'!A:O,6,0),0)</f>
        <v>0</v>
      </c>
      <c r="C34" s="14">
        <f>IFERROR(+VLOOKUP("LEGROW"&amp;A34,'Main File'!A:O,7,0),0)</f>
        <v>0</v>
      </c>
      <c r="D34" s="14">
        <f>IFERROR(+VLOOKUP("LEGROW"&amp;A34,'Main File'!A:O,8,0),0)</f>
        <v>0</v>
      </c>
      <c r="E34" s="14">
        <f>IFERROR(+VLOOKUP("LEGROW"&amp;A34,'Main File'!A:O,9,0),0)</f>
        <v>0</v>
      </c>
      <c r="F34" s="14">
        <f>IFERROR(+VLOOKUP("LEGROW"&amp;A34,'Main File'!A:O,10,0),0)</f>
        <v>0</v>
      </c>
      <c r="G34" s="14">
        <f>IFERROR(+VLOOKUP("LEGROW"&amp;A34,'Main File'!A:O,11,0),0)</f>
        <v>0</v>
      </c>
      <c r="H34" s="14">
        <f>IFERROR(+VLOOKUP("LEGROW"&amp;A34,'Main File'!A:O,12,0),0)</f>
        <v>0</v>
      </c>
      <c r="I34" s="14">
        <f>IFERROR(+VLOOKUP("LEGROW"&amp;A34,'Main File'!A:O,13,0),0)</f>
        <v>0</v>
      </c>
      <c r="J34" s="14">
        <f>IFERROR(+VLOOKUP("LEGROW"&amp;A34,'Main File'!A:O,14,0),0)</f>
        <v>0</v>
      </c>
      <c r="K34" s="14">
        <f>IFERROR(+VLOOKUP("LEGROW"&amp;A34,'Main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41"/>
  <sheetViews>
    <sheetView workbookViewId="0">
      <selection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Infrastructure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5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IFERROR(+VLOOKUP("LEINFA"&amp;A4,'Main File'!A:O,6,0),0)</f>
        <v>2.5001235463881035</v>
      </c>
      <c r="C4" s="14">
        <f>IFERROR(+VLOOKUP("LEINFA"&amp;A4,'Main File'!A:O,7,0),0)</f>
        <v>0</v>
      </c>
      <c r="D4" s="14">
        <f>IFERROR(+VLOOKUP("LEINFA"&amp;A4,'Main File'!A:O,8,0),0)</f>
        <v>0.2</v>
      </c>
      <c r="E4" s="14">
        <f>IFERROR(+VLOOKUP("LEINFA"&amp;A4,'Main File'!A:O,9,0),0)</f>
        <v>0.25382076216799054</v>
      </c>
      <c r="F4" s="14">
        <f>IFERROR(+VLOOKUP("LEINFA"&amp;A4,'Main File'!A:O,10,0),0)</f>
        <v>2.9539443085560944</v>
      </c>
      <c r="G4" s="14">
        <f>IFERROR(+VLOOKUP("LEINFA"&amp;A4,'Main File'!A:O,11,0),0)</f>
        <v>1.2130439153165962</v>
      </c>
      <c r="H4" s="14">
        <f>IFERROR(+VLOOKUP("LEINFA"&amp;A4,'Main File'!A:O,12,0),0)</f>
        <v>0</v>
      </c>
      <c r="I4" s="14">
        <f>IFERROR(+VLOOKUP("LEINFA"&amp;A4,'Main File'!A:O,13,0),0)</f>
        <v>0.2</v>
      </c>
      <c r="J4" s="14">
        <f>IFERROR(+VLOOKUP("LEINFA"&amp;A4,'Main File'!A:O,14,0),0)</f>
        <v>0.24175375371762067</v>
      </c>
      <c r="K4" s="14">
        <f>IFERROR(+VLOOKUP("LEINFA"&amp;A4,'Main File'!A:O,15,0),0)</f>
        <v>1.6547976690342168</v>
      </c>
    </row>
    <row r="5" spans="1:14" x14ac:dyDescent="0.25">
      <c r="A5" s="9">
        <v>43161</v>
      </c>
      <c r="B5" s="14">
        <f>IFERROR(+VLOOKUP("LEINFA"&amp;A5,'Main File'!A:O,6,0),0)</f>
        <v>2.5001234267176673</v>
      </c>
      <c r="C5" s="14">
        <f>IFERROR(+VLOOKUP("LEINFA"&amp;A5,'Main File'!A:O,7,0),0)</f>
        <v>0</v>
      </c>
      <c r="D5" s="14">
        <f>IFERROR(+VLOOKUP("LEINFA"&amp;A5,'Main File'!A:O,8,0),0)</f>
        <v>0.2</v>
      </c>
      <c r="E5" s="14">
        <f>IFERROR(+VLOOKUP("LEINFA"&amp;A5,'Main File'!A:O,9,0),0)</f>
        <v>0.25381991794258063</v>
      </c>
      <c r="F5" s="14">
        <f>IFERROR(+VLOOKUP("LEINFA"&amp;A5,'Main File'!A:O,10,0),0)</f>
        <v>2.9539433446602481</v>
      </c>
      <c r="G5" s="14">
        <f>IFERROR(+VLOOKUP("LEINFA"&amp;A5,'Main File'!A:O,11,0),0)</f>
        <v>1.2134222850787197</v>
      </c>
      <c r="H5" s="14">
        <f>IFERROR(+VLOOKUP("LEINFA"&amp;A5,'Main File'!A:O,12,0),0)</f>
        <v>0</v>
      </c>
      <c r="I5" s="14">
        <f>IFERROR(+VLOOKUP("LEINFA"&amp;A5,'Main File'!A:O,13,0),0)</f>
        <v>0.2</v>
      </c>
      <c r="J5" s="14">
        <f>IFERROR(+VLOOKUP("LEINFA"&amp;A5,'Main File'!A:O,14,0),0)</f>
        <v>0.24182526073467442</v>
      </c>
      <c r="K5" s="14">
        <f>IFERROR(+VLOOKUP("LEINFA"&amp;A5,'Main File'!A:O,15,0),0)</f>
        <v>1.6552475458133942</v>
      </c>
    </row>
    <row r="6" spans="1:14" x14ac:dyDescent="0.25">
      <c r="A6" s="9">
        <f>+A5+1</f>
        <v>43162</v>
      </c>
      <c r="B6" s="14">
        <f>IFERROR(+VLOOKUP("LEINFA"&amp;A6,'Main File'!A:O,6,0),0)</f>
        <v>2.5001229747650848</v>
      </c>
      <c r="C6" s="14">
        <f>IFERROR(+VLOOKUP("LEINFA"&amp;A6,'Main File'!A:O,7,0),0)</f>
        <v>0</v>
      </c>
      <c r="D6" s="14">
        <f>IFERROR(+VLOOKUP("LEINFA"&amp;A6,'Main File'!A:O,8,0),0)</f>
        <v>0.2</v>
      </c>
      <c r="E6" s="14">
        <f>IFERROR(+VLOOKUP("LEINFA"&amp;A6,'Main File'!A:O,9,0),0)</f>
        <v>0.25382011799679266</v>
      </c>
      <c r="F6" s="14">
        <f>IFERROR(+VLOOKUP("LEINFA"&amp;A6,'Main File'!A:O,10,0),0)</f>
        <v>2.9539430927618775</v>
      </c>
      <c r="G6" s="14">
        <f>IFERROR(+VLOOKUP("LEINFA"&amp;A6,'Main File'!A:O,11,0),0)</f>
        <v>1.213422542958017</v>
      </c>
      <c r="H6" s="14">
        <f>IFERROR(+VLOOKUP("LEINFA"&amp;A6,'Main File'!A:O,12,0),0)</f>
        <v>0</v>
      </c>
      <c r="I6" s="14">
        <f>IFERROR(+VLOOKUP("LEINFA"&amp;A6,'Main File'!A:O,13,0),0)</f>
        <v>0.2</v>
      </c>
      <c r="J6" s="14">
        <f>IFERROR(+VLOOKUP("LEINFA"&amp;A6,'Main File'!A:O,14,0),0)</f>
        <v>0.24182817191134129</v>
      </c>
      <c r="K6" s="14">
        <f>IFERROR(+VLOOKUP("LEINFA"&amp;A6,'Main File'!A:O,15,0),0)</f>
        <v>1.6552507148693583</v>
      </c>
    </row>
    <row r="7" spans="1:14" x14ac:dyDescent="0.25">
      <c r="A7" s="9">
        <f t="shared" ref="A7:A34" si="0">+A6+1</f>
        <v>43163</v>
      </c>
      <c r="B7" s="14">
        <f>IFERROR(+VLOOKUP("LEINFA"&amp;A7,'Main File'!A:O,6,0),0)</f>
        <v>2.5001237551467788</v>
      </c>
      <c r="C7" s="14">
        <f>IFERROR(+VLOOKUP("LEINFA"&amp;A7,'Main File'!A:O,7,0),0)</f>
        <v>0</v>
      </c>
      <c r="D7" s="14">
        <f>IFERROR(+VLOOKUP("LEINFA"&amp;A7,'Main File'!A:O,8,0),0)</f>
        <v>0.2</v>
      </c>
      <c r="E7" s="14">
        <f>IFERROR(+VLOOKUP("LEINFA"&amp;A7,'Main File'!A:O,9,0),0)</f>
        <v>0.25382031667804533</v>
      </c>
      <c r="F7" s="14">
        <f>IFERROR(+VLOOKUP("LEINFA"&amp;A7,'Main File'!A:O,10,0),0)</f>
        <v>2.9539440718248242</v>
      </c>
      <c r="G7" s="14">
        <f>IFERROR(+VLOOKUP("LEINFA"&amp;A7,'Main File'!A:O,11,0),0)</f>
        <v>1.2134201424615423</v>
      </c>
      <c r="H7" s="14">
        <f>IFERROR(+VLOOKUP("LEINFA"&amp;A7,'Main File'!A:O,12,0),0)</f>
        <v>0</v>
      </c>
      <c r="I7" s="14">
        <f>IFERROR(+VLOOKUP("LEINFA"&amp;A7,'Main File'!A:O,13,0),0)</f>
        <v>0.2</v>
      </c>
      <c r="J7" s="14">
        <f>IFERROR(+VLOOKUP("LEINFA"&amp;A7,'Main File'!A:O,14,0),0)</f>
        <v>0.24182577157743898</v>
      </c>
      <c r="K7" s="14">
        <f>IFERROR(+VLOOKUP("LEINFA"&amp;A7,'Main File'!A:O,15,0),0)</f>
        <v>1.6552459140389812</v>
      </c>
    </row>
    <row r="8" spans="1:14" x14ac:dyDescent="0.25">
      <c r="A8" s="9">
        <f t="shared" si="0"/>
        <v>43164</v>
      </c>
      <c r="B8" s="14">
        <f>IFERROR(+VLOOKUP("LEINFA"&amp;A8,'Main File'!A:O,6,0),0)</f>
        <v>0</v>
      </c>
      <c r="C8" s="14">
        <f>IFERROR(+VLOOKUP("LEINFA"&amp;A8,'Main File'!A:O,7,0),0)</f>
        <v>0</v>
      </c>
      <c r="D8" s="14">
        <f>IFERROR(+VLOOKUP("LEINFA"&amp;A8,'Main File'!A:O,8,0),0)</f>
        <v>0</v>
      </c>
      <c r="E8" s="14">
        <f>IFERROR(+VLOOKUP("LEINFA"&amp;A8,'Main File'!A:O,9,0),0)</f>
        <v>0</v>
      </c>
      <c r="F8" s="14">
        <f>IFERROR(+VLOOKUP("LEINFA"&amp;A8,'Main File'!A:O,10,0),0)</f>
        <v>0</v>
      </c>
      <c r="G8" s="14">
        <f>IFERROR(+VLOOKUP("LEINFA"&amp;A8,'Main File'!A:O,11,0),0)</f>
        <v>0</v>
      </c>
      <c r="H8" s="14">
        <f>IFERROR(+VLOOKUP("LEINFA"&amp;A8,'Main File'!A:O,12,0),0)</f>
        <v>0</v>
      </c>
      <c r="I8" s="14">
        <f>IFERROR(+VLOOKUP("LEINFA"&amp;A8,'Main File'!A:O,13,0),0)</f>
        <v>0</v>
      </c>
      <c r="J8" s="14">
        <f>IFERROR(+VLOOKUP("LEINFA"&amp;A8,'Main File'!A:O,14,0),0)</f>
        <v>0</v>
      </c>
      <c r="K8" s="14">
        <f>IFERROR(+VLOOKUP("LEINFA"&amp;A8,'Main File'!A:O,15,0),0)</f>
        <v>0</v>
      </c>
    </row>
    <row r="9" spans="1:14" x14ac:dyDescent="0.25">
      <c r="A9" s="9">
        <f t="shared" si="0"/>
        <v>43165</v>
      </c>
      <c r="B9" s="14">
        <f>IFERROR(+VLOOKUP("LEINFA"&amp;A9,'Main File'!A:O,6,0),0)</f>
        <v>0</v>
      </c>
      <c r="C9" s="14">
        <f>IFERROR(+VLOOKUP("LEINFA"&amp;A9,'Main File'!A:O,7,0),0)</f>
        <v>0</v>
      </c>
      <c r="D9" s="14">
        <f>IFERROR(+VLOOKUP("LEINFA"&amp;A9,'Main File'!A:O,8,0),0)</f>
        <v>0</v>
      </c>
      <c r="E9" s="14">
        <f>IFERROR(+VLOOKUP("LEINFA"&amp;A9,'Main File'!A:O,9,0),0)</f>
        <v>0</v>
      </c>
      <c r="F9" s="14">
        <f>IFERROR(+VLOOKUP("LEINFA"&amp;A9,'Main File'!A:O,10,0),0)</f>
        <v>0</v>
      </c>
      <c r="G9" s="14">
        <f>IFERROR(+VLOOKUP("LEINFA"&amp;A9,'Main File'!A:O,11,0),0)</f>
        <v>0</v>
      </c>
      <c r="H9" s="14">
        <f>IFERROR(+VLOOKUP("LEINFA"&amp;A9,'Main File'!A:O,12,0),0)</f>
        <v>0</v>
      </c>
      <c r="I9" s="14">
        <f>IFERROR(+VLOOKUP("LEINFA"&amp;A9,'Main File'!A:O,13,0),0)</f>
        <v>0</v>
      </c>
      <c r="J9" s="14">
        <f>IFERROR(+VLOOKUP("LEINFA"&amp;A9,'Main File'!A:O,14,0),0)</f>
        <v>0</v>
      </c>
      <c r="K9" s="14">
        <f>IFERROR(+VLOOKUP("LEINFA"&amp;A9,'Main File'!A:O,15,0),0)</f>
        <v>0</v>
      </c>
    </row>
    <row r="10" spans="1:14" x14ac:dyDescent="0.25">
      <c r="A10" s="9">
        <f t="shared" si="0"/>
        <v>43166</v>
      </c>
      <c r="B10" s="14">
        <f>IFERROR(+VLOOKUP("LEINFA"&amp;A10,'Main File'!A:O,6,0),0)</f>
        <v>0</v>
      </c>
      <c r="C10" s="14">
        <f>IFERROR(+VLOOKUP("LEINFA"&amp;A10,'Main File'!A:O,7,0),0)</f>
        <v>0</v>
      </c>
      <c r="D10" s="14">
        <f>IFERROR(+VLOOKUP("LEINFA"&amp;A10,'Main File'!A:O,8,0),0)</f>
        <v>0</v>
      </c>
      <c r="E10" s="14">
        <f>IFERROR(+VLOOKUP("LEINFA"&amp;A10,'Main File'!A:O,9,0),0)</f>
        <v>0</v>
      </c>
      <c r="F10" s="14">
        <f>IFERROR(+VLOOKUP("LEINFA"&amp;A10,'Main File'!A:O,10,0),0)</f>
        <v>0</v>
      </c>
      <c r="G10" s="14">
        <f>IFERROR(+VLOOKUP("LEINFA"&amp;A10,'Main File'!A:O,11,0),0)</f>
        <v>0</v>
      </c>
      <c r="H10" s="14">
        <f>IFERROR(+VLOOKUP("LEINFA"&amp;A10,'Main File'!A:O,12,0),0)</f>
        <v>0</v>
      </c>
      <c r="I10" s="14">
        <f>IFERROR(+VLOOKUP("LEINFA"&amp;A10,'Main File'!A:O,13,0),0)</f>
        <v>0</v>
      </c>
      <c r="J10" s="14">
        <f>IFERROR(+VLOOKUP("LEINFA"&amp;A10,'Main File'!A:O,14,0),0)</f>
        <v>0</v>
      </c>
      <c r="K10" s="14">
        <f>IFERROR(+VLOOKUP("LEINFA"&amp;A10,'Main File'!A:O,15,0),0)</f>
        <v>0</v>
      </c>
    </row>
    <row r="11" spans="1:14" x14ac:dyDescent="0.25">
      <c r="A11" s="9">
        <f t="shared" si="0"/>
        <v>43167</v>
      </c>
      <c r="B11" s="14">
        <f>IFERROR(+VLOOKUP("LEINFA"&amp;A11,'Main File'!A:O,6,0),0)</f>
        <v>0</v>
      </c>
      <c r="C11" s="14">
        <f>IFERROR(+VLOOKUP("LEINFA"&amp;A11,'Main File'!A:O,7,0),0)</f>
        <v>0</v>
      </c>
      <c r="D11" s="14">
        <f>IFERROR(+VLOOKUP("LEINFA"&amp;A11,'Main File'!A:O,8,0),0)</f>
        <v>0</v>
      </c>
      <c r="E11" s="14">
        <f>IFERROR(+VLOOKUP("LEINFA"&amp;A11,'Main File'!A:O,9,0),0)</f>
        <v>0</v>
      </c>
      <c r="F11" s="14">
        <f>IFERROR(+VLOOKUP("LEINFA"&amp;A11,'Main File'!A:O,10,0),0)</f>
        <v>0</v>
      </c>
      <c r="G11" s="14">
        <f>IFERROR(+VLOOKUP("LEINFA"&amp;A11,'Main File'!A:O,11,0),0)</f>
        <v>0</v>
      </c>
      <c r="H11" s="14">
        <f>IFERROR(+VLOOKUP("LEINFA"&amp;A11,'Main File'!A:O,12,0),0)</f>
        <v>0</v>
      </c>
      <c r="I11" s="14">
        <f>IFERROR(+VLOOKUP("LEINFA"&amp;A11,'Main File'!A:O,13,0),0)</f>
        <v>0</v>
      </c>
      <c r="J11" s="14">
        <f>IFERROR(+VLOOKUP("LEINFA"&amp;A11,'Main File'!A:O,14,0),0)</f>
        <v>0</v>
      </c>
      <c r="K11" s="14">
        <f>IFERROR(+VLOOKUP("LEINFA"&amp;A11,'Main File'!A:O,15,0),0)</f>
        <v>0</v>
      </c>
    </row>
    <row r="12" spans="1:14" x14ac:dyDescent="0.25">
      <c r="A12" s="9">
        <f t="shared" si="0"/>
        <v>43168</v>
      </c>
      <c r="B12" s="14">
        <f>IFERROR(+VLOOKUP("LEINFA"&amp;A12,'Main File'!A:O,6,0),0)</f>
        <v>0</v>
      </c>
      <c r="C12" s="14">
        <f>IFERROR(+VLOOKUP("LEINFA"&amp;A12,'Main File'!A:O,7,0),0)</f>
        <v>0</v>
      </c>
      <c r="D12" s="14">
        <f>IFERROR(+VLOOKUP("LEINFA"&amp;A12,'Main File'!A:O,8,0),0)</f>
        <v>0</v>
      </c>
      <c r="E12" s="14">
        <f>IFERROR(+VLOOKUP("LEINFA"&amp;A12,'Main File'!A:O,9,0),0)</f>
        <v>0</v>
      </c>
      <c r="F12" s="14">
        <f>IFERROR(+VLOOKUP("LEINFA"&amp;A12,'Main File'!A:O,10,0),0)</f>
        <v>0</v>
      </c>
      <c r="G12" s="14">
        <f>IFERROR(+VLOOKUP("LEINFA"&amp;A12,'Main File'!A:O,11,0),0)</f>
        <v>0</v>
      </c>
      <c r="H12" s="14">
        <f>IFERROR(+VLOOKUP("LEINFA"&amp;A12,'Main File'!A:O,12,0),0)</f>
        <v>0</v>
      </c>
      <c r="I12" s="14">
        <f>IFERROR(+VLOOKUP("LEINFA"&amp;A12,'Main File'!A:O,13,0),0)</f>
        <v>0</v>
      </c>
      <c r="J12" s="14">
        <f>IFERROR(+VLOOKUP("LEINFA"&amp;A12,'Main File'!A:O,14,0),0)</f>
        <v>0</v>
      </c>
      <c r="K12" s="14">
        <f>IFERROR(+VLOOKUP("LEINFA"&amp;A12,'Main File'!A:O,15,0),0)</f>
        <v>0</v>
      </c>
    </row>
    <row r="13" spans="1:14" x14ac:dyDescent="0.25">
      <c r="A13" s="9">
        <f t="shared" si="0"/>
        <v>43169</v>
      </c>
      <c r="B13" s="14">
        <f>IFERROR(+VLOOKUP("LEINFA"&amp;A13,'Main File'!A:O,6,0),0)</f>
        <v>0</v>
      </c>
      <c r="C13" s="14">
        <f>IFERROR(+VLOOKUP("LEINFA"&amp;A13,'Main File'!A:O,7,0),0)</f>
        <v>0</v>
      </c>
      <c r="D13" s="14">
        <f>IFERROR(+VLOOKUP("LEINFA"&amp;A13,'Main File'!A:O,8,0),0)</f>
        <v>0</v>
      </c>
      <c r="E13" s="14">
        <f>IFERROR(+VLOOKUP("LEINFA"&amp;A13,'Main File'!A:O,9,0),0)</f>
        <v>0</v>
      </c>
      <c r="F13" s="14">
        <f>IFERROR(+VLOOKUP("LEINFA"&amp;A13,'Main File'!A:O,10,0),0)</f>
        <v>0</v>
      </c>
      <c r="G13" s="14">
        <f>IFERROR(+VLOOKUP("LEINFA"&amp;A13,'Main File'!A:O,11,0),0)</f>
        <v>0</v>
      </c>
      <c r="H13" s="14">
        <f>IFERROR(+VLOOKUP("LEINFA"&amp;A13,'Main File'!A:O,12,0),0)</f>
        <v>0</v>
      </c>
      <c r="I13" s="14">
        <f>IFERROR(+VLOOKUP("LEINFA"&amp;A13,'Main File'!A:O,13,0),0)</f>
        <v>0</v>
      </c>
      <c r="J13" s="14">
        <f>IFERROR(+VLOOKUP("LEINFA"&amp;A13,'Main File'!A:O,14,0),0)</f>
        <v>0</v>
      </c>
      <c r="K13" s="14">
        <f>IFERROR(+VLOOKUP("LEINFA"&amp;A13,'Main File'!A:O,15,0),0)</f>
        <v>0</v>
      </c>
    </row>
    <row r="14" spans="1:14" x14ac:dyDescent="0.25">
      <c r="A14" s="9">
        <f t="shared" si="0"/>
        <v>43170</v>
      </c>
      <c r="B14" s="14">
        <f>IFERROR(+VLOOKUP("LEINFA"&amp;A14,'Main File'!A:O,6,0),0)</f>
        <v>0</v>
      </c>
      <c r="C14" s="14">
        <f>IFERROR(+VLOOKUP("LEINFA"&amp;A14,'Main File'!A:O,7,0),0)</f>
        <v>0</v>
      </c>
      <c r="D14" s="14">
        <f>IFERROR(+VLOOKUP("LEINFA"&amp;A14,'Main File'!A:O,8,0),0)</f>
        <v>0</v>
      </c>
      <c r="E14" s="14">
        <f>IFERROR(+VLOOKUP("LEINFA"&amp;A14,'Main File'!A:O,9,0),0)</f>
        <v>0</v>
      </c>
      <c r="F14" s="14">
        <f>IFERROR(+VLOOKUP("LEINFA"&amp;A14,'Main File'!A:O,10,0),0)</f>
        <v>0</v>
      </c>
      <c r="G14" s="14">
        <f>IFERROR(+VLOOKUP("LEINFA"&amp;A14,'Main File'!A:O,11,0),0)</f>
        <v>0</v>
      </c>
      <c r="H14" s="14">
        <f>IFERROR(+VLOOKUP("LEINFA"&amp;A14,'Main File'!A:O,12,0),0)</f>
        <v>0</v>
      </c>
      <c r="I14" s="14">
        <f>IFERROR(+VLOOKUP("LEINFA"&amp;A14,'Main File'!A:O,13,0),0)</f>
        <v>0</v>
      </c>
      <c r="J14" s="14">
        <f>IFERROR(+VLOOKUP("LEINFA"&amp;A14,'Main File'!A:O,14,0),0)</f>
        <v>0</v>
      </c>
      <c r="K14" s="14">
        <f>IFERROR(+VLOOKUP("LEINFA"&amp;A14,'Main File'!A:O,15,0),0)</f>
        <v>0</v>
      </c>
    </row>
    <row r="15" spans="1:14" x14ac:dyDescent="0.25">
      <c r="A15" s="9">
        <f t="shared" si="0"/>
        <v>43171</v>
      </c>
      <c r="B15" s="14">
        <f>IFERROR(+VLOOKUP("LEINFA"&amp;A15,'Main File'!A:O,6,0),0)</f>
        <v>0</v>
      </c>
      <c r="C15" s="14">
        <f>IFERROR(+VLOOKUP("LEINFA"&amp;A15,'Main File'!A:O,7,0),0)</f>
        <v>0</v>
      </c>
      <c r="D15" s="14">
        <f>IFERROR(+VLOOKUP("LEINFA"&amp;A15,'Main File'!A:O,8,0),0)</f>
        <v>0</v>
      </c>
      <c r="E15" s="14">
        <f>IFERROR(+VLOOKUP("LEINFA"&amp;A15,'Main File'!A:O,9,0),0)</f>
        <v>0</v>
      </c>
      <c r="F15" s="14">
        <f>IFERROR(+VLOOKUP("LEINFA"&amp;A15,'Main File'!A:O,10,0),0)</f>
        <v>0</v>
      </c>
      <c r="G15" s="14">
        <f>IFERROR(+VLOOKUP("LEINFA"&amp;A15,'Main File'!A:O,11,0),0)</f>
        <v>0</v>
      </c>
      <c r="H15" s="14">
        <f>IFERROR(+VLOOKUP("LEINFA"&amp;A15,'Main File'!A:O,12,0),0)</f>
        <v>0</v>
      </c>
      <c r="I15" s="14">
        <f>IFERROR(+VLOOKUP("LEINFA"&amp;A15,'Main File'!A:O,13,0),0)</f>
        <v>0</v>
      </c>
      <c r="J15" s="14">
        <f>IFERROR(+VLOOKUP("LEINFA"&amp;A15,'Main File'!A:O,14,0),0)</f>
        <v>0</v>
      </c>
      <c r="K15" s="14">
        <f>IFERROR(+VLOOKUP("LEINFA"&amp;A15,'Main File'!A:O,15,0),0)</f>
        <v>0</v>
      </c>
    </row>
    <row r="16" spans="1:14" x14ac:dyDescent="0.25">
      <c r="A16" s="9">
        <f t="shared" si="0"/>
        <v>43172</v>
      </c>
      <c r="B16" s="14">
        <f>IFERROR(+VLOOKUP("LEINFA"&amp;A16,'Main File'!A:O,6,0),0)</f>
        <v>0</v>
      </c>
      <c r="C16" s="14">
        <f>IFERROR(+VLOOKUP("LEINFA"&amp;A16,'Main File'!A:O,7,0),0)</f>
        <v>0</v>
      </c>
      <c r="D16" s="14">
        <f>IFERROR(+VLOOKUP("LEINFA"&amp;A16,'Main File'!A:O,8,0),0)</f>
        <v>0</v>
      </c>
      <c r="E16" s="14">
        <f>IFERROR(+VLOOKUP("LEINFA"&amp;A16,'Main File'!A:O,9,0),0)</f>
        <v>0</v>
      </c>
      <c r="F16" s="14">
        <f>IFERROR(+VLOOKUP("LEINFA"&amp;A16,'Main File'!A:O,10,0),0)</f>
        <v>0</v>
      </c>
      <c r="G16" s="14">
        <f>IFERROR(+VLOOKUP("LEINFA"&amp;A16,'Main File'!A:O,11,0),0)</f>
        <v>0</v>
      </c>
      <c r="H16" s="14">
        <f>IFERROR(+VLOOKUP("LEINFA"&amp;A16,'Main File'!A:O,12,0),0)</f>
        <v>0</v>
      </c>
      <c r="I16" s="14">
        <f>IFERROR(+VLOOKUP("LEINFA"&amp;A16,'Main File'!A:O,13,0),0)</f>
        <v>0</v>
      </c>
      <c r="J16" s="14">
        <f>IFERROR(+VLOOKUP("LEINFA"&amp;A16,'Main File'!A:O,14,0),0)</f>
        <v>0</v>
      </c>
      <c r="K16" s="14">
        <f>IFERROR(+VLOOKUP("LEINFA"&amp;A16,'Main File'!A:O,15,0),0)</f>
        <v>0</v>
      </c>
    </row>
    <row r="17" spans="1:11" x14ac:dyDescent="0.25">
      <c r="A17" s="9">
        <f t="shared" si="0"/>
        <v>43173</v>
      </c>
      <c r="B17" s="14">
        <f>IFERROR(+VLOOKUP("LEINFA"&amp;A17,'Main File'!A:O,6,0),0)</f>
        <v>0</v>
      </c>
      <c r="C17" s="14">
        <f>IFERROR(+VLOOKUP("LEINFA"&amp;A17,'Main File'!A:O,7,0),0)</f>
        <v>0</v>
      </c>
      <c r="D17" s="14">
        <f>IFERROR(+VLOOKUP("LEINFA"&amp;A17,'Main File'!A:O,8,0),0)</f>
        <v>0</v>
      </c>
      <c r="E17" s="14">
        <f>IFERROR(+VLOOKUP("LEINFA"&amp;A17,'Main File'!A:O,9,0),0)</f>
        <v>0</v>
      </c>
      <c r="F17" s="14">
        <f>IFERROR(+VLOOKUP("LEINFA"&amp;A17,'Main File'!A:O,10,0),0)</f>
        <v>0</v>
      </c>
      <c r="G17" s="14">
        <f>IFERROR(+VLOOKUP("LEINFA"&amp;A17,'Main File'!A:O,11,0),0)</f>
        <v>0</v>
      </c>
      <c r="H17" s="14">
        <f>IFERROR(+VLOOKUP("LEINFA"&amp;A17,'Main File'!A:O,12,0),0)</f>
        <v>0</v>
      </c>
      <c r="I17" s="14">
        <f>IFERROR(+VLOOKUP("LEINFA"&amp;A17,'Main File'!A:O,13,0),0)</f>
        <v>0</v>
      </c>
      <c r="J17" s="14">
        <f>IFERROR(+VLOOKUP("LEINFA"&amp;A17,'Main File'!A:O,14,0),0)</f>
        <v>0</v>
      </c>
      <c r="K17" s="14">
        <f>IFERROR(+VLOOKUP("LEINFA"&amp;A17,'Main File'!A:O,15,0),0)</f>
        <v>0</v>
      </c>
    </row>
    <row r="18" spans="1:11" x14ac:dyDescent="0.25">
      <c r="A18" s="9">
        <f t="shared" si="0"/>
        <v>43174</v>
      </c>
      <c r="B18" s="14">
        <f>IFERROR(+VLOOKUP("LEINFA"&amp;A18,'Main File'!A:O,6,0),0)</f>
        <v>0</v>
      </c>
      <c r="C18" s="14">
        <f>IFERROR(+VLOOKUP("LEINFA"&amp;A18,'Main File'!A:O,7,0),0)</f>
        <v>0</v>
      </c>
      <c r="D18" s="14">
        <f>IFERROR(+VLOOKUP("LEINFA"&amp;A18,'Main File'!A:O,8,0),0)</f>
        <v>0</v>
      </c>
      <c r="E18" s="14">
        <f>IFERROR(+VLOOKUP("LEINFA"&amp;A18,'Main File'!A:O,9,0),0)</f>
        <v>0</v>
      </c>
      <c r="F18" s="14">
        <f>IFERROR(+VLOOKUP("LEINFA"&amp;A18,'Main File'!A:O,10,0),0)</f>
        <v>0</v>
      </c>
      <c r="G18" s="14">
        <f>IFERROR(+VLOOKUP("LEINFA"&amp;A18,'Main File'!A:O,11,0),0)</f>
        <v>0</v>
      </c>
      <c r="H18" s="14">
        <f>IFERROR(+VLOOKUP("LEINFA"&amp;A18,'Main File'!A:O,12,0),0)</f>
        <v>0</v>
      </c>
      <c r="I18" s="14">
        <f>IFERROR(+VLOOKUP("LEINFA"&amp;A18,'Main File'!A:O,13,0),0)</f>
        <v>0</v>
      </c>
      <c r="J18" s="14">
        <f>IFERROR(+VLOOKUP("LEINFA"&amp;A18,'Main File'!A:O,14,0),0)</f>
        <v>0</v>
      </c>
      <c r="K18" s="14">
        <f>IFERROR(+VLOOKUP("LEINFA"&amp;A18,'Main File'!A:O,15,0),0)</f>
        <v>0</v>
      </c>
    </row>
    <row r="19" spans="1:11" x14ac:dyDescent="0.25">
      <c r="A19" s="9">
        <f t="shared" si="0"/>
        <v>43175</v>
      </c>
      <c r="B19" s="14">
        <f>IFERROR(+VLOOKUP("LEINFA"&amp;A19,'Main File'!A:O,6,0),0)</f>
        <v>0</v>
      </c>
      <c r="C19" s="14">
        <f>IFERROR(+VLOOKUP("LEINFA"&amp;A19,'Main File'!A:O,7,0),0)</f>
        <v>0</v>
      </c>
      <c r="D19" s="14">
        <f>IFERROR(+VLOOKUP("LEINFA"&amp;A19,'Main File'!A:O,8,0),0)</f>
        <v>0</v>
      </c>
      <c r="E19" s="14">
        <f>IFERROR(+VLOOKUP("LEINFA"&amp;A19,'Main File'!A:O,9,0),0)</f>
        <v>0</v>
      </c>
      <c r="F19" s="14">
        <f>IFERROR(+VLOOKUP("LEINFA"&amp;A19,'Main File'!A:O,10,0),0)</f>
        <v>0</v>
      </c>
      <c r="G19" s="14">
        <f>IFERROR(+VLOOKUP("LEINFA"&amp;A19,'Main File'!A:O,11,0),0)</f>
        <v>0</v>
      </c>
      <c r="H19" s="14">
        <f>IFERROR(+VLOOKUP("LEINFA"&amp;A19,'Main File'!A:O,12,0),0)</f>
        <v>0</v>
      </c>
      <c r="I19" s="14">
        <f>IFERROR(+VLOOKUP("LEINFA"&amp;A19,'Main File'!A:O,13,0),0)</f>
        <v>0</v>
      </c>
      <c r="J19" s="14">
        <f>IFERROR(+VLOOKUP("LEINFA"&amp;A19,'Main File'!A:O,14,0),0)</f>
        <v>0</v>
      </c>
      <c r="K19" s="14">
        <f>IFERROR(+VLOOKUP("LEINFA"&amp;A19,'Main File'!A:O,15,0),0)</f>
        <v>0</v>
      </c>
    </row>
    <row r="20" spans="1:11" x14ac:dyDescent="0.25">
      <c r="A20" s="9">
        <f t="shared" si="0"/>
        <v>43176</v>
      </c>
      <c r="B20" s="14">
        <f>IFERROR(+VLOOKUP("LEINFA"&amp;A20,'Main File'!A:O,6,0),0)</f>
        <v>0</v>
      </c>
      <c r="C20" s="14">
        <f>IFERROR(+VLOOKUP("LEINFA"&amp;A20,'Main File'!A:O,7,0),0)</f>
        <v>0</v>
      </c>
      <c r="D20" s="14">
        <f>IFERROR(+VLOOKUP("LEINFA"&amp;A20,'Main File'!A:O,8,0),0)</f>
        <v>0</v>
      </c>
      <c r="E20" s="14">
        <f>IFERROR(+VLOOKUP("LEINFA"&amp;A20,'Main File'!A:O,9,0),0)</f>
        <v>0</v>
      </c>
      <c r="F20" s="14">
        <f>IFERROR(+VLOOKUP("LEINFA"&amp;A20,'Main File'!A:O,10,0),0)</f>
        <v>0</v>
      </c>
      <c r="G20" s="14">
        <f>IFERROR(+VLOOKUP("LEINFA"&amp;A20,'Main File'!A:O,11,0),0)</f>
        <v>0</v>
      </c>
      <c r="H20" s="14">
        <f>IFERROR(+VLOOKUP("LEINFA"&amp;A20,'Main File'!A:O,12,0),0)</f>
        <v>0</v>
      </c>
      <c r="I20" s="14">
        <f>IFERROR(+VLOOKUP("LEINFA"&amp;A20,'Main File'!A:O,13,0),0)</f>
        <v>0</v>
      </c>
      <c r="J20" s="14">
        <f>IFERROR(+VLOOKUP("LEINFA"&amp;A20,'Main File'!A:O,14,0),0)</f>
        <v>0</v>
      </c>
      <c r="K20" s="14">
        <f>IFERROR(+VLOOKUP("LEINFA"&amp;A20,'Main File'!A:O,15,0),0)</f>
        <v>0</v>
      </c>
    </row>
    <row r="21" spans="1:11" x14ac:dyDescent="0.25">
      <c r="A21" s="9">
        <f t="shared" si="0"/>
        <v>43177</v>
      </c>
      <c r="B21" s="14">
        <f>IFERROR(+VLOOKUP("LEINFA"&amp;A21,'Main File'!A:O,6,0),0)</f>
        <v>0</v>
      </c>
      <c r="C21" s="14">
        <f>IFERROR(+VLOOKUP("LEINFA"&amp;A21,'Main File'!A:O,7,0),0)</f>
        <v>0</v>
      </c>
      <c r="D21" s="14">
        <f>IFERROR(+VLOOKUP("LEINFA"&amp;A21,'Main File'!A:O,8,0),0)</f>
        <v>0</v>
      </c>
      <c r="E21" s="14">
        <f>IFERROR(+VLOOKUP("LEINFA"&amp;A21,'Main File'!A:O,9,0),0)</f>
        <v>0</v>
      </c>
      <c r="F21" s="14">
        <f>IFERROR(+VLOOKUP("LEINFA"&amp;A21,'Main File'!A:O,10,0),0)</f>
        <v>0</v>
      </c>
      <c r="G21" s="14">
        <f>IFERROR(+VLOOKUP("LEINFA"&amp;A21,'Main File'!A:O,11,0),0)</f>
        <v>0</v>
      </c>
      <c r="H21" s="14">
        <f>IFERROR(+VLOOKUP("LEINFA"&amp;A21,'Main File'!A:O,12,0),0)</f>
        <v>0</v>
      </c>
      <c r="I21" s="14">
        <f>IFERROR(+VLOOKUP("LEINFA"&amp;A21,'Main File'!A:O,13,0),0)</f>
        <v>0</v>
      </c>
      <c r="J21" s="14">
        <f>IFERROR(+VLOOKUP("LEINFA"&amp;A21,'Main File'!A:O,14,0),0)</f>
        <v>0</v>
      </c>
      <c r="K21" s="14">
        <f>IFERROR(+VLOOKUP("LEINFA"&amp;A21,'Main File'!A:O,15,0),0)</f>
        <v>0</v>
      </c>
    </row>
    <row r="22" spans="1:11" x14ac:dyDescent="0.25">
      <c r="A22" s="9">
        <f t="shared" si="0"/>
        <v>43178</v>
      </c>
      <c r="B22" s="14">
        <f>IFERROR(+VLOOKUP("LEINFA"&amp;A22,'Main File'!A:O,6,0),0)</f>
        <v>0</v>
      </c>
      <c r="C22" s="14">
        <f>IFERROR(+VLOOKUP("LEINFA"&amp;A22,'Main File'!A:O,7,0),0)</f>
        <v>0</v>
      </c>
      <c r="D22" s="14">
        <f>IFERROR(+VLOOKUP("LEINFA"&amp;A22,'Main File'!A:O,8,0),0)</f>
        <v>0</v>
      </c>
      <c r="E22" s="14">
        <f>IFERROR(+VLOOKUP("LEINFA"&amp;A22,'Main File'!A:O,9,0),0)</f>
        <v>0</v>
      </c>
      <c r="F22" s="14">
        <f>IFERROR(+VLOOKUP("LEINFA"&amp;A22,'Main File'!A:O,10,0),0)</f>
        <v>0</v>
      </c>
      <c r="G22" s="14">
        <f>IFERROR(+VLOOKUP("LEINFA"&amp;A22,'Main File'!A:O,11,0),0)</f>
        <v>0</v>
      </c>
      <c r="H22" s="14">
        <f>IFERROR(+VLOOKUP("LEINFA"&amp;A22,'Main File'!A:O,12,0),0)</f>
        <v>0</v>
      </c>
      <c r="I22" s="14">
        <f>IFERROR(+VLOOKUP("LEINFA"&amp;A22,'Main File'!A:O,13,0),0)</f>
        <v>0</v>
      </c>
      <c r="J22" s="14">
        <f>IFERROR(+VLOOKUP("LEINFA"&amp;A22,'Main File'!A:O,14,0),0)</f>
        <v>0</v>
      </c>
      <c r="K22" s="14">
        <f>IFERROR(+VLOOKUP("LEINFA"&amp;A22,'Main File'!A:O,15,0),0)</f>
        <v>0</v>
      </c>
    </row>
    <row r="23" spans="1:11" x14ac:dyDescent="0.25">
      <c r="A23" s="9">
        <f t="shared" si="0"/>
        <v>43179</v>
      </c>
      <c r="B23" s="14">
        <f>IFERROR(+VLOOKUP("LEINFA"&amp;A23,'Main File'!A:O,6,0),0)</f>
        <v>0</v>
      </c>
      <c r="C23" s="14">
        <f>IFERROR(+VLOOKUP("LEINFA"&amp;A23,'Main File'!A:O,7,0),0)</f>
        <v>0</v>
      </c>
      <c r="D23" s="14">
        <f>IFERROR(+VLOOKUP("LEINFA"&amp;A23,'Main File'!A:O,8,0),0)</f>
        <v>0</v>
      </c>
      <c r="E23" s="14">
        <f>IFERROR(+VLOOKUP("LEINFA"&amp;A23,'Main File'!A:O,9,0),0)</f>
        <v>0</v>
      </c>
      <c r="F23" s="14">
        <f>IFERROR(+VLOOKUP("LEINFA"&amp;A23,'Main File'!A:O,10,0),0)</f>
        <v>0</v>
      </c>
      <c r="G23" s="14">
        <f>IFERROR(+VLOOKUP("LEINFA"&amp;A23,'Main File'!A:O,11,0),0)</f>
        <v>0</v>
      </c>
      <c r="H23" s="14">
        <f>IFERROR(+VLOOKUP("LEINFA"&amp;A23,'Main File'!A:O,12,0),0)</f>
        <v>0</v>
      </c>
      <c r="I23" s="14">
        <f>IFERROR(+VLOOKUP("LEINFA"&amp;A23,'Main File'!A:O,13,0),0)</f>
        <v>0</v>
      </c>
      <c r="J23" s="14">
        <f>IFERROR(+VLOOKUP("LEINFA"&amp;A23,'Main File'!A:O,14,0),0)</f>
        <v>0</v>
      </c>
      <c r="K23" s="14">
        <f>IFERROR(+VLOOKUP("LEINFA"&amp;A23,'Main File'!A:O,15,0),0)</f>
        <v>0</v>
      </c>
    </row>
    <row r="24" spans="1:11" x14ac:dyDescent="0.25">
      <c r="A24" s="9">
        <f t="shared" si="0"/>
        <v>43180</v>
      </c>
      <c r="B24" s="14">
        <f>IFERROR(+VLOOKUP("LEINFA"&amp;A24,'Main File'!A:O,6,0),0)</f>
        <v>0</v>
      </c>
      <c r="C24" s="14">
        <f>IFERROR(+VLOOKUP("LEINFA"&amp;A24,'Main File'!A:O,7,0),0)</f>
        <v>0</v>
      </c>
      <c r="D24" s="14">
        <f>IFERROR(+VLOOKUP("LEINFA"&amp;A24,'Main File'!A:O,8,0),0)</f>
        <v>0</v>
      </c>
      <c r="E24" s="14">
        <f>IFERROR(+VLOOKUP("LEINFA"&amp;A24,'Main File'!A:O,9,0),0)</f>
        <v>0</v>
      </c>
      <c r="F24" s="14">
        <f>IFERROR(+VLOOKUP("LEINFA"&amp;A24,'Main File'!A:O,10,0),0)</f>
        <v>0</v>
      </c>
      <c r="G24" s="14">
        <f>IFERROR(+VLOOKUP("LEINFA"&amp;A24,'Main File'!A:O,11,0),0)</f>
        <v>0</v>
      </c>
      <c r="H24" s="14">
        <f>IFERROR(+VLOOKUP("LEINFA"&amp;A24,'Main File'!A:O,12,0),0)</f>
        <v>0</v>
      </c>
      <c r="I24" s="14">
        <f>IFERROR(+VLOOKUP("LEINFA"&amp;A24,'Main File'!A:O,13,0),0)</f>
        <v>0</v>
      </c>
      <c r="J24" s="14">
        <f>IFERROR(+VLOOKUP("LEINFA"&amp;A24,'Main File'!A:O,14,0),0)</f>
        <v>0</v>
      </c>
      <c r="K24" s="14">
        <f>IFERROR(+VLOOKUP("LEINFA"&amp;A24,'Main File'!A:O,15,0),0)</f>
        <v>0</v>
      </c>
    </row>
    <row r="25" spans="1:11" x14ac:dyDescent="0.25">
      <c r="A25" s="9">
        <f t="shared" si="0"/>
        <v>43181</v>
      </c>
      <c r="B25" s="14">
        <f>IFERROR(+VLOOKUP("LEINFA"&amp;A25,'Main File'!A:O,6,0),0)</f>
        <v>0</v>
      </c>
      <c r="C25" s="14">
        <f>IFERROR(+VLOOKUP("LEINFA"&amp;A25,'Main File'!A:O,7,0),0)</f>
        <v>0</v>
      </c>
      <c r="D25" s="14">
        <f>IFERROR(+VLOOKUP("LEINFA"&amp;A25,'Main File'!A:O,8,0),0)</f>
        <v>0</v>
      </c>
      <c r="E25" s="14">
        <f>IFERROR(+VLOOKUP("LEINFA"&amp;A25,'Main File'!A:O,9,0),0)</f>
        <v>0</v>
      </c>
      <c r="F25" s="14">
        <f>IFERROR(+VLOOKUP("LEINFA"&amp;A25,'Main File'!A:O,10,0),0)</f>
        <v>0</v>
      </c>
      <c r="G25" s="14">
        <f>IFERROR(+VLOOKUP("LEINFA"&amp;A25,'Main File'!A:O,11,0),0)</f>
        <v>0</v>
      </c>
      <c r="H25" s="14">
        <f>IFERROR(+VLOOKUP("LEINFA"&amp;A25,'Main File'!A:O,12,0),0)</f>
        <v>0</v>
      </c>
      <c r="I25" s="14">
        <f>IFERROR(+VLOOKUP("LEINFA"&amp;A25,'Main File'!A:O,13,0),0)</f>
        <v>0</v>
      </c>
      <c r="J25" s="14">
        <f>IFERROR(+VLOOKUP("LEINFA"&amp;A25,'Main File'!A:O,14,0),0)</f>
        <v>0</v>
      </c>
      <c r="K25" s="14">
        <f>IFERROR(+VLOOKUP("LEINFA"&amp;A25,'Main File'!A:O,15,0),0)</f>
        <v>0</v>
      </c>
    </row>
    <row r="26" spans="1:11" x14ac:dyDescent="0.25">
      <c r="A26" s="9">
        <f t="shared" si="0"/>
        <v>43182</v>
      </c>
      <c r="B26" s="14">
        <f>IFERROR(+VLOOKUP("LEINFA"&amp;A26,'Main File'!A:O,6,0),0)</f>
        <v>0</v>
      </c>
      <c r="C26" s="14">
        <f>IFERROR(+VLOOKUP("LEINFA"&amp;A26,'Main File'!A:O,7,0),0)</f>
        <v>0</v>
      </c>
      <c r="D26" s="14">
        <f>IFERROR(+VLOOKUP("LEINFA"&amp;A26,'Main File'!A:O,8,0),0)</f>
        <v>0</v>
      </c>
      <c r="E26" s="14">
        <f>IFERROR(+VLOOKUP("LEINFA"&amp;A26,'Main File'!A:O,9,0),0)</f>
        <v>0</v>
      </c>
      <c r="F26" s="14">
        <f>IFERROR(+VLOOKUP("LEINFA"&amp;A26,'Main File'!A:O,10,0),0)</f>
        <v>0</v>
      </c>
      <c r="G26" s="14">
        <f>IFERROR(+VLOOKUP("LEINFA"&amp;A26,'Main File'!A:O,11,0),0)</f>
        <v>0</v>
      </c>
      <c r="H26" s="14">
        <f>IFERROR(+VLOOKUP("LEINFA"&amp;A26,'Main File'!A:O,12,0),0)</f>
        <v>0</v>
      </c>
      <c r="I26" s="14">
        <f>IFERROR(+VLOOKUP("LEINFA"&amp;A26,'Main File'!A:O,13,0),0)</f>
        <v>0</v>
      </c>
      <c r="J26" s="14">
        <f>IFERROR(+VLOOKUP("LEINFA"&amp;A26,'Main File'!A:O,14,0),0)</f>
        <v>0</v>
      </c>
      <c r="K26" s="14">
        <f>IFERROR(+VLOOKUP("LEINFA"&amp;A26,'Main File'!A:O,15,0),0)</f>
        <v>0</v>
      </c>
    </row>
    <row r="27" spans="1:11" x14ac:dyDescent="0.25">
      <c r="A27" s="9">
        <f t="shared" si="0"/>
        <v>43183</v>
      </c>
      <c r="B27" s="14">
        <f>IFERROR(+VLOOKUP("LEINFA"&amp;A27,'Main File'!A:O,6,0),0)</f>
        <v>0</v>
      </c>
      <c r="C27" s="14">
        <f>IFERROR(+VLOOKUP("LEINFA"&amp;A27,'Main File'!A:O,7,0),0)</f>
        <v>0</v>
      </c>
      <c r="D27" s="14">
        <f>IFERROR(+VLOOKUP("LEINFA"&amp;A27,'Main File'!A:O,8,0),0)</f>
        <v>0</v>
      </c>
      <c r="E27" s="14">
        <f>IFERROR(+VLOOKUP("LEINFA"&amp;A27,'Main File'!A:O,9,0),0)</f>
        <v>0</v>
      </c>
      <c r="F27" s="14">
        <f>IFERROR(+VLOOKUP("LEINFA"&amp;A27,'Main File'!A:O,10,0),0)</f>
        <v>0</v>
      </c>
      <c r="G27" s="14">
        <f>IFERROR(+VLOOKUP("LEINFA"&amp;A27,'Main File'!A:O,11,0),0)</f>
        <v>0</v>
      </c>
      <c r="H27" s="14">
        <f>IFERROR(+VLOOKUP("LEINFA"&amp;A27,'Main File'!A:O,12,0),0)</f>
        <v>0</v>
      </c>
      <c r="I27" s="14">
        <f>IFERROR(+VLOOKUP("LEINFA"&amp;A27,'Main File'!A:O,13,0),0)</f>
        <v>0</v>
      </c>
      <c r="J27" s="14">
        <f>IFERROR(+VLOOKUP("LEINFA"&amp;A27,'Main File'!A:O,14,0),0)</f>
        <v>0</v>
      </c>
      <c r="K27" s="14">
        <f>IFERROR(+VLOOKUP("LEINFA"&amp;A27,'Main File'!A:O,15,0),0)</f>
        <v>0</v>
      </c>
    </row>
    <row r="28" spans="1:11" x14ac:dyDescent="0.25">
      <c r="A28" s="9">
        <f t="shared" si="0"/>
        <v>43184</v>
      </c>
      <c r="B28" s="14">
        <f>IFERROR(+VLOOKUP("LEINFA"&amp;A28,'Main File'!A:O,6,0),0)</f>
        <v>0</v>
      </c>
      <c r="C28" s="14">
        <f>IFERROR(+VLOOKUP("LEINFA"&amp;A28,'Main File'!A:O,7,0),0)</f>
        <v>0</v>
      </c>
      <c r="D28" s="14">
        <f>IFERROR(+VLOOKUP("LEINFA"&amp;A28,'Main File'!A:O,8,0),0)</f>
        <v>0</v>
      </c>
      <c r="E28" s="14">
        <f>IFERROR(+VLOOKUP("LEINFA"&amp;A28,'Main File'!A:O,9,0),0)</f>
        <v>0</v>
      </c>
      <c r="F28" s="14">
        <f>IFERROR(+VLOOKUP("LEINFA"&amp;A28,'Main File'!A:O,10,0),0)</f>
        <v>0</v>
      </c>
      <c r="G28" s="14">
        <f>IFERROR(+VLOOKUP("LEINFA"&amp;A28,'Main File'!A:O,11,0),0)</f>
        <v>0</v>
      </c>
      <c r="H28" s="14">
        <f>IFERROR(+VLOOKUP("LEINFA"&amp;A28,'Main File'!A:O,12,0),0)</f>
        <v>0</v>
      </c>
      <c r="I28" s="14">
        <f>IFERROR(+VLOOKUP("LEINFA"&amp;A28,'Main File'!A:O,13,0),0)</f>
        <v>0</v>
      </c>
      <c r="J28" s="14">
        <f>IFERROR(+VLOOKUP("LEINFA"&amp;A28,'Main File'!A:O,14,0),0)</f>
        <v>0</v>
      </c>
      <c r="K28" s="14">
        <f>IFERROR(+VLOOKUP("LEINFA"&amp;A28,'Main File'!A:O,15,0),0)</f>
        <v>0</v>
      </c>
    </row>
    <row r="29" spans="1:11" x14ac:dyDescent="0.25">
      <c r="A29" s="9">
        <f t="shared" si="0"/>
        <v>43185</v>
      </c>
      <c r="B29" s="14">
        <f>IFERROR(+VLOOKUP("LEINFA"&amp;A29,'Main File'!A:O,6,0),0)</f>
        <v>0</v>
      </c>
      <c r="C29" s="14">
        <f>IFERROR(+VLOOKUP("LEINFA"&amp;A29,'Main File'!A:O,7,0),0)</f>
        <v>0</v>
      </c>
      <c r="D29" s="14">
        <f>IFERROR(+VLOOKUP("LEINFA"&amp;A29,'Main File'!A:O,8,0),0)</f>
        <v>0</v>
      </c>
      <c r="E29" s="14">
        <f>IFERROR(+VLOOKUP("LEINFA"&amp;A29,'Main File'!A:O,9,0),0)</f>
        <v>0</v>
      </c>
      <c r="F29" s="14">
        <f>IFERROR(+VLOOKUP("LEINFA"&amp;A29,'Main File'!A:O,10,0),0)</f>
        <v>0</v>
      </c>
      <c r="G29" s="14">
        <f>IFERROR(+VLOOKUP("LEINFA"&amp;A29,'Main File'!A:O,11,0),0)</f>
        <v>0</v>
      </c>
      <c r="H29" s="14">
        <f>IFERROR(+VLOOKUP("LEINFA"&amp;A29,'Main File'!A:O,12,0),0)</f>
        <v>0</v>
      </c>
      <c r="I29" s="14">
        <f>IFERROR(+VLOOKUP("LEINFA"&amp;A29,'Main File'!A:O,13,0),0)</f>
        <v>0</v>
      </c>
      <c r="J29" s="14">
        <f>IFERROR(+VLOOKUP("LEINFA"&amp;A29,'Main File'!A:O,14,0),0)</f>
        <v>0</v>
      </c>
      <c r="K29" s="14">
        <f>IFERROR(+VLOOKUP("LEINFA"&amp;A29,'Main File'!A:O,15,0),0)</f>
        <v>0</v>
      </c>
    </row>
    <row r="30" spans="1:11" x14ac:dyDescent="0.25">
      <c r="A30" s="9">
        <f t="shared" si="0"/>
        <v>43186</v>
      </c>
      <c r="B30" s="14">
        <f>IFERROR(+VLOOKUP("LEINFA"&amp;A30,'Main File'!A:O,6,0),0)</f>
        <v>0</v>
      </c>
      <c r="C30" s="14">
        <f>IFERROR(+VLOOKUP("LEINFA"&amp;A30,'Main File'!A:O,7,0),0)</f>
        <v>0</v>
      </c>
      <c r="D30" s="14">
        <f>IFERROR(+VLOOKUP("LEINFA"&amp;A30,'Main File'!A:O,8,0),0)</f>
        <v>0</v>
      </c>
      <c r="E30" s="14">
        <f>IFERROR(+VLOOKUP("LEINFA"&amp;A30,'Main File'!A:O,9,0),0)</f>
        <v>0</v>
      </c>
      <c r="F30" s="14">
        <f>IFERROR(+VLOOKUP("LEINFA"&amp;A30,'Main File'!A:O,10,0),0)</f>
        <v>0</v>
      </c>
      <c r="G30" s="14">
        <f>IFERROR(+VLOOKUP("LEINFA"&amp;A30,'Main File'!A:O,11,0),0)</f>
        <v>0</v>
      </c>
      <c r="H30" s="14">
        <f>IFERROR(+VLOOKUP("LEINFA"&amp;A30,'Main File'!A:O,12,0),0)</f>
        <v>0</v>
      </c>
      <c r="I30" s="14">
        <f>IFERROR(+VLOOKUP("LEINFA"&amp;A30,'Main File'!A:O,13,0),0)</f>
        <v>0</v>
      </c>
      <c r="J30" s="14">
        <f>IFERROR(+VLOOKUP("LEINFA"&amp;A30,'Main File'!A:O,14,0),0)</f>
        <v>0</v>
      </c>
      <c r="K30" s="14">
        <f>IFERROR(+VLOOKUP("LEINFA"&amp;A30,'Main File'!A:O,15,0),0)</f>
        <v>0</v>
      </c>
    </row>
    <row r="31" spans="1:11" x14ac:dyDescent="0.25">
      <c r="A31" s="9">
        <f t="shared" si="0"/>
        <v>43187</v>
      </c>
      <c r="B31" s="14">
        <f>IFERROR(+VLOOKUP("LEINFA"&amp;A31,'Main File'!A:O,6,0),0)</f>
        <v>0</v>
      </c>
      <c r="C31" s="14">
        <f>IFERROR(+VLOOKUP("LEINFA"&amp;A31,'Main File'!A:O,7,0),0)</f>
        <v>0</v>
      </c>
      <c r="D31" s="14">
        <f>IFERROR(+VLOOKUP("LEINFA"&amp;A31,'Main File'!A:O,8,0),0)</f>
        <v>0</v>
      </c>
      <c r="E31" s="14">
        <f>IFERROR(+VLOOKUP("LEINFA"&amp;A31,'Main File'!A:O,9,0),0)</f>
        <v>0</v>
      </c>
      <c r="F31" s="14">
        <f>IFERROR(+VLOOKUP("LEINFA"&amp;A31,'Main File'!A:O,10,0),0)</f>
        <v>0</v>
      </c>
      <c r="G31" s="14">
        <f>IFERROR(+VLOOKUP("LEINFA"&amp;A31,'Main File'!A:O,11,0),0)</f>
        <v>0</v>
      </c>
      <c r="H31" s="14">
        <f>IFERROR(+VLOOKUP("LEINFA"&amp;A31,'Main File'!A:O,12,0),0)</f>
        <v>0</v>
      </c>
      <c r="I31" s="14">
        <f>IFERROR(+VLOOKUP("LEINFA"&amp;A31,'Main File'!A:O,13,0),0)</f>
        <v>0</v>
      </c>
      <c r="J31" s="14">
        <f>IFERROR(+VLOOKUP("LEINFA"&amp;A31,'Main File'!A:O,14,0),0)</f>
        <v>0</v>
      </c>
      <c r="K31" s="14">
        <f>IFERROR(+VLOOKUP("LEINFA"&amp;A31,'Main File'!A:O,15,0),0)</f>
        <v>0</v>
      </c>
    </row>
    <row r="32" spans="1:11" x14ac:dyDescent="0.25">
      <c r="A32" s="9">
        <f t="shared" si="0"/>
        <v>43188</v>
      </c>
      <c r="B32" s="14">
        <f>IFERROR(+VLOOKUP("LEINFA"&amp;A32,'Main File'!A:O,6,0),0)</f>
        <v>0</v>
      </c>
      <c r="C32" s="14">
        <f>IFERROR(+VLOOKUP("LEINFA"&amp;A32,'Main File'!A:O,7,0),0)</f>
        <v>0</v>
      </c>
      <c r="D32" s="14">
        <f>IFERROR(+VLOOKUP("LEINFA"&amp;A32,'Main File'!A:O,8,0),0)</f>
        <v>0</v>
      </c>
      <c r="E32" s="14">
        <f>IFERROR(+VLOOKUP("LEINFA"&amp;A32,'Main File'!A:O,9,0),0)</f>
        <v>0</v>
      </c>
      <c r="F32" s="14">
        <f>IFERROR(+VLOOKUP("LEINFA"&amp;A32,'Main File'!A:O,10,0),0)</f>
        <v>0</v>
      </c>
      <c r="G32" s="14">
        <f>IFERROR(+VLOOKUP("LEINFA"&amp;A32,'Main File'!A:O,11,0),0)</f>
        <v>0</v>
      </c>
      <c r="H32" s="14">
        <f>IFERROR(+VLOOKUP("LEINFA"&amp;A32,'Main File'!A:O,12,0),0)</f>
        <v>0</v>
      </c>
      <c r="I32" s="14">
        <f>IFERROR(+VLOOKUP("LEINFA"&amp;A32,'Main File'!A:O,13,0),0)</f>
        <v>0</v>
      </c>
      <c r="J32" s="14">
        <f>IFERROR(+VLOOKUP("LEINFA"&amp;A32,'Main File'!A:O,14,0),0)</f>
        <v>0</v>
      </c>
      <c r="K32" s="14">
        <f>IFERROR(+VLOOKUP("LEINFA"&amp;A32,'Main File'!A:O,15,0),0)</f>
        <v>0</v>
      </c>
    </row>
    <row r="33" spans="1:11" x14ac:dyDescent="0.25">
      <c r="A33" s="9">
        <f t="shared" si="0"/>
        <v>43189</v>
      </c>
      <c r="B33" s="14">
        <f>IFERROR(+VLOOKUP("LEINFA"&amp;A33,'Main File'!A:O,6,0),0)</f>
        <v>0</v>
      </c>
      <c r="C33" s="14">
        <f>IFERROR(+VLOOKUP("LEINFA"&amp;A33,'Main File'!A:O,7,0),0)</f>
        <v>0</v>
      </c>
      <c r="D33" s="14">
        <f>IFERROR(+VLOOKUP("LEINFA"&amp;A33,'Main File'!A:O,8,0),0)</f>
        <v>0</v>
      </c>
      <c r="E33" s="14">
        <f>IFERROR(+VLOOKUP("LEINFA"&amp;A33,'Main File'!A:O,9,0),0)</f>
        <v>0</v>
      </c>
      <c r="F33" s="14">
        <f>IFERROR(+VLOOKUP("LEINFA"&amp;A33,'Main File'!A:O,10,0),0)</f>
        <v>0</v>
      </c>
      <c r="G33" s="14">
        <f>IFERROR(+VLOOKUP("LEINFA"&amp;A33,'Main File'!A:O,11,0),0)</f>
        <v>0</v>
      </c>
      <c r="H33" s="14">
        <f>IFERROR(+VLOOKUP("LEINFA"&amp;A33,'Main File'!A:O,12,0),0)</f>
        <v>0</v>
      </c>
      <c r="I33" s="14">
        <f>IFERROR(+VLOOKUP("LEINFA"&amp;A33,'Main File'!A:O,13,0),0)</f>
        <v>0</v>
      </c>
      <c r="J33" s="14">
        <f>IFERROR(+VLOOKUP("LEINFA"&amp;A33,'Main File'!A:O,14,0),0)</f>
        <v>0</v>
      </c>
      <c r="K33" s="14">
        <f>IFERROR(+VLOOKUP("LEINFA"&amp;A33,'Main File'!A:O,15,0),0)</f>
        <v>0</v>
      </c>
    </row>
    <row r="34" spans="1:11" x14ac:dyDescent="0.25">
      <c r="A34" s="9">
        <f t="shared" si="0"/>
        <v>43190</v>
      </c>
      <c r="B34" s="14">
        <f>IFERROR(+VLOOKUP("LEINFA"&amp;A34,'Main File'!A:O,6,0),0)</f>
        <v>0</v>
      </c>
      <c r="C34" s="14">
        <f>IFERROR(+VLOOKUP("LEINFA"&amp;A34,'Main File'!A:O,7,0),0)</f>
        <v>0</v>
      </c>
      <c r="D34" s="14">
        <f>IFERROR(+VLOOKUP("LEINFA"&amp;A34,'Main File'!A:O,8,0),0)</f>
        <v>0</v>
      </c>
      <c r="E34" s="14">
        <f>IFERROR(+VLOOKUP("LEINFA"&amp;A34,'Main File'!A:O,9,0),0)</f>
        <v>0</v>
      </c>
      <c r="F34" s="14">
        <f>IFERROR(+VLOOKUP("LEINFA"&amp;A34,'Main File'!A:O,10,0),0)</f>
        <v>0</v>
      </c>
      <c r="G34" s="14">
        <f>IFERROR(+VLOOKUP("LEINFA"&amp;A34,'Main File'!A:O,11,0),0)</f>
        <v>0</v>
      </c>
      <c r="H34" s="14">
        <f>IFERROR(+VLOOKUP("LEINFA"&amp;A34,'Main File'!A:O,12,0),0)</f>
        <v>0</v>
      </c>
      <c r="I34" s="14">
        <f>IFERROR(+VLOOKUP("LEINFA"&amp;A34,'Main File'!A:O,13,0),0)</f>
        <v>0</v>
      </c>
      <c r="J34" s="14">
        <f>IFERROR(+VLOOKUP("LEINFA"&amp;A34,'Main File'!A:O,14,0),0)</f>
        <v>0</v>
      </c>
      <c r="K34" s="14">
        <f>IFERROR(+VLOOKUP("LEINFA"&amp;A34,'Main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41"/>
  <sheetViews>
    <sheetView workbookViewId="0">
      <selection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Fund-Nifty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5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IFERROR(+VLOOKUP("LEINNF"&amp;A4,'Main File'!A:O,6,0),0)</f>
        <v>1.2000302142645929</v>
      </c>
      <c r="C4" s="14">
        <f>IFERROR(+VLOOKUP("LEINNF"&amp;A4,'Main File'!A:O,7,0),0)</f>
        <v>0</v>
      </c>
      <c r="D4" s="14">
        <f>IFERROR(+VLOOKUP("LEINNF"&amp;A4,'Main File'!A:O,8,0),0)</f>
        <v>0</v>
      </c>
      <c r="E4" s="14">
        <f>IFERROR(+VLOOKUP("LEINNF"&amp;A4,'Main File'!A:O,9,0),0)</f>
        <v>4.5003191535002172E-2</v>
      </c>
      <c r="F4" s="14">
        <f>IFERROR(+VLOOKUP("LEINNF"&amp;A4,'Main File'!A:O,10,0),0)</f>
        <v>1.2450334057995951</v>
      </c>
      <c r="G4" s="14">
        <f>IFERROR(+VLOOKUP("LEINNF"&amp;A4,'Main File'!A:O,11,0),0)</f>
        <v>0.64093988350046827</v>
      </c>
      <c r="H4" s="14">
        <f>IFERROR(+VLOOKUP("LEINNF"&amp;A4,'Main File'!A:O,12,0),0)</f>
        <v>0</v>
      </c>
      <c r="I4" s="14">
        <f>IFERROR(+VLOOKUP("LEINNF"&amp;A4,'Main File'!A:O,13,0),0)</f>
        <v>0</v>
      </c>
      <c r="J4" s="14">
        <f>IFERROR(+VLOOKUP("LEINNF"&amp;A4,'Main File'!A:O,14,0),0)</f>
        <v>4.3371555519098368E-2</v>
      </c>
      <c r="K4" s="14">
        <f>IFERROR(+VLOOKUP("LEINNF"&amp;A4,'Main File'!A:O,15,0),0)</f>
        <v>0.68431143901956659</v>
      </c>
    </row>
    <row r="5" spans="1:14" x14ac:dyDescent="0.25">
      <c r="A5" s="9">
        <v>43161</v>
      </c>
      <c r="B5" s="14">
        <f>IFERROR(+VLOOKUP("LEINNF"&amp;A5,'Main File'!A:O,6,0),0)</f>
        <v>1.2000312593705926</v>
      </c>
      <c r="C5" s="14">
        <f>IFERROR(+VLOOKUP("LEINNF"&amp;A5,'Main File'!A:O,7,0),0)</f>
        <v>0</v>
      </c>
      <c r="D5" s="14">
        <f>IFERROR(+VLOOKUP("LEINNF"&amp;A5,'Main File'!A:O,8,0),0)</f>
        <v>0</v>
      </c>
      <c r="E5" s="14">
        <f>IFERROR(+VLOOKUP("LEINNF"&amp;A5,'Main File'!A:O,9,0),0)</f>
        <v>4.500585450163027E-2</v>
      </c>
      <c r="F5" s="14">
        <f>IFERROR(+VLOOKUP("LEINNF"&amp;A5,'Main File'!A:O,10,0),0)</f>
        <v>1.2450371138722229</v>
      </c>
      <c r="G5" s="14">
        <f>IFERROR(+VLOOKUP("LEINNF"&amp;A5,'Main File'!A:O,11,0),0)</f>
        <v>0.64097809522271321</v>
      </c>
      <c r="H5" s="14">
        <f>IFERROR(+VLOOKUP("LEINNF"&amp;A5,'Main File'!A:O,12,0),0)</f>
        <v>0</v>
      </c>
      <c r="I5" s="14">
        <f>IFERROR(+VLOOKUP("LEINNF"&amp;A5,'Main File'!A:O,13,0),0)</f>
        <v>0</v>
      </c>
      <c r="J5" s="14">
        <f>IFERROR(+VLOOKUP("LEINNF"&amp;A5,'Main File'!A:O,14,0),0)</f>
        <v>4.3368334232031971E-2</v>
      </c>
      <c r="K5" s="14">
        <f>IFERROR(+VLOOKUP("LEINNF"&amp;A5,'Main File'!A:O,15,0),0)</f>
        <v>0.68434642945474522</v>
      </c>
    </row>
    <row r="6" spans="1:14" x14ac:dyDescent="0.25">
      <c r="A6" s="9">
        <f>+A5+1</f>
        <v>43162</v>
      </c>
      <c r="B6" s="14">
        <f>IFERROR(+VLOOKUP("LEINNF"&amp;A6,'Main File'!A:O,6,0),0)</f>
        <v>1.2000292645066524</v>
      </c>
      <c r="C6" s="14">
        <f>IFERROR(+VLOOKUP("LEINNF"&amp;A6,'Main File'!A:O,7,0),0)</f>
        <v>0</v>
      </c>
      <c r="D6" s="14">
        <f>IFERROR(+VLOOKUP("LEINNF"&amp;A6,'Main File'!A:O,8,0),0)</f>
        <v>0</v>
      </c>
      <c r="E6" s="14">
        <f>IFERROR(+VLOOKUP("LEINNF"&amp;A6,'Main File'!A:O,9,0),0)</f>
        <v>4.5000353481305773E-2</v>
      </c>
      <c r="F6" s="14">
        <f>IFERROR(+VLOOKUP("LEINNF"&amp;A6,'Main File'!A:O,10,0),0)</f>
        <v>1.2450296179879581</v>
      </c>
      <c r="G6" s="14">
        <f>IFERROR(+VLOOKUP("LEINNF"&amp;A6,'Main File'!A:O,11,0),0)</f>
        <v>0.6409791143174155</v>
      </c>
      <c r="H6" s="14">
        <f>IFERROR(+VLOOKUP("LEINNF"&amp;A6,'Main File'!A:O,12,0),0)</f>
        <v>0</v>
      </c>
      <c r="I6" s="14">
        <f>IFERROR(+VLOOKUP("LEINNF"&amp;A6,'Main File'!A:O,13,0),0)</f>
        <v>0</v>
      </c>
      <c r="J6" s="14">
        <f>IFERROR(+VLOOKUP("LEINNF"&amp;A6,'Main File'!A:O,14,0),0)</f>
        <v>4.3369114193472863E-2</v>
      </c>
      <c r="K6" s="14">
        <f>IFERROR(+VLOOKUP("LEINNF"&amp;A6,'Main File'!A:O,15,0),0)</f>
        <v>0.68434822851088839</v>
      </c>
    </row>
    <row r="7" spans="1:14" x14ac:dyDescent="0.25">
      <c r="A7" s="9">
        <f t="shared" ref="A7:A34" si="0">+A6+1</f>
        <v>43163</v>
      </c>
      <c r="B7" s="14">
        <f>IFERROR(+VLOOKUP("LEINNF"&amp;A7,'Main File'!A:O,6,0),0)</f>
        <v>1.2000307692435277</v>
      </c>
      <c r="C7" s="14">
        <f>IFERROR(+VLOOKUP("LEINNF"&amp;A7,'Main File'!A:O,7,0),0)</f>
        <v>0</v>
      </c>
      <c r="D7" s="14">
        <f>IFERROR(+VLOOKUP("LEINNF"&amp;A7,'Main File'!A:O,8,0),0)</f>
        <v>0</v>
      </c>
      <c r="E7" s="14">
        <f>IFERROR(+VLOOKUP("LEINNF"&amp;A7,'Main File'!A:O,9,0),0)</f>
        <v>4.5001854046633025E-2</v>
      </c>
      <c r="F7" s="14">
        <f>IFERROR(+VLOOKUP("LEINNF"&amp;A7,'Main File'!A:O,10,0),0)</f>
        <v>1.2450326232901607</v>
      </c>
      <c r="G7" s="14">
        <f>IFERROR(+VLOOKUP("LEINNF"&amp;A7,'Main File'!A:O,11,0),0)</f>
        <v>0.64098013326422831</v>
      </c>
      <c r="H7" s="14">
        <f>IFERROR(+VLOOKUP("LEINNF"&amp;A7,'Main File'!A:O,12,0),0)</f>
        <v>0</v>
      </c>
      <c r="I7" s="14">
        <f>IFERROR(+VLOOKUP("LEINNF"&amp;A7,'Main File'!A:O,13,0),0)</f>
        <v>0</v>
      </c>
      <c r="J7" s="14">
        <f>IFERROR(+VLOOKUP("LEINNF"&amp;A7,'Main File'!A:O,14,0),0)</f>
        <v>4.3369894170482107E-2</v>
      </c>
      <c r="K7" s="14">
        <f>IFERROR(+VLOOKUP("LEINNF"&amp;A7,'Main File'!A:O,15,0),0)</f>
        <v>0.68435002743471041</v>
      </c>
    </row>
    <row r="8" spans="1:14" x14ac:dyDescent="0.25">
      <c r="A8" s="9">
        <f t="shared" si="0"/>
        <v>43164</v>
      </c>
      <c r="B8" s="14">
        <f>IFERROR(+VLOOKUP("LEINNF"&amp;A8,'Main File'!A:O,6,0),0)</f>
        <v>0</v>
      </c>
      <c r="C8" s="14">
        <f>IFERROR(+VLOOKUP("LEINNF"&amp;A8,'Main File'!A:O,7,0),0)</f>
        <v>0</v>
      </c>
      <c r="D8" s="14">
        <f>IFERROR(+VLOOKUP("LEINNF"&amp;A8,'Main File'!A:O,8,0),0)</f>
        <v>0</v>
      </c>
      <c r="E8" s="14">
        <f>IFERROR(+VLOOKUP("LEINNF"&amp;A8,'Main File'!A:O,9,0),0)</f>
        <v>0</v>
      </c>
      <c r="F8" s="14">
        <f>IFERROR(+VLOOKUP("LEINNF"&amp;A8,'Main File'!A:O,10,0),0)</f>
        <v>0</v>
      </c>
      <c r="G8" s="14">
        <f>IFERROR(+VLOOKUP("LEINNF"&amp;A8,'Main File'!A:O,11,0),0)</f>
        <v>0</v>
      </c>
      <c r="H8" s="14">
        <f>IFERROR(+VLOOKUP("LEINNF"&amp;A8,'Main File'!A:O,12,0),0)</f>
        <v>0</v>
      </c>
      <c r="I8" s="14">
        <f>IFERROR(+VLOOKUP("LEINNF"&amp;A8,'Main File'!A:O,13,0),0)</f>
        <v>0</v>
      </c>
      <c r="J8" s="14">
        <f>IFERROR(+VLOOKUP("LEINNF"&amp;A8,'Main File'!A:O,14,0),0)</f>
        <v>0</v>
      </c>
      <c r="K8" s="14">
        <f>IFERROR(+VLOOKUP("LEINNF"&amp;A8,'Main File'!A:O,15,0),0)</f>
        <v>0</v>
      </c>
    </row>
    <row r="9" spans="1:14" x14ac:dyDescent="0.25">
      <c r="A9" s="9">
        <f t="shared" si="0"/>
        <v>43165</v>
      </c>
      <c r="B9" s="14">
        <f>IFERROR(+VLOOKUP("LEINNF"&amp;A9,'Main File'!A:O,6,0),0)</f>
        <v>0</v>
      </c>
      <c r="C9" s="14">
        <f>IFERROR(+VLOOKUP("LEINNF"&amp;A9,'Main File'!A:O,7,0),0)</f>
        <v>0</v>
      </c>
      <c r="D9" s="14">
        <f>IFERROR(+VLOOKUP("LEINNF"&amp;A9,'Main File'!A:O,8,0),0)</f>
        <v>0</v>
      </c>
      <c r="E9" s="14">
        <f>IFERROR(+VLOOKUP("LEINNF"&amp;A9,'Main File'!A:O,9,0),0)</f>
        <v>0</v>
      </c>
      <c r="F9" s="14">
        <f>IFERROR(+VLOOKUP("LEINNF"&amp;A9,'Main File'!A:O,10,0),0)</f>
        <v>0</v>
      </c>
      <c r="G9" s="14">
        <f>IFERROR(+VLOOKUP("LEINNF"&amp;A9,'Main File'!A:O,11,0),0)</f>
        <v>0</v>
      </c>
      <c r="H9" s="14">
        <f>IFERROR(+VLOOKUP("LEINNF"&amp;A9,'Main File'!A:O,12,0),0)</f>
        <v>0</v>
      </c>
      <c r="I9" s="14">
        <f>IFERROR(+VLOOKUP("LEINNF"&amp;A9,'Main File'!A:O,13,0),0)</f>
        <v>0</v>
      </c>
      <c r="J9" s="14">
        <f>IFERROR(+VLOOKUP("LEINNF"&amp;A9,'Main File'!A:O,14,0),0)</f>
        <v>0</v>
      </c>
      <c r="K9" s="14">
        <f>IFERROR(+VLOOKUP("LEINNF"&amp;A9,'Main File'!A:O,15,0),0)</f>
        <v>0</v>
      </c>
    </row>
    <row r="10" spans="1:14" x14ac:dyDescent="0.25">
      <c r="A10" s="9">
        <f t="shared" si="0"/>
        <v>43166</v>
      </c>
      <c r="B10" s="14">
        <f>IFERROR(+VLOOKUP("LEINNF"&amp;A10,'Main File'!A:O,6,0),0)</f>
        <v>0</v>
      </c>
      <c r="C10" s="14">
        <f>IFERROR(+VLOOKUP("LEINNF"&amp;A10,'Main File'!A:O,7,0),0)</f>
        <v>0</v>
      </c>
      <c r="D10" s="14">
        <f>IFERROR(+VLOOKUP("LEINNF"&amp;A10,'Main File'!A:O,8,0),0)</f>
        <v>0</v>
      </c>
      <c r="E10" s="14">
        <f>IFERROR(+VLOOKUP("LEINNF"&amp;A10,'Main File'!A:O,9,0),0)</f>
        <v>0</v>
      </c>
      <c r="F10" s="14">
        <f>IFERROR(+VLOOKUP("LEINNF"&amp;A10,'Main File'!A:O,10,0),0)</f>
        <v>0</v>
      </c>
      <c r="G10" s="14">
        <f>IFERROR(+VLOOKUP("LEINNF"&amp;A10,'Main File'!A:O,11,0),0)</f>
        <v>0</v>
      </c>
      <c r="H10" s="14">
        <f>IFERROR(+VLOOKUP("LEINNF"&amp;A10,'Main File'!A:O,12,0),0)</f>
        <v>0</v>
      </c>
      <c r="I10" s="14">
        <f>IFERROR(+VLOOKUP("LEINNF"&amp;A10,'Main File'!A:O,13,0),0)</f>
        <v>0</v>
      </c>
      <c r="J10" s="14">
        <f>IFERROR(+VLOOKUP("LEINNF"&amp;A10,'Main File'!A:O,14,0),0)</f>
        <v>0</v>
      </c>
      <c r="K10" s="14">
        <f>IFERROR(+VLOOKUP("LEINNF"&amp;A10,'Main File'!A:O,15,0),0)</f>
        <v>0</v>
      </c>
    </row>
    <row r="11" spans="1:14" x14ac:dyDescent="0.25">
      <c r="A11" s="9">
        <f t="shared" si="0"/>
        <v>43167</v>
      </c>
      <c r="B11" s="14">
        <f>IFERROR(+VLOOKUP("LEINNF"&amp;A11,'Main File'!A:O,6,0),0)</f>
        <v>0</v>
      </c>
      <c r="C11" s="14">
        <f>IFERROR(+VLOOKUP("LEINNF"&amp;A11,'Main File'!A:O,7,0),0)</f>
        <v>0</v>
      </c>
      <c r="D11" s="14">
        <f>IFERROR(+VLOOKUP("LEINNF"&amp;A11,'Main File'!A:O,8,0),0)</f>
        <v>0</v>
      </c>
      <c r="E11" s="14">
        <f>IFERROR(+VLOOKUP("LEINNF"&amp;A11,'Main File'!A:O,9,0),0)</f>
        <v>0</v>
      </c>
      <c r="F11" s="14">
        <f>IFERROR(+VLOOKUP("LEINNF"&amp;A11,'Main File'!A:O,10,0),0)</f>
        <v>0</v>
      </c>
      <c r="G11" s="14">
        <f>IFERROR(+VLOOKUP("LEINNF"&amp;A11,'Main File'!A:O,11,0),0)</f>
        <v>0</v>
      </c>
      <c r="H11" s="14">
        <f>IFERROR(+VLOOKUP("LEINNF"&amp;A11,'Main File'!A:O,12,0),0)</f>
        <v>0</v>
      </c>
      <c r="I11" s="14">
        <f>IFERROR(+VLOOKUP("LEINNF"&amp;A11,'Main File'!A:O,13,0),0)</f>
        <v>0</v>
      </c>
      <c r="J11" s="14">
        <f>IFERROR(+VLOOKUP("LEINNF"&amp;A11,'Main File'!A:O,14,0),0)</f>
        <v>0</v>
      </c>
      <c r="K11" s="14">
        <f>IFERROR(+VLOOKUP("LEINNF"&amp;A11,'Main File'!A:O,15,0),0)</f>
        <v>0</v>
      </c>
    </row>
    <row r="12" spans="1:14" x14ac:dyDescent="0.25">
      <c r="A12" s="9">
        <f t="shared" si="0"/>
        <v>43168</v>
      </c>
      <c r="B12" s="14">
        <f>IFERROR(+VLOOKUP("LEINNF"&amp;A12,'Main File'!A:O,6,0),0)</f>
        <v>0</v>
      </c>
      <c r="C12" s="14">
        <f>IFERROR(+VLOOKUP("LEINNF"&amp;A12,'Main File'!A:O,7,0),0)</f>
        <v>0</v>
      </c>
      <c r="D12" s="14">
        <f>IFERROR(+VLOOKUP("LEINNF"&amp;A12,'Main File'!A:O,8,0),0)</f>
        <v>0</v>
      </c>
      <c r="E12" s="14">
        <f>IFERROR(+VLOOKUP("LEINNF"&amp;A12,'Main File'!A:O,9,0),0)</f>
        <v>0</v>
      </c>
      <c r="F12" s="14">
        <f>IFERROR(+VLOOKUP("LEINNF"&amp;A12,'Main File'!A:O,10,0),0)</f>
        <v>0</v>
      </c>
      <c r="G12" s="14">
        <f>IFERROR(+VLOOKUP("LEINNF"&amp;A12,'Main File'!A:O,11,0),0)</f>
        <v>0</v>
      </c>
      <c r="H12" s="14">
        <f>IFERROR(+VLOOKUP("LEINNF"&amp;A12,'Main File'!A:O,12,0),0)</f>
        <v>0</v>
      </c>
      <c r="I12" s="14">
        <f>IFERROR(+VLOOKUP("LEINNF"&amp;A12,'Main File'!A:O,13,0),0)</f>
        <v>0</v>
      </c>
      <c r="J12" s="14">
        <f>IFERROR(+VLOOKUP("LEINNF"&amp;A12,'Main File'!A:O,14,0),0)</f>
        <v>0</v>
      </c>
      <c r="K12" s="14">
        <f>IFERROR(+VLOOKUP("LEINNF"&amp;A12,'Main File'!A:O,15,0),0)</f>
        <v>0</v>
      </c>
    </row>
    <row r="13" spans="1:14" x14ac:dyDescent="0.25">
      <c r="A13" s="9">
        <f t="shared" si="0"/>
        <v>43169</v>
      </c>
      <c r="B13" s="14">
        <f>IFERROR(+VLOOKUP("LEINNF"&amp;A13,'Main File'!A:O,6,0),0)</f>
        <v>0</v>
      </c>
      <c r="C13" s="14">
        <f>IFERROR(+VLOOKUP("LEINNF"&amp;A13,'Main File'!A:O,7,0),0)</f>
        <v>0</v>
      </c>
      <c r="D13" s="14">
        <f>IFERROR(+VLOOKUP("LEINNF"&amp;A13,'Main File'!A:O,8,0),0)</f>
        <v>0</v>
      </c>
      <c r="E13" s="14">
        <f>IFERROR(+VLOOKUP("LEINNF"&amp;A13,'Main File'!A:O,9,0),0)</f>
        <v>0</v>
      </c>
      <c r="F13" s="14">
        <f>IFERROR(+VLOOKUP("LEINNF"&amp;A13,'Main File'!A:O,10,0),0)</f>
        <v>0</v>
      </c>
      <c r="G13" s="14">
        <f>IFERROR(+VLOOKUP("LEINNF"&amp;A13,'Main File'!A:O,11,0),0)</f>
        <v>0</v>
      </c>
      <c r="H13" s="14">
        <f>IFERROR(+VLOOKUP("LEINNF"&amp;A13,'Main File'!A:O,12,0),0)</f>
        <v>0</v>
      </c>
      <c r="I13" s="14">
        <f>IFERROR(+VLOOKUP("LEINNF"&amp;A13,'Main File'!A:O,13,0),0)</f>
        <v>0</v>
      </c>
      <c r="J13" s="14">
        <f>IFERROR(+VLOOKUP("LEINNF"&amp;A13,'Main File'!A:O,14,0),0)</f>
        <v>0</v>
      </c>
      <c r="K13" s="14">
        <f>IFERROR(+VLOOKUP("LEINNF"&amp;A13,'Main File'!A:O,15,0),0)</f>
        <v>0</v>
      </c>
    </row>
    <row r="14" spans="1:14" x14ac:dyDescent="0.25">
      <c r="A14" s="9">
        <f t="shared" si="0"/>
        <v>43170</v>
      </c>
      <c r="B14" s="14">
        <f>IFERROR(+VLOOKUP("LEINNF"&amp;A14,'Main File'!A:O,6,0),0)</f>
        <v>0</v>
      </c>
      <c r="C14" s="14">
        <f>IFERROR(+VLOOKUP("LEINNF"&amp;A14,'Main File'!A:O,7,0),0)</f>
        <v>0</v>
      </c>
      <c r="D14" s="14">
        <f>IFERROR(+VLOOKUP("LEINNF"&amp;A14,'Main File'!A:O,8,0),0)</f>
        <v>0</v>
      </c>
      <c r="E14" s="14">
        <f>IFERROR(+VLOOKUP("LEINNF"&amp;A14,'Main File'!A:O,9,0),0)</f>
        <v>0</v>
      </c>
      <c r="F14" s="14">
        <f>IFERROR(+VLOOKUP("LEINNF"&amp;A14,'Main File'!A:O,10,0),0)</f>
        <v>0</v>
      </c>
      <c r="G14" s="14">
        <f>IFERROR(+VLOOKUP("LEINNF"&amp;A14,'Main File'!A:O,11,0),0)</f>
        <v>0</v>
      </c>
      <c r="H14" s="14">
        <f>IFERROR(+VLOOKUP("LEINNF"&amp;A14,'Main File'!A:O,12,0),0)</f>
        <v>0</v>
      </c>
      <c r="I14" s="14">
        <f>IFERROR(+VLOOKUP("LEINNF"&amp;A14,'Main File'!A:O,13,0),0)</f>
        <v>0</v>
      </c>
      <c r="J14" s="14">
        <f>IFERROR(+VLOOKUP("LEINNF"&amp;A14,'Main File'!A:O,14,0),0)</f>
        <v>0</v>
      </c>
      <c r="K14" s="14">
        <f>IFERROR(+VLOOKUP("LEINNF"&amp;A14,'Main File'!A:O,15,0),0)</f>
        <v>0</v>
      </c>
    </row>
    <row r="15" spans="1:14" x14ac:dyDescent="0.25">
      <c r="A15" s="9">
        <f t="shared" si="0"/>
        <v>43171</v>
      </c>
      <c r="B15" s="14">
        <f>IFERROR(+VLOOKUP("LEINNF"&amp;A15,'Main File'!A:O,6,0),0)</f>
        <v>0</v>
      </c>
      <c r="C15" s="14">
        <f>IFERROR(+VLOOKUP("LEINNF"&amp;A15,'Main File'!A:O,7,0),0)</f>
        <v>0</v>
      </c>
      <c r="D15" s="14">
        <f>IFERROR(+VLOOKUP("LEINNF"&amp;A15,'Main File'!A:O,8,0),0)</f>
        <v>0</v>
      </c>
      <c r="E15" s="14">
        <f>IFERROR(+VLOOKUP("LEINNF"&amp;A15,'Main File'!A:O,9,0),0)</f>
        <v>0</v>
      </c>
      <c r="F15" s="14">
        <f>IFERROR(+VLOOKUP("LEINNF"&amp;A15,'Main File'!A:O,10,0),0)</f>
        <v>0</v>
      </c>
      <c r="G15" s="14">
        <f>IFERROR(+VLOOKUP("LEINNF"&amp;A15,'Main File'!A:O,11,0),0)</f>
        <v>0</v>
      </c>
      <c r="H15" s="14">
        <f>IFERROR(+VLOOKUP("LEINNF"&amp;A15,'Main File'!A:O,12,0),0)</f>
        <v>0</v>
      </c>
      <c r="I15" s="14">
        <f>IFERROR(+VLOOKUP("LEINNF"&amp;A15,'Main File'!A:O,13,0),0)</f>
        <v>0</v>
      </c>
      <c r="J15" s="14">
        <f>IFERROR(+VLOOKUP("LEINNF"&amp;A15,'Main File'!A:O,14,0),0)</f>
        <v>0</v>
      </c>
      <c r="K15" s="14">
        <f>IFERROR(+VLOOKUP("LEINNF"&amp;A15,'Main File'!A:O,15,0),0)</f>
        <v>0</v>
      </c>
    </row>
    <row r="16" spans="1:14" x14ac:dyDescent="0.25">
      <c r="A16" s="9">
        <f t="shared" si="0"/>
        <v>43172</v>
      </c>
      <c r="B16" s="14">
        <f>IFERROR(+VLOOKUP("LEINNF"&amp;A16,'Main File'!A:O,6,0),0)</f>
        <v>0</v>
      </c>
      <c r="C16" s="14">
        <f>IFERROR(+VLOOKUP("LEINNF"&amp;A16,'Main File'!A:O,7,0),0)</f>
        <v>0</v>
      </c>
      <c r="D16" s="14">
        <f>IFERROR(+VLOOKUP("LEINNF"&amp;A16,'Main File'!A:O,8,0),0)</f>
        <v>0</v>
      </c>
      <c r="E16" s="14">
        <f>IFERROR(+VLOOKUP("LEINNF"&amp;A16,'Main File'!A:O,9,0),0)</f>
        <v>0</v>
      </c>
      <c r="F16" s="14">
        <f>IFERROR(+VLOOKUP("LEINNF"&amp;A16,'Main File'!A:O,10,0),0)</f>
        <v>0</v>
      </c>
      <c r="G16" s="14">
        <f>IFERROR(+VLOOKUP("LEINNF"&amp;A16,'Main File'!A:O,11,0),0)</f>
        <v>0</v>
      </c>
      <c r="H16" s="14">
        <f>IFERROR(+VLOOKUP("LEINNF"&amp;A16,'Main File'!A:O,12,0),0)</f>
        <v>0</v>
      </c>
      <c r="I16" s="14">
        <f>IFERROR(+VLOOKUP("LEINNF"&amp;A16,'Main File'!A:O,13,0),0)</f>
        <v>0</v>
      </c>
      <c r="J16" s="14">
        <f>IFERROR(+VLOOKUP("LEINNF"&amp;A16,'Main File'!A:O,14,0),0)</f>
        <v>0</v>
      </c>
      <c r="K16" s="14">
        <f>IFERROR(+VLOOKUP("LEINNF"&amp;A16,'Main File'!A:O,15,0),0)</f>
        <v>0</v>
      </c>
    </row>
    <row r="17" spans="1:11" x14ac:dyDescent="0.25">
      <c r="A17" s="9">
        <f t="shared" si="0"/>
        <v>43173</v>
      </c>
      <c r="B17" s="14">
        <f>IFERROR(+VLOOKUP("LEINNF"&amp;A17,'Main File'!A:O,6,0),0)</f>
        <v>0</v>
      </c>
      <c r="C17" s="14">
        <f>IFERROR(+VLOOKUP("LEINNF"&amp;A17,'Main File'!A:O,7,0),0)</f>
        <v>0</v>
      </c>
      <c r="D17" s="14">
        <f>IFERROR(+VLOOKUP("LEINNF"&amp;A17,'Main File'!A:O,8,0),0)</f>
        <v>0</v>
      </c>
      <c r="E17" s="14">
        <f>IFERROR(+VLOOKUP("LEINNF"&amp;A17,'Main File'!A:O,9,0),0)</f>
        <v>0</v>
      </c>
      <c r="F17" s="14">
        <f>IFERROR(+VLOOKUP("LEINNF"&amp;A17,'Main File'!A:O,10,0),0)</f>
        <v>0</v>
      </c>
      <c r="G17" s="14">
        <f>IFERROR(+VLOOKUP("LEINNF"&amp;A17,'Main File'!A:O,11,0),0)</f>
        <v>0</v>
      </c>
      <c r="H17" s="14">
        <f>IFERROR(+VLOOKUP("LEINNF"&amp;A17,'Main File'!A:O,12,0),0)</f>
        <v>0</v>
      </c>
      <c r="I17" s="14">
        <f>IFERROR(+VLOOKUP("LEINNF"&amp;A17,'Main File'!A:O,13,0),0)</f>
        <v>0</v>
      </c>
      <c r="J17" s="14">
        <f>IFERROR(+VLOOKUP("LEINNF"&amp;A17,'Main File'!A:O,14,0),0)</f>
        <v>0</v>
      </c>
      <c r="K17" s="14">
        <f>IFERROR(+VLOOKUP("LEINNF"&amp;A17,'Main File'!A:O,15,0),0)</f>
        <v>0</v>
      </c>
    </row>
    <row r="18" spans="1:11" x14ac:dyDescent="0.25">
      <c r="A18" s="9">
        <f t="shared" si="0"/>
        <v>43174</v>
      </c>
      <c r="B18" s="14">
        <f>IFERROR(+VLOOKUP("LEINNF"&amp;A18,'Main File'!A:O,6,0),0)</f>
        <v>0</v>
      </c>
      <c r="C18" s="14">
        <f>IFERROR(+VLOOKUP("LEINNF"&amp;A18,'Main File'!A:O,7,0),0)</f>
        <v>0</v>
      </c>
      <c r="D18" s="14">
        <f>IFERROR(+VLOOKUP("LEINNF"&amp;A18,'Main File'!A:O,8,0),0)</f>
        <v>0</v>
      </c>
      <c r="E18" s="14">
        <f>IFERROR(+VLOOKUP("LEINNF"&amp;A18,'Main File'!A:O,9,0),0)</f>
        <v>0</v>
      </c>
      <c r="F18" s="14">
        <f>IFERROR(+VLOOKUP("LEINNF"&amp;A18,'Main File'!A:O,10,0),0)</f>
        <v>0</v>
      </c>
      <c r="G18" s="14">
        <f>IFERROR(+VLOOKUP("LEINNF"&amp;A18,'Main File'!A:O,11,0),0)</f>
        <v>0</v>
      </c>
      <c r="H18" s="14">
        <f>IFERROR(+VLOOKUP("LEINNF"&amp;A18,'Main File'!A:O,12,0),0)</f>
        <v>0</v>
      </c>
      <c r="I18" s="14">
        <f>IFERROR(+VLOOKUP("LEINNF"&amp;A18,'Main File'!A:O,13,0),0)</f>
        <v>0</v>
      </c>
      <c r="J18" s="14">
        <f>IFERROR(+VLOOKUP("LEINNF"&amp;A18,'Main File'!A:O,14,0),0)</f>
        <v>0</v>
      </c>
      <c r="K18" s="14">
        <f>IFERROR(+VLOOKUP("LEINNF"&amp;A18,'Main File'!A:O,15,0),0)</f>
        <v>0</v>
      </c>
    </row>
    <row r="19" spans="1:11" x14ac:dyDescent="0.25">
      <c r="A19" s="9">
        <f t="shared" si="0"/>
        <v>43175</v>
      </c>
      <c r="B19" s="14">
        <f>IFERROR(+VLOOKUP("LEINNF"&amp;A19,'Main File'!A:O,6,0),0)</f>
        <v>0</v>
      </c>
      <c r="C19" s="14">
        <f>IFERROR(+VLOOKUP("LEINNF"&amp;A19,'Main File'!A:O,7,0),0)</f>
        <v>0</v>
      </c>
      <c r="D19" s="14">
        <f>IFERROR(+VLOOKUP("LEINNF"&amp;A19,'Main File'!A:O,8,0),0)</f>
        <v>0</v>
      </c>
      <c r="E19" s="14">
        <f>IFERROR(+VLOOKUP("LEINNF"&amp;A19,'Main File'!A:O,9,0),0)</f>
        <v>0</v>
      </c>
      <c r="F19" s="14">
        <f>IFERROR(+VLOOKUP("LEINNF"&amp;A19,'Main File'!A:O,10,0),0)</f>
        <v>0</v>
      </c>
      <c r="G19" s="14">
        <f>IFERROR(+VLOOKUP("LEINNF"&amp;A19,'Main File'!A:O,11,0),0)</f>
        <v>0</v>
      </c>
      <c r="H19" s="14">
        <f>IFERROR(+VLOOKUP("LEINNF"&amp;A19,'Main File'!A:O,12,0),0)</f>
        <v>0</v>
      </c>
      <c r="I19" s="14">
        <f>IFERROR(+VLOOKUP("LEINNF"&amp;A19,'Main File'!A:O,13,0),0)</f>
        <v>0</v>
      </c>
      <c r="J19" s="14">
        <f>IFERROR(+VLOOKUP("LEINNF"&amp;A19,'Main File'!A:O,14,0),0)</f>
        <v>0</v>
      </c>
      <c r="K19" s="14">
        <f>IFERROR(+VLOOKUP("LEINNF"&amp;A19,'Main File'!A:O,15,0),0)</f>
        <v>0</v>
      </c>
    </row>
    <row r="20" spans="1:11" x14ac:dyDescent="0.25">
      <c r="A20" s="9">
        <f t="shared" si="0"/>
        <v>43176</v>
      </c>
      <c r="B20" s="14">
        <f>IFERROR(+VLOOKUP("LEINNF"&amp;A20,'Main File'!A:O,6,0),0)</f>
        <v>0</v>
      </c>
      <c r="C20" s="14">
        <f>IFERROR(+VLOOKUP("LEINNF"&amp;A20,'Main File'!A:O,7,0),0)</f>
        <v>0</v>
      </c>
      <c r="D20" s="14">
        <f>IFERROR(+VLOOKUP("LEINNF"&amp;A20,'Main File'!A:O,8,0),0)</f>
        <v>0</v>
      </c>
      <c r="E20" s="14">
        <f>IFERROR(+VLOOKUP("LEINNF"&amp;A20,'Main File'!A:O,9,0),0)</f>
        <v>0</v>
      </c>
      <c r="F20" s="14">
        <f>IFERROR(+VLOOKUP("LEINNF"&amp;A20,'Main File'!A:O,10,0),0)</f>
        <v>0</v>
      </c>
      <c r="G20" s="14">
        <f>IFERROR(+VLOOKUP("LEINNF"&amp;A20,'Main File'!A:O,11,0),0)</f>
        <v>0</v>
      </c>
      <c r="H20" s="14">
        <f>IFERROR(+VLOOKUP("LEINNF"&amp;A20,'Main File'!A:O,12,0),0)</f>
        <v>0</v>
      </c>
      <c r="I20" s="14">
        <f>IFERROR(+VLOOKUP("LEINNF"&amp;A20,'Main File'!A:O,13,0),0)</f>
        <v>0</v>
      </c>
      <c r="J20" s="14">
        <f>IFERROR(+VLOOKUP("LEINNF"&amp;A20,'Main File'!A:O,14,0),0)</f>
        <v>0</v>
      </c>
      <c r="K20" s="14">
        <f>IFERROR(+VLOOKUP("LEINNF"&amp;A20,'Main File'!A:O,15,0),0)</f>
        <v>0</v>
      </c>
    </row>
    <row r="21" spans="1:11" x14ac:dyDescent="0.25">
      <c r="A21" s="9">
        <f t="shared" si="0"/>
        <v>43177</v>
      </c>
      <c r="B21" s="14">
        <f>IFERROR(+VLOOKUP("LEINNF"&amp;A21,'Main File'!A:O,6,0),0)</f>
        <v>0</v>
      </c>
      <c r="C21" s="14">
        <f>IFERROR(+VLOOKUP("LEINNF"&amp;A21,'Main File'!A:O,7,0),0)</f>
        <v>0</v>
      </c>
      <c r="D21" s="14">
        <f>IFERROR(+VLOOKUP("LEINNF"&amp;A21,'Main File'!A:O,8,0),0)</f>
        <v>0</v>
      </c>
      <c r="E21" s="14">
        <f>IFERROR(+VLOOKUP("LEINNF"&amp;A21,'Main File'!A:O,9,0),0)</f>
        <v>0</v>
      </c>
      <c r="F21" s="14">
        <f>IFERROR(+VLOOKUP("LEINNF"&amp;A21,'Main File'!A:O,10,0),0)</f>
        <v>0</v>
      </c>
      <c r="G21" s="14">
        <f>IFERROR(+VLOOKUP("LEINNF"&amp;A21,'Main File'!A:O,11,0),0)</f>
        <v>0</v>
      </c>
      <c r="H21" s="14">
        <f>IFERROR(+VLOOKUP("LEINNF"&amp;A21,'Main File'!A:O,12,0),0)</f>
        <v>0</v>
      </c>
      <c r="I21" s="14">
        <f>IFERROR(+VLOOKUP("LEINNF"&amp;A21,'Main File'!A:O,13,0),0)</f>
        <v>0</v>
      </c>
      <c r="J21" s="14">
        <f>IFERROR(+VLOOKUP("LEINNF"&amp;A21,'Main File'!A:O,14,0),0)</f>
        <v>0</v>
      </c>
      <c r="K21" s="14">
        <f>IFERROR(+VLOOKUP("LEINNF"&amp;A21,'Main File'!A:O,15,0),0)</f>
        <v>0</v>
      </c>
    </row>
    <row r="22" spans="1:11" x14ac:dyDescent="0.25">
      <c r="A22" s="9">
        <f t="shared" si="0"/>
        <v>43178</v>
      </c>
      <c r="B22" s="14">
        <f>IFERROR(+VLOOKUP("LEINNF"&amp;A22,'Main File'!A:O,6,0),0)</f>
        <v>0</v>
      </c>
      <c r="C22" s="14">
        <f>IFERROR(+VLOOKUP("LEINNF"&amp;A22,'Main File'!A:O,7,0),0)</f>
        <v>0</v>
      </c>
      <c r="D22" s="14">
        <f>IFERROR(+VLOOKUP("LEINNF"&amp;A22,'Main File'!A:O,8,0),0)</f>
        <v>0</v>
      </c>
      <c r="E22" s="14">
        <f>IFERROR(+VLOOKUP("LEINNF"&amp;A22,'Main File'!A:O,9,0),0)</f>
        <v>0</v>
      </c>
      <c r="F22" s="14">
        <f>IFERROR(+VLOOKUP("LEINNF"&amp;A22,'Main File'!A:O,10,0),0)</f>
        <v>0</v>
      </c>
      <c r="G22" s="14">
        <f>IFERROR(+VLOOKUP("LEINNF"&amp;A22,'Main File'!A:O,11,0),0)</f>
        <v>0</v>
      </c>
      <c r="H22" s="14">
        <f>IFERROR(+VLOOKUP("LEINNF"&amp;A22,'Main File'!A:O,12,0),0)</f>
        <v>0</v>
      </c>
      <c r="I22" s="14">
        <f>IFERROR(+VLOOKUP("LEINNF"&amp;A22,'Main File'!A:O,13,0),0)</f>
        <v>0</v>
      </c>
      <c r="J22" s="14">
        <f>IFERROR(+VLOOKUP("LEINNF"&amp;A22,'Main File'!A:O,14,0),0)</f>
        <v>0</v>
      </c>
      <c r="K22" s="14">
        <f>IFERROR(+VLOOKUP("LEINNF"&amp;A22,'Main File'!A:O,15,0),0)</f>
        <v>0</v>
      </c>
    </row>
    <row r="23" spans="1:11" x14ac:dyDescent="0.25">
      <c r="A23" s="9">
        <f t="shared" si="0"/>
        <v>43179</v>
      </c>
      <c r="B23" s="14">
        <f>IFERROR(+VLOOKUP("LEINNF"&amp;A23,'Main File'!A:O,6,0),0)</f>
        <v>0</v>
      </c>
      <c r="C23" s="14">
        <f>IFERROR(+VLOOKUP("LEINNF"&amp;A23,'Main File'!A:O,7,0),0)</f>
        <v>0</v>
      </c>
      <c r="D23" s="14">
        <f>IFERROR(+VLOOKUP("LEINNF"&amp;A23,'Main File'!A:O,8,0),0)</f>
        <v>0</v>
      </c>
      <c r="E23" s="14">
        <f>IFERROR(+VLOOKUP("LEINNF"&amp;A23,'Main File'!A:O,9,0),0)</f>
        <v>0</v>
      </c>
      <c r="F23" s="14">
        <f>IFERROR(+VLOOKUP("LEINNF"&amp;A23,'Main File'!A:O,10,0),0)</f>
        <v>0</v>
      </c>
      <c r="G23" s="14">
        <f>IFERROR(+VLOOKUP("LEINNF"&amp;A23,'Main File'!A:O,11,0),0)</f>
        <v>0</v>
      </c>
      <c r="H23" s="14">
        <f>IFERROR(+VLOOKUP("LEINNF"&amp;A23,'Main File'!A:O,12,0),0)</f>
        <v>0</v>
      </c>
      <c r="I23" s="14">
        <f>IFERROR(+VLOOKUP("LEINNF"&amp;A23,'Main File'!A:O,13,0),0)</f>
        <v>0</v>
      </c>
      <c r="J23" s="14">
        <f>IFERROR(+VLOOKUP("LEINNF"&amp;A23,'Main File'!A:O,14,0),0)</f>
        <v>0</v>
      </c>
      <c r="K23" s="14">
        <f>IFERROR(+VLOOKUP("LEINNF"&amp;A23,'Main File'!A:O,15,0),0)</f>
        <v>0</v>
      </c>
    </row>
    <row r="24" spans="1:11" x14ac:dyDescent="0.25">
      <c r="A24" s="9">
        <f t="shared" si="0"/>
        <v>43180</v>
      </c>
      <c r="B24" s="14">
        <f>IFERROR(+VLOOKUP("LEINNF"&amp;A24,'Main File'!A:O,6,0),0)</f>
        <v>0</v>
      </c>
      <c r="C24" s="14">
        <f>IFERROR(+VLOOKUP("LEINNF"&amp;A24,'Main File'!A:O,7,0),0)</f>
        <v>0</v>
      </c>
      <c r="D24" s="14">
        <f>IFERROR(+VLOOKUP("LEINNF"&amp;A24,'Main File'!A:O,8,0),0)</f>
        <v>0</v>
      </c>
      <c r="E24" s="14">
        <f>IFERROR(+VLOOKUP("LEINNF"&amp;A24,'Main File'!A:O,9,0),0)</f>
        <v>0</v>
      </c>
      <c r="F24" s="14">
        <f>IFERROR(+VLOOKUP("LEINNF"&amp;A24,'Main File'!A:O,10,0),0)</f>
        <v>0</v>
      </c>
      <c r="G24" s="14">
        <f>IFERROR(+VLOOKUP("LEINNF"&amp;A24,'Main File'!A:O,11,0),0)</f>
        <v>0</v>
      </c>
      <c r="H24" s="14">
        <f>IFERROR(+VLOOKUP("LEINNF"&amp;A24,'Main File'!A:O,12,0),0)</f>
        <v>0</v>
      </c>
      <c r="I24" s="14">
        <f>IFERROR(+VLOOKUP("LEINNF"&amp;A24,'Main File'!A:O,13,0),0)</f>
        <v>0</v>
      </c>
      <c r="J24" s="14">
        <f>IFERROR(+VLOOKUP("LEINNF"&amp;A24,'Main File'!A:O,14,0),0)</f>
        <v>0</v>
      </c>
      <c r="K24" s="14">
        <f>IFERROR(+VLOOKUP("LEINNF"&amp;A24,'Main File'!A:O,15,0),0)</f>
        <v>0</v>
      </c>
    </row>
    <row r="25" spans="1:11" x14ac:dyDescent="0.25">
      <c r="A25" s="9">
        <f t="shared" si="0"/>
        <v>43181</v>
      </c>
      <c r="B25" s="14">
        <f>IFERROR(+VLOOKUP("LEINNF"&amp;A25,'Main File'!A:O,6,0),0)</f>
        <v>0</v>
      </c>
      <c r="C25" s="14">
        <f>IFERROR(+VLOOKUP("LEINNF"&amp;A25,'Main File'!A:O,7,0),0)</f>
        <v>0</v>
      </c>
      <c r="D25" s="14">
        <f>IFERROR(+VLOOKUP("LEINNF"&amp;A25,'Main File'!A:O,8,0),0)</f>
        <v>0</v>
      </c>
      <c r="E25" s="14">
        <f>IFERROR(+VLOOKUP("LEINNF"&amp;A25,'Main File'!A:O,9,0),0)</f>
        <v>0</v>
      </c>
      <c r="F25" s="14">
        <f>IFERROR(+VLOOKUP("LEINNF"&amp;A25,'Main File'!A:O,10,0),0)</f>
        <v>0</v>
      </c>
      <c r="G25" s="14">
        <f>IFERROR(+VLOOKUP("LEINNF"&amp;A25,'Main File'!A:O,11,0),0)</f>
        <v>0</v>
      </c>
      <c r="H25" s="14">
        <f>IFERROR(+VLOOKUP("LEINNF"&amp;A25,'Main File'!A:O,12,0),0)</f>
        <v>0</v>
      </c>
      <c r="I25" s="14">
        <f>IFERROR(+VLOOKUP("LEINNF"&amp;A25,'Main File'!A:O,13,0),0)</f>
        <v>0</v>
      </c>
      <c r="J25" s="14">
        <f>IFERROR(+VLOOKUP("LEINNF"&amp;A25,'Main File'!A:O,14,0),0)</f>
        <v>0</v>
      </c>
      <c r="K25" s="14">
        <f>IFERROR(+VLOOKUP("LEINNF"&amp;A25,'Main File'!A:O,15,0),0)</f>
        <v>0</v>
      </c>
    </row>
    <row r="26" spans="1:11" x14ac:dyDescent="0.25">
      <c r="A26" s="9">
        <f t="shared" si="0"/>
        <v>43182</v>
      </c>
      <c r="B26" s="14">
        <f>IFERROR(+VLOOKUP("LEINNF"&amp;A26,'Main File'!A:O,6,0),0)</f>
        <v>0</v>
      </c>
      <c r="C26" s="14">
        <f>IFERROR(+VLOOKUP("LEINNF"&amp;A26,'Main File'!A:O,7,0),0)</f>
        <v>0</v>
      </c>
      <c r="D26" s="14">
        <f>IFERROR(+VLOOKUP("LEINNF"&amp;A26,'Main File'!A:O,8,0),0)</f>
        <v>0</v>
      </c>
      <c r="E26" s="14">
        <f>IFERROR(+VLOOKUP("LEINNF"&amp;A26,'Main File'!A:O,9,0),0)</f>
        <v>0</v>
      </c>
      <c r="F26" s="14">
        <f>IFERROR(+VLOOKUP("LEINNF"&amp;A26,'Main File'!A:O,10,0),0)</f>
        <v>0</v>
      </c>
      <c r="G26" s="14">
        <f>IFERROR(+VLOOKUP("LEINNF"&amp;A26,'Main File'!A:O,11,0),0)</f>
        <v>0</v>
      </c>
      <c r="H26" s="14">
        <f>IFERROR(+VLOOKUP("LEINNF"&amp;A26,'Main File'!A:O,12,0),0)</f>
        <v>0</v>
      </c>
      <c r="I26" s="14">
        <f>IFERROR(+VLOOKUP("LEINNF"&amp;A26,'Main File'!A:O,13,0),0)</f>
        <v>0</v>
      </c>
      <c r="J26" s="14">
        <f>IFERROR(+VLOOKUP("LEINNF"&amp;A26,'Main File'!A:O,14,0),0)</f>
        <v>0</v>
      </c>
      <c r="K26" s="14">
        <f>IFERROR(+VLOOKUP("LEINNF"&amp;A26,'Main File'!A:O,15,0),0)</f>
        <v>0</v>
      </c>
    </row>
    <row r="27" spans="1:11" x14ac:dyDescent="0.25">
      <c r="A27" s="9">
        <f t="shared" si="0"/>
        <v>43183</v>
      </c>
      <c r="B27" s="14">
        <f>IFERROR(+VLOOKUP("LEINNF"&amp;A27,'Main File'!A:O,6,0),0)</f>
        <v>0</v>
      </c>
      <c r="C27" s="14">
        <f>IFERROR(+VLOOKUP("LEINNF"&amp;A27,'Main File'!A:O,7,0),0)</f>
        <v>0</v>
      </c>
      <c r="D27" s="14">
        <f>IFERROR(+VLOOKUP("LEINNF"&amp;A27,'Main File'!A:O,8,0),0)</f>
        <v>0</v>
      </c>
      <c r="E27" s="14">
        <f>IFERROR(+VLOOKUP("LEINNF"&amp;A27,'Main File'!A:O,9,0),0)</f>
        <v>0</v>
      </c>
      <c r="F27" s="14">
        <f>IFERROR(+VLOOKUP("LEINNF"&amp;A27,'Main File'!A:O,10,0),0)</f>
        <v>0</v>
      </c>
      <c r="G27" s="14">
        <f>IFERROR(+VLOOKUP("LEINNF"&amp;A27,'Main File'!A:O,11,0),0)</f>
        <v>0</v>
      </c>
      <c r="H27" s="14">
        <f>IFERROR(+VLOOKUP("LEINNF"&amp;A27,'Main File'!A:O,12,0),0)</f>
        <v>0</v>
      </c>
      <c r="I27" s="14">
        <f>IFERROR(+VLOOKUP("LEINNF"&amp;A27,'Main File'!A:O,13,0),0)</f>
        <v>0</v>
      </c>
      <c r="J27" s="14">
        <f>IFERROR(+VLOOKUP("LEINNF"&amp;A27,'Main File'!A:O,14,0),0)</f>
        <v>0</v>
      </c>
      <c r="K27" s="14">
        <f>IFERROR(+VLOOKUP("LEINNF"&amp;A27,'Main File'!A:O,15,0),0)</f>
        <v>0</v>
      </c>
    </row>
    <row r="28" spans="1:11" x14ac:dyDescent="0.25">
      <c r="A28" s="9">
        <f t="shared" si="0"/>
        <v>43184</v>
      </c>
      <c r="B28" s="14">
        <f>IFERROR(+VLOOKUP("LEINNF"&amp;A28,'Main File'!A:O,6,0),0)</f>
        <v>0</v>
      </c>
      <c r="C28" s="14">
        <f>IFERROR(+VLOOKUP("LEINNF"&amp;A28,'Main File'!A:O,7,0),0)</f>
        <v>0</v>
      </c>
      <c r="D28" s="14">
        <f>IFERROR(+VLOOKUP("LEINNF"&amp;A28,'Main File'!A:O,8,0),0)</f>
        <v>0</v>
      </c>
      <c r="E28" s="14">
        <f>IFERROR(+VLOOKUP("LEINNF"&amp;A28,'Main File'!A:O,9,0),0)</f>
        <v>0</v>
      </c>
      <c r="F28" s="14">
        <f>IFERROR(+VLOOKUP("LEINNF"&amp;A28,'Main File'!A:O,10,0),0)</f>
        <v>0</v>
      </c>
      <c r="G28" s="14">
        <f>IFERROR(+VLOOKUP("LEINNF"&amp;A28,'Main File'!A:O,11,0),0)</f>
        <v>0</v>
      </c>
      <c r="H28" s="14">
        <f>IFERROR(+VLOOKUP("LEINNF"&amp;A28,'Main File'!A:O,12,0),0)</f>
        <v>0</v>
      </c>
      <c r="I28" s="14">
        <f>IFERROR(+VLOOKUP("LEINNF"&amp;A28,'Main File'!A:O,13,0),0)</f>
        <v>0</v>
      </c>
      <c r="J28" s="14">
        <f>IFERROR(+VLOOKUP("LEINNF"&amp;A28,'Main File'!A:O,14,0),0)</f>
        <v>0</v>
      </c>
      <c r="K28" s="14">
        <f>IFERROR(+VLOOKUP("LEINNF"&amp;A28,'Main File'!A:O,15,0),0)</f>
        <v>0</v>
      </c>
    </row>
    <row r="29" spans="1:11" x14ac:dyDescent="0.25">
      <c r="A29" s="9">
        <f t="shared" si="0"/>
        <v>43185</v>
      </c>
      <c r="B29" s="14">
        <f>IFERROR(+VLOOKUP("LEINNF"&amp;A29,'Main File'!A:O,6,0),0)</f>
        <v>0</v>
      </c>
      <c r="C29" s="14">
        <f>IFERROR(+VLOOKUP("LEINNF"&amp;A29,'Main File'!A:O,7,0),0)</f>
        <v>0</v>
      </c>
      <c r="D29" s="14">
        <f>IFERROR(+VLOOKUP("LEINNF"&amp;A29,'Main File'!A:O,8,0),0)</f>
        <v>0</v>
      </c>
      <c r="E29" s="14">
        <f>IFERROR(+VLOOKUP("LEINNF"&amp;A29,'Main File'!A:O,9,0),0)</f>
        <v>0</v>
      </c>
      <c r="F29" s="14">
        <f>IFERROR(+VLOOKUP("LEINNF"&amp;A29,'Main File'!A:O,10,0),0)</f>
        <v>0</v>
      </c>
      <c r="G29" s="14">
        <f>IFERROR(+VLOOKUP("LEINNF"&amp;A29,'Main File'!A:O,11,0),0)</f>
        <v>0</v>
      </c>
      <c r="H29" s="14">
        <f>IFERROR(+VLOOKUP("LEINNF"&amp;A29,'Main File'!A:O,12,0),0)</f>
        <v>0</v>
      </c>
      <c r="I29" s="14">
        <f>IFERROR(+VLOOKUP("LEINNF"&amp;A29,'Main File'!A:O,13,0),0)</f>
        <v>0</v>
      </c>
      <c r="J29" s="14">
        <f>IFERROR(+VLOOKUP("LEINNF"&amp;A29,'Main File'!A:O,14,0),0)</f>
        <v>0</v>
      </c>
      <c r="K29" s="14">
        <f>IFERROR(+VLOOKUP("LEINNF"&amp;A29,'Main File'!A:O,15,0),0)</f>
        <v>0</v>
      </c>
    </row>
    <row r="30" spans="1:11" x14ac:dyDescent="0.25">
      <c r="A30" s="9">
        <f t="shared" si="0"/>
        <v>43186</v>
      </c>
      <c r="B30" s="14">
        <f>IFERROR(+VLOOKUP("LEINNF"&amp;A30,'Main File'!A:O,6,0),0)</f>
        <v>0</v>
      </c>
      <c r="C30" s="14">
        <f>IFERROR(+VLOOKUP("LEINNF"&amp;A30,'Main File'!A:O,7,0),0)</f>
        <v>0</v>
      </c>
      <c r="D30" s="14">
        <f>IFERROR(+VLOOKUP("LEINNF"&amp;A30,'Main File'!A:O,8,0),0)</f>
        <v>0</v>
      </c>
      <c r="E30" s="14">
        <f>IFERROR(+VLOOKUP("LEINNF"&amp;A30,'Main File'!A:O,9,0),0)</f>
        <v>0</v>
      </c>
      <c r="F30" s="14">
        <f>IFERROR(+VLOOKUP("LEINNF"&amp;A30,'Main File'!A:O,10,0),0)</f>
        <v>0</v>
      </c>
      <c r="G30" s="14">
        <f>IFERROR(+VLOOKUP("LEINNF"&amp;A30,'Main File'!A:O,11,0),0)</f>
        <v>0</v>
      </c>
      <c r="H30" s="14">
        <f>IFERROR(+VLOOKUP("LEINNF"&amp;A30,'Main File'!A:O,12,0),0)</f>
        <v>0</v>
      </c>
      <c r="I30" s="14">
        <f>IFERROR(+VLOOKUP("LEINNF"&amp;A30,'Main File'!A:O,13,0),0)</f>
        <v>0</v>
      </c>
      <c r="J30" s="14">
        <f>IFERROR(+VLOOKUP("LEINNF"&amp;A30,'Main File'!A:O,14,0),0)</f>
        <v>0</v>
      </c>
      <c r="K30" s="14">
        <f>IFERROR(+VLOOKUP("LEINNF"&amp;A30,'Main File'!A:O,15,0),0)</f>
        <v>0</v>
      </c>
    </row>
    <row r="31" spans="1:11" x14ac:dyDescent="0.25">
      <c r="A31" s="9">
        <f t="shared" si="0"/>
        <v>43187</v>
      </c>
      <c r="B31" s="14">
        <f>IFERROR(+VLOOKUP("LEINNF"&amp;A31,'Main File'!A:O,6,0),0)</f>
        <v>0</v>
      </c>
      <c r="C31" s="14">
        <f>IFERROR(+VLOOKUP("LEINNF"&amp;A31,'Main File'!A:O,7,0),0)</f>
        <v>0</v>
      </c>
      <c r="D31" s="14">
        <f>IFERROR(+VLOOKUP("LEINNF"&amp;A31,'Main File'!A:O,8,0),0)</f>
        <v>0</v>
      </c>
      <c r="E31" s="14">
        <f>IFERROR(+VLOOKUP("LEINNF"&amp;A31,'Main File'!A:O,9,0),0)</f>
        <v>0</v>
      </c>
      <c r="F31" s="14">
        <f>IFERROR(+VLOOKUP("LEINNF"&amp;A31,'Main File'!A:O,10,0),0)</f>
        <v>0</v>
      </c>
      <c r="G31" s="14">
        <f>IFERROR(+VLOOKUP("LEINNF"&amp;A31,'Main File'!A:O,11,0),0)</f>
        <v>0</v>
      </c>
      <c r="H31" s="14">
        <f>IFERROR(+VLOOKUP("LEINNF"&amp;A31,'Main File'!A:O,12,0),0)</f>
        <v>0</v>
      </c>
      <c r="I31" s="14">
        <f>IFERROR(+VLOOKUP("LEINNF"&amp;A31,'Main File'!A:O,13,0),0)</f>
        <v>0</v>
      </c>
      <c r="J31" s="14">
        <f>IFERROR(+VLOOKUP("LEINNF"&amp;A31,'Main File'!A:O,14,0),0)</f>
        <v>0</v>
      </c>
      <c r="K31" s="14">
        <f>IFERROR(+VLOOKUP("LEINNF"&amp;A31,'Main File'!A:O,15,0),0)</f>
        <v>0</v>
      </c>
    </row>
    <row r="32" spans="1:11" x14ac:dyDescent="0.25">
      <c r="A32" s="9">
        <f t="shared" si="0"/>
        <v>43188</v>
      </c>
      <c r="B32" s="14">
        <f>IFERROR(+VLOOKUP("LEINNF"&amp;A32,'Main File'!A:O,6,0),0)</f>
        <v>0</v>
      </c>
      <c r="C32" s="14">
        <f>IFERROR(+VLOOKUP("LEINNF"&amp;A32,'Main File'!A:O,7,0),0)</f>
        <v>0</v>
      </c>
      <c r="D32" s="14">
        <f>IFERROR(+VLOOKUP("LEINNF"&amp;A32,'Main File'!A:O,8,0),0)</f>
        <v>0</v>
      </c>
      <c r="E32" s="14">
        <f>IFERROR(+VLOOKUP("LEINNF"&amp;A32,'Main File'!A:O,9,0),0)</f>
        <v>0</v>
      </c>
      <c r="F32" s="14">
        <f>IFERROR(+VLOOKUP("LEINNF"&amp;A32,'Main File'!A:O,10,0),0)</f>
        <v>0</v>
      </c>
      <c r="G32" s="14">
        <f>IFERROR(+VLOOKUP("LEINNF"&amp;A32,'Main File'!A:O,11,0),0)</f>
        <v>0</v>
      </c>
      <c r="H32" s="14">
        <f>IFERROR(+VLOOKUP("LEINNF"&amp;A32,'Main File'!A:O,12,0),0)</f>
        <v>0</v>
      </c>
      <c r="I32" s="14">
        <f>IFERROR(+VLOOKUP("LEINNF"&amp;A32,'Main File'!A:O,13,0),0)</f>
        <v>0</v>
      </c>
      <c r="J32" s="14">
        <f>IFERROR(+VLOOKUP("LEINNF"&amp;A32,'Main File'!A:O,14,0),0)</f>
        <v>0</v>
      </c>
      <c r="K32" s="14">
        <f>IFERROR(+VLOOKUP("LEINNF"&amp;A32,'Main File'!A:O,15,0),0)</f>
        <v>0</v>
      </c>
    </row>
    <row r="33" spans="1:11" x14ac:dyDescent="0.25">
      <c r="A33" s="9">
        <f t="shared" si="0"/>
        <v>43189</v>
      </c>
      <c r="B33" s="14">
        <f>IFERROR(+VLOOKUP("LEINNF"&amp;A33,'Main File'!A:O,6,0),0)</f>
        <v>0</v>
      </c>
      <c r="C33" s="14">
        <f>IFERROR(+VLOOKUP("LEINNF"&amp;A33,'Main File'!A:O,7,0),0)</f>
        <v>0</v>
      </c>
      <c r="D33" s="14">
        <f>IFERROR(+VLOOKUP("LEINNF"&amp;A33,'Main File'!A:O,8,0),0)</f>
        <v>0</v>
      </c>
      <c r="E33" s="14">
        <f>IFERROR(+VLOOKUP("LEINNF"&amp;A33,'Main File'!A:O,9,0),0)</f>
        <v>0</v>
      </c>
      <c r="F33" s="14">
        <f>IFERROR(+VLOOKUP("LEINNF"&amp;A33,'Main File'!A:O,10,0),0)</f>
        <v>0</v>
      </c>
      <c r="G33" s="14">
        <f>IFERROR(+VLOOKUP("LEINNF"&amp;A33,'Main File'!A:O,11,0),0)</f>
        <v>0</v>
      </c>
      <c r="H33" s="14">
        <f>IFERROR(+VLOOKUP("LEINNF"&amp;A33,'Main File'!A:O,12,0),0)</f>
        <v>0</v>
      </c>
      <c r="I33" s="14">
        <f>IFERROR(+VLOOKUP("LEINNF"&amp;A33,'Main File'!A:O,13,0),0)</f>
        <v>0</v>
      </c>
      <c r="J33" s="14">
        <f>IFERROR(+VLOOKUP("LEINNF"&amp;A33,'Main File'!A:O,14,0),0)</f>
        <v>0</v>
      </c>
      <c r="K33" s="14">
        <f>IFERROR(+VLOOKUP("LEINNF"&amp;A33,'Main File'!A:O,15,0),0)</f>
        <v>0</v>
      </c>
    </row>
    <row r="34" spans="1:11" x14ac:dyDescent="0.25">
      <c r="A34" s="9">
        <f t="shared" si="0"/>
        <v>43190</v>
      </c>
      <c r="B34" s="14">
        <f>IFERROR(+VLOOKUP("LEINNF"&amp;A34,'Main File'!A:O,6,0),0)</f>
        <v>0</v>
      </c>
      <c r="C34" s="14">
        <f>IFERROR(+VLOOKUP("LEINNF"&amp;A34,'Main File'!A:O,7,0),0)</f>
        <v>0</v>
      </c>
      <c r="D34" s="14">
        <f>IFERROR(+VLOOKUP("LEINNF"&amp;A34,'Main File'!A:O,8,0),0)</f>
        <v>0</v>
      </c>
      <c r="E34" s="14">
        <f>IFERROR(+VLOOKUP("LEINNF"&amp;A34,'Main File'!A:O,9,0),0)</f>
        <v>0</v>
      </c>
      <c r="F34" s="14">
        <f>IFERROR(+VLOOKUP("LEINNF"&amp;A34,'Main File'!A:O,10,0),0)</f>
        <v>0</v>
      </c>
      <c r="G34" s="14">
        <f>IFERROR(+VLOOKUP("LEINNF"&amp;A34,'Main File'!A:O,11,0),0)</f>
        <v>0</v>
      </c>
      <c r="H34" s="14">
        <f>IFERROR(+VLOOKUP("LEINNF"&amp;A34,'Main File'!A:O,12,0),0)</f>
        <v>0</v>
      </c>
      <c r="I34" s="14">
        <f>IFERROR(+VLOOKUP("LEINNF"&amp;A34,'Main File'!A:O,13,0),0)</f>
        <v>0</v>
      </c>
      <c r="J34" s="14">
        <f>IFERROR(+VLOOKUP("LEINNF"&amp;A34,'Main File'!A:O,14,0),0)</f>
        <v>0</v>
      </c>
      <c r="K34" s="14">
        <f>IFERROR(+VLOOKUP("LEINNF"&amp;A34,'Main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41"/>
  <sheetViews>
    <sheetView workbookViewId="0">
      <selection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 Sensex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5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IFERROR(+VLOOKUP("LEINSX"&amp;A4,'Main File'!A:O,6,0),0)</f>
        <v>1.7000569899080928</v>
      </c>
      <c r="C4" s="14">
        <f>IFERROR(+VLOOKUP("LEINSX"&amp;A4,'Main File'!A:O,7,0),0)</f>
        <v>0</v>
      </c>
      <c r="D4" s="14">
        <f>IFERROR(+VLOOKUP("LEINSX"&amp;A4,'Main File'!A:O,8,0),0)</f>
        <v>0</v>
      </c>
      <c r="E4" s="14">
        <f>IFERROR(+VLOOKUP("LEINSX"&amp;A4,'Main File'!A:O,9,0),0)</f>
        <v>0.12600277923816311</v>
      </c>
      <c r="F4" s="14">
        <f>IFERROR(+VLOOKUP("LEINSX"&amp;A4,'Main File'!A:O,10,0),0)</f>
        <v>1.8260597691462559</v>
      </c>
      <c r="G4" s="14">
        <f>IFERROR(+VLOOKUP("LEINSX"&amp;A4,'Main File'!A:O,11,0),0)</f>
        <v>1.1378634984281495</v>
      </c>
      <c r="H4" s="14">
        <f>IFERROR(+VLOOKUP("LEINSX"&amp;A4,'Main File'!A:O,12,0),0)</f>
        <v>0</v>
      </c>
      <c r="I4" s="14">
        <f>IFERROR(+VLOOKUP("LEINSX"&amp;A4,'Main File'!A:O,13,0),0)</f>
        <v>0</v>
      </c>
      <c r="J4" s="14">
        <f>IFERROR(+VLOOKUP("LEINSX"&amp;A4,'Main File'!A:O,14,0),0)</f>
        <v>0.1148112969044526</v>
      </c>
      <c r="K4" s="14">
        <f>IFERROR(+VLOOKUP("LEINSX"&amp;A4,'Main File'!A:O,15,0),0)</f>
        <v>1.2526747953326021</v>
      </c>
    </row>
    <row r="5" spans="1:14" x14ac:dyDescent="0.25">
      <c r="A5" s="9">
        <v>43161</v>
      </c>
      <c r="B5" s="14">
        <f>IFERROR(+VLOOKUP("LEINSX"&amp;A5,'Main File'!A:O,6,0),0)</f>
        <v>1.700055140559338</v>
      </c>
      <c r="C5" s="14">
        <f>IFERROR(+VLOOKUP("LEINSX"&amp;A5,'Main File'!A:O,7,0),0)</f>
        <v>0</v>
      </c>
      <c r="D5" s="14">
        <f>IFERROR(+VLOOKUP("LEINSX"&amp;A5,'Main File'!A:O,8,0),0)</f>
        <v>0</v>
      </c>
      <c r="E5" s="14">
        <f>IFERROR(+VLOOKUP("LEINSX"&amp;A5,'Main File'!A:O,9,0),0)</f>
        <v>0.12600318663647428</v>
      </c>
      <c r="F5" s="14">
        <f>IFERROR(+VLOOKUP("LEINSX"&amp;A5,'Main File'!A:O,10,0),0)</f>
        <v>1.8260583271958124</v>
      </c>
      <c r="G5" s="14">
        <f>IFERROR(+VLOOKUP("LEINSX"&amp;A5,'Main File'!A:O,11,0),0)</f>
        <v>1.1381791341471836</v>
      </c>
      <c r="H5" s="14">
        <f>IFERROR(+VLOOKUP("LEINSX"&amp;A5,'Main File'!A:O,12,0),0)</f>
        <v>0</v>
      </c>
      <c r="I5" s="14">
        <f>IFERROR(+VLOOKUP("LEINSX"&amp;A5,'Main File'!A:O,13,0),0)</f>
        <v>0</v>
      </c>
      <c r="J5" s="14">
        <f>IFERROR(+VLOOKUP("LEINSX"&amp;A5,'Main File'!A:O,14,0),0)</f>
        <v>0.11488618863353997</v>
      </c>
      <c r="K5" s="14">
        <f>IFERROR(+VLOOKUP("LEINSX"&amp;A5,'Main File'!A:O,15,0),0)</f>
        <v>1.2530653227807236</v>
      </c>
    </row>
    <row r="6" spans="1:14" x14ac:dyDescent="0.25">
      <c r="A6" s="9">
        <f>+A5+1</f>
        <v>43162</v>
      </c>
      <c r="B6" s="14">
        <f>IFERROR(+VLOOKUP("LEINSX"&amp;A6,'Main File'!A:O,6,0),0)</f>
        <v>1.7000562694217818</v>
      </c>
      <c r="C6" s="14">
        <f>IFERROR(+VLOOKUP("LEINSX"&amp;A6,'Main File'!A:O,7,0),0)</f>
        <v>0</v>
      </c>
      <c r="D6" s="14">
        <f>IFERROR(+VLOOKUP("LEINSX"&amp;A6,'Main File'!A:O,8,0),0)</f>
        <v>0</v>
      </c>
      <c r="E6" s="14">
        <f>IFERROR(+VLOOKUP("LEINSX"&amp;A6,'Main File'!A:O,9,0),0)</f>
        <v>0.12600931405047452</v>
      </c>
      <c r="F6" s="14">
        <f>IFERROR(+VLOOKUP("LEINSX"&amp;A6,'Main File'!A:O,10,0),0)</f>
        <v>1.8260655834722563</v>
      </c>
      <c r="G6" s="14">
        <f>IFERROR(+VLOOKUP("LEINSX"&amp;A6,'Main File'!A:O,11,0),0)</f>
        <v>1.1381879348314041</v>
      </c>
      <c r="H6" s="14">
        <f>IFERROR(+VLOOKUP("LEINSX"&amp;A6,'Main File'!A:O,12,0),0)</f>
        <v>0</v>
      </c>
      <c r="I6" s="14">
        <f>IFERROR(+VLOOKUP("LEINSX"&amp;A6,'Main File'!A:O,13,0),0)</f>
        <v>0</v>
      </c>
      <c r="J6" s="14">
        <f>IFERROR(+VLOOKUP("LEINSX"&amp;A6,'Main File'!A:O,14,0),0)</f>
        <v>0.1148612923538174</v>
      </c>
      <c r="K6" s="14">
        <f>IFERROR(+VLOOKUP("LEINSX"&amp;A6,'Main File'!A:O,15,0),0)</f>
        <v>1.2530492271852216</v>
      </c>
    </row>
    <row r="7" spans="1:14" x14ac:dyDescent="0.25">
      <c r="A7" s="9">
        <f t="shared" ref="A7:A34" si="0">+A6+1</f>
        <v>43163</v>
      </c>
      <c r="B7" s="14">
        <f>IFERROR(+VLOOKUP("LEINSX"&amp;A7,'Main File'!A:O,6,0),0)</f>
        <v>1.7000605307325718</v>
      </c>
      <c r="C7" s="14">
        <f>IFERROR(+VLOOKUP("LEINSX"&amp;A7,'Main File'!A:O,7,0),0)</f>
        <v>0</v>
      </c>
      <c r="D7" s="14">
        <f>IFERROR(+VLOOKUP("LEINSX"&amp;A7,'Main File'!A:O,8,0),0)</f>
        <v>0</v>
      </c>
      <c r="E7" s="14">
        <f>IFERROR(+VLOOKUP("LEINSX"&amp;A7,'Main File'!A:O,9,0),0)</f>
        <v>0.12600916889937736</v>
      </c>
      <c r="F7" s="14">
        <f>IFERROR(+VLOOKUP("LEINSX"&amp;A7,'Main File'!A:O,10,0),0)</f>
        <v>1.8260696996319492</v>
      </c>
      <c r="G7" s="14">
        <f>IFERROR(+VLOOKUP("LEINSX"&amp;A7,'Main File'!A:O,11,0),0)</f>
        <v>1.1381680538884</v>
      </c>
      <c r="H7" s="14">
        <f>IFERROR(+VLOOKUP("LEINSX"&amp;A7,'Main File'!A:O,12,0),0)</f>
        <v>0</v>
      </c>
      <c r="I7" s="14">
        <f>IFERROR(+VLOOKUP("LEINSX"&amp;A7,'Main File'!A:O,13,0),0)</f>
        <v>0</v>
      </c>
      <c r="J7" s="14">
        <f>IFERROR(+VLOOKUP("LEINSX"&amp;A7,'Main File'!A:O,14,0),0)</f>
        <v>0.11486507467205187</v>
      </c>
      <c r="K7" s="14">
        <f>IFERROR(+VLOOKUP("LEINSX"&amp;A7,'Main File'!A:O,15,0),0)</f>
        <v>1.2530331285604519</v>
      </c>
    </row>
    <row r="8" spans="1:14" x14ac:dyDescent="0.25">
      <c r="A8" s="9">
        <f t="shared" si="0"/>
        <v>43164</v>
      </c>
      <c r="B8" s="14">
        <f>IFERROR(+VLOOKUP("LEINSX"&amp;A8,'Main File'!A:O,6,0),0)</f>
        <v>0</v>
      </c>
      <c r="C8" s="14">
        <f>IFERROR(+VLOOKUP("LEINSX"&amp;A8,'Main File'!A:O,7,0),0)</f>
        <v>0</v>
      </c>
      <c r="D8" s="14">
        <f>IFERROR(+VLOOKUP("LEINSX"&amp;A8,'Main File'!A:O,8,0),0)</f>
        <v>0</v>
      </c>
      <c r="E8" s="14">
        <f>IFERROR(+VLOOKUP("LEINSX"&amp;A8,'Main File'!A:O,9,0),0)</f>
        <v>0</v>
      </c>
      <c r="F8" s="14">
        <f>IFERROR(+VLOOKUP("LEINSX"&amp;A8,'Main File'!A:O,10,0),0)</f>
        <v>0</v>
      </c>
      <c r="G8" s="14">
        <f>IFERROR(+VLOOKUP("LEINSX"&amp;A8,'Main File'!A:O,11,0),0)</f>
        <v>0</v>
      </c>
      <c r="H8" s="14">
        <f>IFERROR(+VLOOKUP("LEINSX"&amp;A8,'Main File'!A:O,12,0),0)</f>
        <v>0</v>
      </c>
      <c r="I8" s="14">
        <f>IFERROR(+VLOOKUP("LEINSX"&amp;A8,'Main File'!A:O,13,0),0)</f>
        <v>0</v>
      </c>
      <c r="J8" s="14">
        <f>IFERROR(+VLOOKUP("LEINSX"&amp;A8,'Main File'!A:O,14,0),0)</f>
        <v>0</v>
      </c>
      <c r="K8" s="14">
        <f>IFERROR(+VLOOKUP("LEINSX"&amp;A8,'Main File'!A:O,15,0),0)</f>
        <v>0</v>
      </c>
    </row>
    <row r="9" spans="1:14" x14ac:dyDescent="0.25">
      <c r="A9" s="9">
        <f t="shared" si="0"/>
        <v>43165</v>
      </c>
      <c r="B9" s="14">
        <f>IFERROR(+VLOOKUP("LEINSX"&amp;A9,'Main File'!A:O,6,0),0)</f>
        <v>0</v>
      </c>
      <c r="C9" s="14">
        <f>IFERROR(+VLOOKUP("LEINSX"&amp;A9,'Main File'!A:O,7,0),0)</f>
        <v>0</v>
      </c>
      <c r="D9" s="14">
        <f>IFERROR(+VLOOKUP("LEINSX"&amp;A9,'Main File'!A:O,8,0),0)</f>
        <v>0</v>
      </c>
      <c r="E9" s="14">
        <f>IFERROR(+VLOOKUP("LEINSX"&amp;A9,'Main File'!A:O,9,0),0)</f>
        <v>0</v>
      </c>
      <c r="F9" s="14">
        <f>IFERROR(+VLOOKUP("LEINSX"&amp;A9,'Main File'!A:O,10,0),0)</f>
        <v>0</v>
      </c>
      <c r="G9" s="14">
        <f>IFERROR(+VLOOKUP("LEINSX"&amp;A9,'Main File'!A:O,11,0),0)</f>
        <v>0</v>
      </c>
      <c r="H9" s="14">
        <f>IFERROR(+VLOOKUP("LEINSX"&amp;A9,'Main File'!A:O,12,0),0)</f>
        <v>0</v>
      </c>
      <c r="I9" s="14">
        <f>IFERROR(+VLOOKUP("LEINSX"&amp;A9,'Main File'!A:O,13,0),0)</f>
        <v>0</v>
      </c>
      <c r="J9" s="14">
        <f>IFERROR(+VLOOKUP("LEINSX"&amp;A9,'Main File'!A:O,14,0),0)</f>
        <v>0</v>
      </c>
      <c r="K9" s="14">
        <f>IFERROR(+VLOOKUP("LEINSX"&amp;A9,'Main File'!A:O,15,0),0)</f>
        <v>0</v>
      </c>
    </row>
    <row r="10" spans="1:14" x14ac:dyDescent="0.25">
      <c r="A10" s="9">
        <f t="shared" si="0"/>
        <v>43166</v>
      </c>
      <c r="B10" s="14">
        <f>IFERROR(+VLOOKUP("LEINSX"&amp;A10,'Main File'!A:O,6,0),0)</f>
        <v>0</v>
      </c>
      <c r="C10" s="14">
        <f>IFERROR(+VLOOKUP("LEINSX"&amp;A10,'Main File'!A:O,7,0),0)</f>
        <v>0</v>
      </c>
      <c r="D10" s="14">
        <f>IFERROR(+VLOOKUP("LEINSX"&amp;A10,'Main File'!A:O,8,0),0)</f>
        <v>0</v>
      </c>
      <c r="E10" s="14">
        <f>IFERROR(+VLOOKUP("LEINSX"&amp;A10,'Main File'!A:O,9,0),0)</f>
        <v>0</v>
      </c>
      <c r="F10" s="14">
        <f>IFERROR(+VLOOKUP("LEINSX"&amp;A10,'Main File'!A:O,10,0),0)</f>
        <v>0</v>
      </c>
      <c r="G10" s="14">
        <f>IFERROR(+VLOOKUP("LEINSX"&amp;A10,'Main File'!A:O,11,0),0)</f>
        <v>0</v>
      </c>
      <c r="H10" s="14">
        <f>IFERROR(+VLOOKUP("LEINSX"&amp;A10,'Main File'!A:O,12,0),0)</f>
        <v>0</v>
      </c>
      <c r="I10" s="14">
        <f>IFERROR(+VLOOKUP("LEINSX"&amp;A10,'Main File'!A:O,13,0),0)</f>
        <v>0</v>
      </c>
      <c r="J10" s="14">
        <f>IFERROR(+VLOOKUP("LEINSX"&amp;A10,'Main File'!A:O,14,0),0)</f>
        <v>0</v>
      </c>
      <c r="K10" s="14">
        <f>IFERROR(+VLOOKUP("LEINSX"&amp;A10,'Main File'!A:O,15,0),0)</f>
        <v>0</v>
      </c>
    </row>
    <row r="11" spans="1:14" x14ac:dyDescent="0.25">
      <c r="A11" s="9">
        <f t="shared" si="0"/>
        <v>43167</v>
      </c>
      <c r="B11" s="14">
        <f>IFERROR(+VLOOKUP("LEINSX"&amp;A11,'Main File'!A:O,6,0),0)</f>
        <v>0</v>
      </c>
      <c r="C11" s="14">
        <f>IFERROR(+VLOOKUP("LEINSX"&amp;A11,'Main File'!A:O,7,0),0)</f>
        <v>0</v>
      </c>
      <c r="D11" s="14">
        <f>IFERROR(+VLOOKUP("LEINSX"&amp;A11,'Main File'!A:O,8,0),0)</f>
        <v>0</v>
      </c>
      <c r="E11" s="14">
        <f>IFERROR(+VLOOKUP("LEINSX"&amp;A11,'Main File'!A:O,9,0),0)</f>
        <v>0</v>
      </c>
      <c r="F11" s="14">
        <f>IFERROR(+VLOOKUP("LEINSX"&amp;A11,'Main File'!A:O,10,0),0)</f>
        <v>0</v>
      </c>
      <c r="G11" s="14">
        <f>IFERROR(+VLOOKUP("LEINSX"&amp;A11,'Main File'!A:O,11,0),0)</f>
        <v>0</v>
      </c>
      <c r="H11" s="14">
        <f>IFERROR(+VLOOKUP("LEINSX"&amp;A11,'Main File'!A:O,12,0),0)</f>
        <v>0</v>
      </c>
      <c r="I11" s="14">
        <f>IFERROR(+VLOOKUP("LEINSX"&amp;A11,'Main File'!A:O,13,0),0)</f>
        <v>0</v>
      </c>
      <c r="J11" s="14">
        <f>IFERROR(+VLOOKUP("LEINSX"&amp;A11,'Main File'!A:O,14,0),0)</f>
        <v>0</v>
      </c>
      <c r="K11" s="14">
        <f>IFERROR(+VLOOKUP("LEINSX"&amp;A11,'Main File'!A:O,15,0),0)</f>
        <v>0</v>
      </c>
    </row>
    <row r="12" spans="1:14" x14ac:dyDescent="0.25">
      <c r="A12" s="9">
        <f t="shared" si="0"/>
        <v>43168</v>
      </c>
      <c r="B12" s="14">
        <f>IFERROR(+VLOOKUP("LEINSX"&amp;A12,'Main File'!A:O,6,0),0)</f>
        <v>0</v>
      </c>
      <c r="C12" s="14">
        <f>IFERROR(+VLOOKUP("LEINSX"&amp;A12,'Main File'!A:O,7,0),0)</f>
        <v>0</v>
      </c>
      <c r="D12" s="14">
        <f>IFERROR(+VLOOKUP("LEINSX"&amp;A12,'Main File'!A:O,8,0),0)</f>
        <v>0</v>
      </c>
      <c r="E12" s="14">
        <f>IFERROR(+VLOOKUP("LEINSX"&amp;A12,'Main File'!A:O,9,0),0)</f>
        <v>0</v>
      </c>
      <c r="F12" s="14">
        <f>IFERROR(+VLOOKUP("LEINSX"&amp;A12,'Main File'!A:O,10,0),0)</f>
        <v>0</v>
      </c>
      <c r="G12" s="14">
        <f>IFERROR(+VLOOKUP("LEINSX"&amp;A12,'Main File'!A:O,11,0),0)</f>
        <v>0</v>
      </c>
      <c r="H12" s="14">
        <f>IFERROR(+VLOOKUP("LEINSX"&amp;A12,'Main File'!A:O,12,0),0)</f>
        <v>0</v>
      </c>
      <c r="I12" s="14">
        <f>IFERROR(+VLOOKUP("LEINSX"&amp;A12,'Main File'!A:O,13,0),0)</f>
        <v>0</v>
      </c>
      <c r="J12" s="14">
        <f>IFERROR(+VLOOKUP("LEINSX"&amp;A12,'Main File'!A:O,14,0),0)</f>
        <v>0</v>
      </c>
      <c r="K12" s="14">
        <f>IFERROR(+VLOOKUP("LEINSX"&amp;A12,'Main File'!A:O,15,0),0)</f>
        <v>0</v>
      </c>
    </row>
    <row r="13" spans="1:14" x14ac:dyDescent="0.25">
      <c r="A13" s="9">
        <f t="shared" si="0"/>
        <v>43169</v>
      </c>
      <c r="B13" s="14">
        <f>IFERROR(+VLOOKUP("LEINSX"&amp;A13,'Main File'!A:O,6,0),0)</f>
        <v>0</v>
      </c>
      <c r="C13" s="14">
        <f>IFERROR(+VLOOKUP("LEINSX"&amp;A13,'Main File'!A:O,7,0),0)</f>
        <v>0</v>
      </c>
      <c r="D13" s="14">
        <f>IFERROR(+VLOOKUP("LEINSX"&amp;A13,'Main File'!A:O,8,0),0)</f>
        <v>0</v>
      </c>
      <c r="E13" s="14">
        <f>IFERROR(+VLOOKUP("LEINSX"&amp;A13,'Main File'!A:O,9,0),0)</f>
        <v>0</v>
      </c>
      <c r="F13" s="14">
        <f>IFERROR(+VLOOKUP("LEINSX"&amp;A13,'Main File'!A:O,10,0),0)</f>
        <v>0</v>
      </c>
      <c r="G13" s="14">
        <f>IFERROR(+VLOOKUP("LEINSX"&amp;A13,'Main File'!A:O,11,0),0)</f>
        <v>0</v>
      </c>
      <c r="H13" s="14">
        <f>IFERROR(+VLOOKUP("LEINSX"&amp;A13,'Main File'!A:O,12,0),0)</f>
        <v>0</v>
      </c>
      <c r="I13" s="14">
        <f>IFERROR(+VLOOKUP("LEINSX"&amp;A13,'Main File'!A:O,13,0),0)</f>
        <v>0</v>
      </c>
      <c r="J13" s="14">
        <f>IFERROR(+VLOOKUP("LEINSX"&amp;A13,'Main File'!A:O,14,0),0)</f>
        <v>0</v>
      </c>
      <c r="K13" s="14">
        <f>IFERROR(+VLOOKUP("LEINSX"&amp;A13,'Main File'!A:O,15,0),0)</f>
        <v>0</v>
      </c>
    </row>
    <row r="14" spans="1:14" x14ac:dyDescent="0.25">
      <c r="A14" s="9">
        <f t="shared" si="0"/>
        <v>43170</v>
      </c>
      <c r="B14" s="14">
        <f>IFERROR(+VLOOKUP("LEINSX"&amp;A14,'Main File'!A:O,6,0),0)</f>
        <v>0</v>
      </c>
      <c r="C14" s="14">
        <f>IFERROR(+VLOOKUP("LEINSX"&amp;A14,'Main File'!A:O,7,0),0)</f>
        <v>0</v>
      </c>
      <c r="D14" s="14">
        <f>IFERROR(+VLOOKUP("LEINSX"&amp;A14,'Main File'!A:O,8,0),0)</f>
        <v>0</v>
      </c>
      <c r="E14" s="14">
        <f>IFERROR(+VLOOKUP("LEINSX"&amp;A14,'Main File'!A:O,9,0),0)</f>
        <v>0</v>
      </c>
      <c r="F14" s="14">
        <f>IFERROR(+VLOOKUP("LEINSX"&amp;A14,'Main File'!A:O,10,0),0)</f>
        <v>0</v>
      </c>
      <c r="G14" s="14">
        <f>IFERROR(+VLOOKUP("LEINSX"&amp;A14,'Main File'!A:O,11,0),0)</f>
        <v>0</v>
      </c>
      <c r="H14" s="14">
        <f>IFERROR(+VLOOKUP("LEINSX"&amp;A14,'Main File'!A:O,12,0),0)</f>
        <v>0</v>
      </c>
      <c r="I14" s="14">
        <f>IFERROR(+VLOOKUP("LEINSX"&amp;A14,'Main File'!A:O,13,0),0)</f>
        <v>0</v>
      </c>
      <c r="J14" s="14">
        <f>IFERROR(+VLOOKUP("LEINSX"&amp;A14,'Main File'!A:O,14,0),0)</f>
        <v>0</v>
      </c>
      <c r="K14" s="14">
        <f>IFERROR(+VLOOKUP("LEINSX"&amp;A14,'Main File'!A:O,15,0),0)</f>
        <v>0</v>
      </c>
    </row>
    <row r="15" spans="1:14" x14ac:dyDescent="0.25">
      <c r="A15" s="9">
        <f t="shared" si="0"/>
        <v>43171</v>
      </c>
      <c r="B15" s="14">
        <f>IFERROR(+VLOOKUP("LEINSX"&amp;A15,'Main File'!A:O,6,0),0)</f>
        <v>0</v>
      </c>
      <c r="C15" s="14">
        <f>IFERROR(+VLOOKUP("LEINSX"&amp;A15,'Main File'!A:O,7,0),0)</f>
        <v>0</v>
      </c>
      <c r="D15" s="14">
        <f>IFERROR(+VLOOKUP("LEINSX"&amp;A15,'Main File'!A:O,8,0),0)</f>
        <v>0</v>
      </c>
      <c r="E15" s="14">
        <f>IFERROR(+VLOOKUP("LEINSX"&amp;A15,'Main File'!A:O,9,0),0)</f>
        <v>0</v>
      </c>
      <c r="F15" s="14">
        <f>IFERROR(+VLOOKUP("LEINSX"&amp;A15,'Main File'!A:O,10,0),0)</f>
        <v>0</v>
      </c>
      <c r="G15" s="14">
        <f>IFERROR(+VLOOKUP("LEINSX"&amp;A15,'Main File'!A:O,11,0),0)</f>
        <v>0</v>
      </c>
      <c r="H15" s="14">
        <f>IFERROR(+VLOOKUP("LEINSX"&amp;A15,'Main File'!A:O,12,0),0)</f>
        <v>0</v>
      </c>
      <c r="I15" s="14">
        <f>IFERROR(+VLOOKUP("LEINSX"&amp;A15,'Main File'!A:O,13,0),0)</f>
        <v>0</v>
      </c>
      <c r="J15" s="14">
        <f>IFERROR(+VLOOKUP("LEINSX"&amp;A15,'Main File'!A:O,14,0),0)</f>
        <v>0</v>
      </c>
      <c r="K15" s="14">
        <f>IFERROR(+VLOOKUP("LEINSX"&amp;A15,'Main File'!A:O,15,0),0)</f>
        <v>0</v>
      </c>
    </row>
    <row r="16" spans="1:14" x14ac:dyDescent="0.25">
      <c r="A16" s="9">
        <f t="shared" si="0"/>
        <v>43172</v>
      </c>
      <c r="B16" s="14">
        <f>IFERROR(+VLOOKUP("LEINSX"&amp;A16,'Main File'!A:O,6,0),0)</f>
        <v>0</v>
      </c>
      <c r="C16" s="14">
        <f>IFERROR(+VLOOKUP("LEINSX"&amp;A16,'Main File'!A:O,7,0),0)</f>
        <v>0</v>
      </c>
      <c r="D16" s="14">
        <f>IFERROR(+VLOOKUP("LEINSX"&amp;A16,'Main File'!A:O,8,0),0)</f>
        <v>0</v>
      </c>
      <c r="E16" s="14">
        <f>IFERROR(+VLOOKUP("LEINSX"&amp;A16,'Main File'!A:O,9,0),0)</f>
        <v>0</v>
      </c>
      <c r="F16" s="14">
        <f>IFERROR(+VLOOKUP("LEINSX"&amp;A16,'Main File'!A:O,10,0),0)</f>
        <v>0</v>
      </c>
      <c r="G16" s="14">
        <f>IFERROR(+VLOOKUP("LEINSX"&amp;A16,'Main File'!A:O,11,0),0)</f>
        <v>0</v>
      </c>
      <c r="H16" s="14">
        <f>IFERROR(+VLOOKUP("LEINSX"&amp;A16,'Main File'!A:O,12,0),0)</f>
        <v>0</v>
      </c>
      <c r="I16" s="14">
        <f>IFERROR(+VLOOKUP("LEINSX"&amp;A16,'Main File'!A:O,13,0),0)</f>
        <v>0</v>
      </c>
      <c r="J16" s="14">
        <f>IFERROR(+VLOOKUP("LEINSX"&amp;A16,'Main File'!A:O,14,0),0)</f>
        <v>0</v>
      </c>
      <c r="K16" s="14">
        <f>IFERROR(+VLOOKUP("LEINSX"&amp;A16,'Main File'!A:O,15,0),0)</f>
        <v>0</v>
      </c>
    </row>
    <row r="17" spans="1:11" x14ac:dyDescent="0.25">
      <c r="A17" s="9">
        <f t="shared" si="0"/>
        <v>43173</v>
      </c>
      <c r="B17" s="14">
        <f>IFERROR(+VLOOKUP("LEINSX"&amp;A17,'Main File'!A:O,6,0),0)</f>
        <v>0</v>
      </c>
      <c r="C17" s="14">
        <f>IFERROR(+VLOOKUP("LEINSX"&amp;A17,'Main File'!A:O,7,0),0)</f>
        <v>0</v>
      </c>
      <c r="D17" s="14">
        <f>IFERROR(+VLOOKUP("LEINSX"&amp;A17,'Main File'!A:O,8,0),0)</f>
        <v>0</v>
      </c>
      <c r="E17" s="14">
        <f>IFERROR(+VLOOKUP("LEINSX"&amp;A17,'Main File'!A:O,9,0),0)</f>
        <v>0</v>
      </c>
      <c r="F17" s="14">
        <f>IFERROR(+VLOOKUP("LEINSX"&amp;A17,'Main File'!A:O,10,0),0)</f>
        <v>0</v>
      </c>
      <c r="G17" s="14">
        <f>IFERROR(+VLOOKUP("LEINSX"&amp;A17,'Main File'!A:O,11,0),0)</f>
        <v>0</v>
      </c>
      <c r="H17" s="14">
        <f>IFERROR(+VLOOKUP("LEINSX"&amp;A17,'Main File'!A:O,12,0),0)</f>
        <v>0</v>
      </c>
      <c r="I17" s="14">
        <f>IFERROR(+VLOOKUP("LEINSX"&amp;A17,'Main File'!A:O,13,0),0)</f>
        <v>0</v>
      </c>
      <c r="J17" s="14">
        <f>IFERROR(+VLOOKUP("LEINSX"&amp;A17,'Main File'!A:O,14,0),0)</f>
        <v>0</v>
      </c>
      <c r="K17" s="14">
        <f>IFERROR(+VLOOKUP("LEINSX"&amp;A17,'Main File'!A:O,15,0),0)</f>
        <v>0</v>
      </c>
    </row>
    <row r="18" spans="1:11" x14ac:dyDescent="0.25">
      <c r="A18" s="9">
        <f t="shared" si="0"/>
        <v>43174</v>
      </c>
      <c r="B18" s="14">
        <f>IFERROR(+VLOOKUP("LEINSX"&amp;A18,'Main File'!A:O,6,0),0)</f>
        <v>0</v>
      </c>
      <c r="C18" s="14">
        <f>IFERROR(+VLOOKUP("LEINSX"&amp;A18,'Main File'!A:O,7,0),0)</f>
        <v>0</v>
      </c>
      <c r="D18" s="14">
        <f>IFERROR(+VLOOKUP("LEINSX"&amp;A18,'Main File'!A:O,8,0),0)</f>
        <v>0</v>
      </c>
      <c r="E18" s="14">
        <f>IFERROR(+VLOOKUP("LEINSX"&amp;A18,'Main File'!A:O,9,0),0)</f>
        <v>0</v>
      </c>
      <c r="F18" s="14">
        <f>IFERROR(+VLOOKUP("LEINSX"&amp;A18,'Main File'!A:O,10,0),0)</f>
        <v>0</v>
      </c>
      <c r="G18" s="14">
        <f>IFERROR(+VLOOKUP("LEINSX"&amp;A18,'Main File'!A:O,11,0),0)</f>
        <v>0</v>
      </c>
      <c r="H18" s="14">
        <f>IFERROR(+VLOOKUP("LEINSX"&amp;A18,'Main File'!A:O,12,0),0)</f>
        <v>0</v>
      </c>
      <c r="I18" s="14">
        <f>IFERROR(+VLOOKUP("LEINSX"&amp;A18,'Main File'!A:O,13,0),0)</f>
        <v>0</v>
      </c>
      <c r="J18" s="14">
        <f>IFERROR(+VLOOKUP("LEINSX"&amp;A18,'Main File'!A:O,14,0),0)</f>
        <v>0</v>
      </c>
      <c r="K18" s="14">
        <f>IFERROR(+VLOOKUP("LEINSX"&amp;A18,'Main File'!A:O,15,0),0)</f>
        <v>0</v>
      </c>
    </row>
    <row r="19" spans="1:11" x14ac:dyDescent="0.25">
      <c r="A19" s="9">
        <f t="shared" si="0"/>
        <v>43175</v>
      </c>
      <c r="B19" s="14">
        <f>IFERROR(+VLOOKUP("LEINSX"&amp;A19,'Main File'!A:O,6,0),0)</f>
        <v>0</v>
      </c>
      <c r="C19" s="14">
        <f>IFERROR(+VLOOKUP("LEINSX"&amp;A19,'Main File'!A:O,7,0),0)</f>
        <v>0</v>
      </c>
      <c r="D19" s="14">
        <f>IFERROR(+VLOOKUP("LEINSX"&amp;A19,'Main File'!A:O,8,0),0)</f>
        <v>0</v>
      </c>
      <c r="E19" s="14">
        <f>IFERROR(+VLOOKUP("LEINSX"&amp;A19,'Main File'!A:O,9,0),0)</f>
        <v>0</v>
      </c>
      <c r="F19" s="14">
        <f>IFERROR(+VLOOKUP("LEINSX"&amp;A19,'Main File'!A:O,10,0),0)</f>
        <v>0</v>
      </c>
      <c r="G19" s="14">
        <f>IFERROR(+VLOOKUP("LEINSX"&amp;A19,'Main File'!A:O,11,0),0)</f>
        <v>0</v>
      </c>
      <c r="H19" s="14">
        <f>IFERROR(+VLOOKUP("LEINSX"&amp;A19,'Main File'!A:O,12,0),0)</f>
        <v>0</v>
      </c>
      <c r="I19" s="14">
        <f>IFERROR(+VLOOKUP("LEINSX"&amp;A19,'Main File'!A:O,13,0),0)</f>
        <v>0</v>
      </c>
      <c r="J19" s="14">
        <f>IFERROR(+VLOOKUP("LEINSX"&amp;A19,'Main File'!A:O,14,0),0)</f>
        <v>0</v>
      </c>
      <c r="K19" s="14">
        <f>IFERROR(+VLOOKUP("LEINSX"&amp;A19,'Main File'!A:O,15,0),0)</f>
        <v>0</v>
      </c>
    </row>
    <row r="20" spans="1:11" x14ac:dyDescent="0.25">
      <c r="A20" s="9">
        <f t="shared" si="0"/>
        <v>43176</v>
      </c>
      <c r="B20" s="14">
        <f>IFERROR(+VLOOKUP("LEINSX"&amp;A20,'Main File'!A:O,6,0),0)</f>
        <v>0</v>
      </c>
      <c r="C20" s="14">
        <f>IFERROR(+VLOOKUP("LEINSX"&amp;A20,'Main File'!A:O,7,0),0)</f>
        <v>0</v>
      </c>
      <c r="D20" s="14">
        <f>IFERROR(+VLOOKUP("LEINSX"&amp;A20,'Main File'!A:O,8,0),0)</f>
        <v>0</v>
      </c>
      <c r="E20" s="14">
        <f>IFERROR(+VLOOKUP("LEINSX"&amp;A20,'Main File'!A:O,9,0),0)</f>
        <v>0</v>
      </c>
      <c r="F20" s="14">
        <f>IFERROR(+VLOOKUP("LEINSX"&amp;A20,'Main File'!A:O,10,0),0)</f>
        <v>0</v>
      </c>
      <c r="G20" s="14">
        <f>IFERROR(+VLOOKUP("LEINSX"&amp;A20,'Main File'!A:O,11,0),0)</f>
        <v>0</v>
      </c>
      <c r="H20" s="14">
        <f>IFERROR(+VLOOKUP("LEINSX"&amp;A20,'Main File'!A:O,12,0),0)</f>
        <v>0</v>
      </c>
      <c r="I20" s="14">
        <f>IFERROR(+VLOOKUP("LEINSX"&amp;A20,'Main File'!A:O,13,0),0)</f>
        <v>0</v>
      </c>
      <c r="J20" s="14">
        <f>IFERROR(+VLOOKUP("LEINSX"&amp;A20,'Main File'!A:O,14,0),0)</f>
        <v>0</v>
      </c>
      <c r="K20" s="14">
        <f>IFERROR(+VLOOKUP("LEINSX"&amp;A20,'Main File'!A:O,15,0),0)</f>
        <v>0</v>
      </c>
    </row>
    <row r="21" spans="1:11" x14ac:dyDescent="0.25">
      <c r="A21" s="9">
        <f t="shared" si="0"/>
        <v>43177</v>
      </c>
      <c r="B21" s="14">
        <f>IFERROR(+VLOOKUP("LEINSX"&amp;A21,'Main File'!A:O,6,0),0)</f>
        <v>0</v>
      </c>
      <c r="C21" s="14">
        <f>IFERROR(+VLOOKUP("LEINSX"&amp;A21,'Main File'!A:O,7,0),0)</f>
        <v>0</v>
      </c>
      <c r="D21" s="14">
        <f>IFERROR(+VLOOKUP("LEINSX"&amp;A21,'Main File'!A:O,8,0),0)</f>
        <v>0</v>
      </c>
      <c r="E21" s="14">
        <f>IFERROR(+VLOOKUP("LEINSX"&amp;A21,'Main File'!A:O,9,0),0)</f>
        <v>0</v>
      </c>
      <c r="F21" s="14">
        <f>IFERROR(+VLOOKUP("LEINSX"&amp;A21,'Main File'!A:O,10,0),0)</f>
        <v>0</v>
      </c>
      <c r="G21" s="14">
        <f>IFERROR(+VLOOKUP("LEINSX"&amp;A21,'Main File'!A:O,11,0),0)</f>
        <v>0</v>
      </c>
      <c r="H21" s="14">
        <f>IFERROR(+VLOOKUP("LEINSX"&amp;A21,'Main File'!A:O,12,0),0)</f>
        <v>0</v>
      </c>
      <c r="I21" s="14">
        <f>IFERROR(+VLOOKUP("LEINSX"&amp;A21,'Main File'!A:O,13,0),0)</f>
        <v>0</v>
      </c>
      <c r="J21" s="14">
        <f>IFERROR(+VLOOKUP("LEINSX"&amp;A21,'Main File'!A:O,14,0),0)</f>
        <v>0</v>
      </c>
      <c r="K21" s="14">
        <f>IFERROR(+VLOOKUP("LEINSX"&amp;A21,'Main File'!A:O,15,0),0)</f>
        <v>0</v>
      </c>
    </row>
    <row r="22" spans="1:11" x14ac:dyDescent="0.25">
      <c r="A22" s="9">
        <f t="shared" si="0"/>
        <v>43178</v>
      </c>
      <c r="B22" s="14">
        <f>IFERROR(+VLOOKUP("LEINSX"&amp;A22,'Main File'!A:O,6,0),0)</f>
        <v>0</v>
      </c>
      <c r="C22" s="14">
        <f>IFERROR(+VLOOKUP("LEINSX"&amp;A22,'Main File'!A:O,7,0),0)</f>
        <v>0</v>
      </c>
      <c r="D22" s="14">
        <f>IFERROR(+VLOOKUP("LEINSX"&amp;A22,'Main File'!A:O,8,0),0)</f>
        <v>0</v>
      </c>
      <c r="E22" s="14">
        <f>IFERROR(+VLOOKUP("LEINSX"&amp;A22,'Main File'!A:O,9,0),0)</f>
        <v>0</v>
      </c>
      <c r="F22" s="14">
        <f>IFERROR(+VLOOKUP("LEINSX"&amp;A22,'Main File'!A:O,10,0),0)</f>
        <v>0</v>
      </c>
      <c r="G22" s="14">
        <f>IFERROR(+VLOOKUP("LEINSX"&amp;A22,'Main File'!A:O,11,0),0)</f>
        <v>0</v>
      </c>
      <c r="H22" s="14">
        <f>IFERROR(+VLOOKUP("LEINSX"&amp;A22,'Main File'!A:O,12,0),0)</f>
        <v>0</v>
      </c>
      <c r="I22" s="14">
        <f>IFERROR(+VLOOKUP("LEINSX"&amp;A22,'Main File'!A:O,13,0),0)</f>
        <v>0</v>
      </c>
      <c r="J22" s="14">
        <f>IFERROR(+VLOOKUP("LEINSX"&amp;A22,'Main File'!A:O,14,0),0)</f>
        <v>0</v>
      </c>
      <c r="K22" s="14">
        <f>IFERROR(+VLOOKUP("LEINSX"&amp;A22,'Main File'!A:O,15,0),0)</f>
        <v>0</v>
      </c>
    </row>
    <row r="23" spans="1:11" x14ac:dyDescent="0.25">
      <c r="A23" s="9">
        <f t="shared" si="0"/>
        <v>43179</v>
      </c>
      <c r="B23" s="14">
        <f>IFERROR(+VLOOKUP("LEINSX"&amp;A23,'Main File'!A:O,6,0),0)</f>
        <v>0</v>
      </c>
      <c r="C23" s="14">
        <f>IFERROR(+VLOOKUP("LEINSX"&amp;A23,'Main File'!A:O,7,0),0)</f>
        <v>0</v>
      </c>
      <c r="D23" s="14">
        <f>IFERROR(+VLOOKUP("LEINSX"&amp;A23,'Main File'!A:O,8,0),0)</f>
        <v>0</v>
      </c>
      <c r="E23" s="14">
        <f>IFERROR(+VLOOKUP("LEINSX"&amp;A23,'Main File'!A:O,9,0),0)</f>
        <v>0</v>
      </c>
      <c r="F23" s="14">
        <f>IFERROR(+VLOOKUP("LEINSX"&amp;A23,'Main File'!A:O,10,0),0)</f>
        <v>0</v>
      </c>
      <c r="G23" s="14">
        <f>IFERROR(+VLOOKUP("LEINSX"&amp;A23,'Main File'!A:O,11,0),0)</f>
        <v>0</v>
      </c>
      <c r="H23" s="14">
        <f>IFERROR(+VLOOKUP("LEINSX"&amp;A23,'Main File'!A:O,12,0),0)</f>
        <v>0</v>
      </c>
      <c r="I23" s="14">
        <f>IFERROR(+VLOOKUP("LEINSX"&amp;A23,'Main File'!A:O,13,0),0)</f>
        <v>0</v>
      </c>
      <c r="J23" s="14">
        <f>IFERROR(+VLOOKUP("LEINSX"&amp;A23,'Main File'!A:O,14,0),0)</f>
        <v>0</v>
      </c>
      <c r="K23" s="14">
        <f>IFERROR(+VLOOKUP("LEINSX"&amp;A23,'Main File'!A:O,15,0),0)</f>
        <v>0</v>
      </c>
    </row>
    <row r="24" spans="1:11" x14ac:dyDescent="0.25">
      <c r="A24" s="9">
        <f t="shared" si="0"/>
        <v>43180</v>
      </c>
      <c r="B24" s="14">
        <f>IFERROR(+VLOOKUP("LEINSX"&amp;A24,'Main File'!A:O,6,0),0)</f>
        <v>0</v>
      </c>
      <c r="C24" s="14">
        <f>IFERROR(+VLOOKUP("LEINSX"&amp;A24,'Main File'!A:O,7,0),0)</f>
        <v>0</v>
      </c>
      <c r="D24" s="14">
        <f>IFERROR(+VLOOKUP("LEINSX"&amp;A24,'Main File'!A:O,8,0),0)</f>
        <v>0</v>
      </c>
      <c r="E24" s="14">
        <f>IFERROR(+VLOOKUP("LEINSX"&amp;A24,'Main File'!A:O,9,0),0)</f>
        <v>0</v>
      </c>
      <c r="F24" s="14">
        <f>IFERROR(+VLOOKUP("LEINSX"&amp;A24,'Main File'!A:O,10,0),0)</f>
        <v>0</v>
      </c>
      <c r="G24" s="14">
        <f>IFERROR(+VLOOKUP("LEINSX"&amp;A24,'Main File'!A:O,11,0),0)</f>
        <v>0</v>
      </c>
      <c r="H24" s="14">
        <f>IFERROR(+VLOOKUP("LEINSX"&amp;A24,'Main File'!A:O,12,0),0)</f>
        <v>0</v>
      </c>
      <c r="I24" s="14">
        <f>IFERROR(+VLOOKUP("LEINSX"&amp;A24,'Main File'!A:O,13,0),0)</f>
        <v>0</v>
      </c>
      <c r="J24" s="14">
        <f>IFERROR(+VLOOKUP("LEINSX"&amp;A24,'Main File'!A:O,14,0),0)</f>
        <v>0</v>
      </c>
      <c r="K24" s="14">
        <f>IFERROR(+VLOOKUP("LEINSX"&amp;A24,'Main File'!A:O,15,0),0)</f>
        <v>0</v>
      </c>
    </row>
    <row r="25" spans="1:11" x14ac:dyDescent="0.25">
      <c r="A25" s="9">
        <f t="shared" si="0"/>
        <v>43181</v>
      </c>
      <c r="B25" s="14">
        <f>IFERROR(+VLOOKUP("LEINSX"&amp;A25,'Main File'!A:O,6,0),0)</f>
        <v>0</v>
      </c>
      <c r="C25" s="14">
        <f>IFERROR(+VLOOKUP("LEINSX"&amp;A25,'Main File'!A:O,7,0),0)</f>
        <v>0</v>
      </c>
      <c r="D25" s="14">
        <f>IFERROR(+VLOOKUP("LEINSX"&amp;A25,'Main File'!A:O,8,0),0)</f>
        <v>0</v>
      </c>
      <c r="E25" s="14">
        <f>IFERROR(+VLOOKUP("LEINSX"&amp;A25,'Main File'!A:O,9,0),0)</f>
        <v>0</v>
      </c>
      <c r="F25" s="14">
        <f>IFERROR(+VLOOKUP("LEINSX"&amp;A25,'Main File'!A:O,10,0),0)</f>
        <v>0</v>
      </c>
      <c r="G25" s="14">
        <f>IFERROR(+VLOOKUP("LEINSX"&amp;A25,'Main File'!A:O,11,0),0)</f>
        <v>0</v>
      </c>
      <c r="H25" s="14">
        <f>IFERROR(+VLOOKUP("LEINSX"&amp;A25,'Main File'!A:O,12,0),0)</f>
        <v>0</v>
      </c>
      <c r="I25" s="14">
        <f>IFERROR(+VLOOKUP("LEINSX"&amp;A25,'Main File'!A:O,13,0),0)</f>
        <v>0</v>
      </c>
      <c r="J25" s="14">
        <f>IFERROR(+VLOOKUP("LEINSX"&amp;A25,'Main File'!A:O,14,0),0)</f>
        <v>0</v>
      </c>
      <c r="K25" s="14">
        <f>IFERROR(+VLOOKUP("LEINSX"&amp;A25,'Main File'!A:O,15,0),0)</f>
        <v>0</v>
      </c>
    </row>
    <row r="26" spans="1:11" x14ac:dyDescent="0.25">
      <c r="A26" s="9">
        <f t="shared" si="0"/>
        <v>43182</v>
      </c>
      <c r="B26" s="14">
        <f>IFERROR(+VLOOKUP("LEINSX"&amp;A26,'Main File'!A:O,6,0),0)</f>
        <v>0</v>
      </c>
      <c r="C26" s="14">
        <f>IFERROR(+VLOOKUP("LEINSX"&amp;A26,'Main File'!A:O,7,0),0)</f>
        <v>0</v>
      </c>
      <c r="D26" s="14">
        <f>IFERROR(+VLOOKUP("LEINSX"&amp;A26,'Main File'!A:O,8,0),0)</f>
        <v>0</v>
      </c>
      <c r="E26" s="14">
        <f>IFERROR(+VLOOKUP("LEINSX"&amp;A26,'Main File'!A:O,9,0),0)</f>
        <v>0</v>
      </c>
      <c r="F26" s="14">
        <f>IFERROR(+VLOOKUP("LEINSX"&amp;A26,'Main File'!A:O,10,0),0)</f>
        <v>0</v>
      </c>
      <c r="G26" s="14">
        <f>IFERROR(+VLOOKUP("LEINSX"&amp;A26,'Main File'!A:O,11,0),0)</f>
        <v>0</v>
      </c>
      <c r="H26" s="14">
        <f>IFERROR(+VLOOKUP("LEINSX"&amp;A26,'Main File'!A:O,12,0),0)</f>
        <v>0</v>
      </c>
      <c r="I26" s="14">
        <f>IFERROR(+VLOOKUP("LEINSX"&amp;A26,'Main File'!A:O,13,0),0)</f>
        <v>0</v>
      </c>
      <c r="J26" s="14">
        <f>IFERROR(+VLOOKUP("LEINSX"&amp;A26,'Main File'!A:O,14,0),0)</f>
        <v>0</v>
      </c>
      <c r="K26" s="14">
        <f>IFERROR(+VLOOKUP("LEINSX"&amp;A26,'Main File'!A:O,15,0),0)</f>
        <v>0</v>
      </c>
    </row>
    <row r="27" spans="1:11" x14ac:dyDescent="0.25">
      <c r="A27" s="9">
        <f t="shared" si="0"/>
        <v>43183</v>
      </c>
      <c r="B27" s="14">
        <f>IFERROR(+VLOOKUP("LEINSX"&amp;A27,'Main File'!A:O,6,0),0)</f>
        <v>0</v>
      </c>
      <c r="C27" s="14">
        <f>IFERROR(+VLOOKUP("LEINSX"&amp;A27,'Main File'!A:O,7,0),0)</f>
        <v>0</v>
      </c>
      <c r="D27" s="14">
        <f>IFERROR(+VLOOKUP("LEINSX"&amp;A27,'Main File'!A:O,8,0),0)</f>
        <v>0</v>
      </c>
      <c r="E27" s="14">
        <f>IFERROR(+VLOOKUP("LEINSX"&amp;A27,'Main File'!A:O,9,0),0)</f>
        <v>0</v>
      </c>
      <c r="F27" s="14">
        <f>IFERROR(+VLOOKUP("LEINSX"&amp;A27,'Main File'!A:O,10,0),0)</f>
        <v>0</v>
      </c>
      <c r="G27" s="14">
        <f>IFERROR(+VLOOKUP("LEINSX"&amp;A27,'Main File'!A:O,11,0),0)</f>
        <v>0</v>
      </c>
      <c r="H27" s="14">
        <f>IFERROR(+VLOOKUP("LEINSX"&amp;A27,'Main File'!A:O,12,0),0)</f>
        <v>0</v>
      </c>
      <c r="I27" s="14">
        <f>IFERROR(+VLOOKUP("LEINSX"&amp;A27,'Main File'!A:O,13,0),0)</f>
        <v>0</v>
      </c>
      <c r="J27" s="14">
        <f>IFERROR(+VLOOKUP("LEINSX"&amp;A27,'Main File'!A:O,14,0),0)</f>
        <v>0</v>
      </c>
      <c r="K27" s="14">
        <f>IFERROR(+VLOOKUP("LEINSX"&amp;A27,'Main File'!A:O,15,0),0)</f>
        <v>0</v>
      </c>
    </row>
    <row r="28" spans="1:11" x14ac:dyDescent="0.25">
      <c r="A28" s="9">
        <f t="shared" si="0"/>
        <v>43184</v>
      </c>
      <c r="B28" s="14">
        <f>IFERROR(+VLOOKUP("LEINSX"&amp;A28,'Main File'!A:O,6,0),0)</f>
        <v>0</v>
      </c>
      <c r="C28" s="14">
        <f>IFERROR(+VLOOKUP("LEINSX"&amp;A28,'Main File'!A:O,7,0),0)</f>
        <v>0</v>
      </c>
      <c r="D28" s="14">
        <f>IFERROR(+VLOOKUP("LEINSX"&amp;A28,'Main File'!A:O,8,0),0)</f>
        <v>0</v>
      </c>
      <c r="E28" s="14">
        <f>IFERROR(+VLOOKUP("LEINSX"&amp;A28,'Main File'!A:O,9,0),0)</f>
        <v>0</v>
      </c>
      <c r="F28" s="14">
        <f>IFERROR(+VLOOKUP("LEINSX"&amp;A28,'Main File'!A:O,10,0),0)</f>
        <v>0</v>
      </c>
      <c r="G28" s="14">
        <f>IFERROR(+VLOOKUP("LEINSX"&amp;A28,'Main File'!A:O,11,0),0)</f>
        <v>0</v>
      </c>
      <c r="H28" s="14">
        <f>IFERROR(+VLOOKUP("LEINSX"&amp;A28,'Main File'!A:O,12,0),0)</f>
        <v>0</v>
      </c>
      <c r="I28" s="14">
        <f>IFERROR(+VLOOKUP("LEINSX"&amp;A28,'Main File'!A:O,13,0),0)</f>
        <v>0</v>
      </c>
      <c r="J28" s="14">
        <f>IFERROR(+VLOOKUP("LEINSX"&amp;A28,'Main File'!A:O,14,0),0)</f>
        <v>0</v>
      </c>
      <c r="K28" s="14">
        <f>IFERROR(+VLOOKUP("LEINSX"&amp;A28,'Main File'!A:O,15,0),0)</f>
        <v>0</v>
      </c>
    </row>
    <row r="29" spans="1:11" x14ac:dyDescent="0.25">
      <c r="A29" s="9">
        <f t="shared" si="0"/>
        <v>43185</v>
      </c>
      <c r="B29" s="14">
        <f>IFERROR(+VLOOKUP("LEINSX"&amp;A29,'Main File'!A:O,6,0),0)</f>
        <v>0</v>
      </c>
      <c r="C29" s="14">
        <f>IFERROR(+VLOOKUP("LEINSX"&amp;A29,'Main File'!A:O,7,0),0)</f>
        <v>0</v>
      </c>
      <c r="D29" s="14">
        <f>IFERROR(+VLOOKUP("LEINSX"&amp;A29,'Main File'!A:O,8,0),0)</f>
        <v>0</v>
      </c>
      <c r="E29" s="14">
        <f>IFERROR(+VLOOKUP("LEINSX"&amp;A29,'Main File'!A:O,9,0),0)</f>
        <v>0</v>
      </c>
      <c r="F29" s="14">
        <f>IFERROR(+VLOOKUP("LEINSX"&amp;A29,'Main File'!A:O,10,0),0)</f>
        <v>0</v>
      </c>
      <c r="G29" s="14">
        <f>IFERROR(+VLOOKUP("LEINSX"&amp;A29,'Main File'!A:O,11,0),0)</f>
        <v>0</v>
      </c>
      <c r="H29" s="14">
        <f>IFERROR(+VLOOKUP("LEINSX"&amp;A29,'Main File'!A:O,12,0),0)</f>
        <v>0</v>
      </c>
      <c r="I29" s="14">
        <f>IFERROR(+VLOOKUP("LEINSX"&amp;A29,'Main File'!A:O,13,0),0)</f>
        <v>0</v>
      </c>
      <c r="J29" s="14">
        <f>IFERROR(+VLOOKUP("LEINSX"&amp;A29,'Main File'!A:O,14,0),0)</f>
        <v>0</v>
      </c>
      <c r="K29" s="14">
        <f>IFERROR(+VLOOKUP("LEINSX"&amp;A29,'Main File'!A:O,15,0),0)</f>
        <v>0</v>
      </c>
    </row>
    <row r="30" spans="1:11" x14ac:dyDescent="0.25">
      <c r="A30" s="9">
        <f t="shared" si="0"/>
        <v>43186</v>
      </c>
      <c r="B30" s="14">
        <f>IFERROR(+VLOOKUP("LEINSX"&amp;A30,'Main File'!A:O,6,0),0)</f>
        <v>0</v>
      </c>
      <c r="C30" s="14">
        <f>IFERROR(+VLOOKUP("LEINSX"&amp;A30,'Main File'!A:O,7,0),0)</f>
        <v>0</v>
      </c>
      <c r="D30" s="14">
        <f>IFERROR(+VLOOKUP("LEINSX"&amp;A30,'Main File'!A:O,8,0),0)</f>
        <v>0</v>
      </c>
      <c r="E30" s="14">
        <f>IFERROR(+VLOOKUP("LEINSX"&amp;A30,'Main File'!A:O,9,0),0)</f>
        <v>0</v>
      </c>
      <c r="F30" s="14">
        <f>IFERROR(+VLOOKUP("LEINSX"&amp;A30,'Main File'!A:O,10,0),0)</f>
        <v>0</v>
      </c>
      <c r="G30" s="14">
        <f>IFERROR(+VLOOKUP("LEINSX"&amp;A30,'Main File'!A:O,11,0),0)</f>
        <v>0</v>
      </c>
      <c r="H30" s="14">
        <f>IFERROR(+VLOOKUP("LEINSX"&amp;A30,'Main File'!A:O,12,0),0)</f>
        <v>0</v>
      </c>
      <c r="I30" s="14">
        <f>IFERROR(+VLOOKUP("LEINSX"&amp;A30,'Main File'!A:O,13,0),0)</f>
        <v>0</v>
      </c>
      <c r="J30" s="14">
        <f>IFERROR(+VLOOKUP("LEINSX"&amp;A30,'Main File'!A:O,14,0),0)</f>
        <v>0</v>
      </c>
      <c r="K30" s="14">
        <f>IFERROR(+VLOOKUP("LEINSX"&amp;A30,'Main File'!A:O,15,0),0)</f>
        <v>0</v>
      </c>
    </row>
    <row r="31" spans="1:11" x14ac:dyDescent="0.25">
      <c r="A31" s="9">
        <f t="shared" si="0"/>
        <v>43187</v>
      </c>
      <c r="B31" s="14">
        <f>IFERROR(+VLOOKUP("LEINSX"&amp;A31,'Main File'!A:O,6,0),0)</f>
        <v>0</v>
      </c>
      <c r="C31" s="14">
        <f>IFERROR(+VLOOKUP("LEINSX"&amp;A31,'Main File'!A:O,7,0),0)</f>
        <v>0</v>
      </c>
      <c r="D31" s="14">
        <f>IFERROR(+VLOOKUP("LEINSX"&amp;A31,'Main File'!A:O,8,0),0)</f>
        <v>0</v>
      </c>
      <c r="E31" s="14">
        <f>IFERROR(+VLOOKUP("LEINSX"&amp;A31,'Main File'!A:O,9,0),0)</f>
        <v>0</v>
      </c>
      <c r="F31" s="14">
        <f>IFERROR(+VLOOKUP("LEINSX"&amp;A31,'Main File'!A:O,10,0),0)</f>
        <v>0</v>
      </c>
      <c r="G31" s="14">
        <f>IFERROR(+VLOOKUP("LEINSX"&amp;A31,'Main File'!A:O,11,0),0)</f>
        <v>0</v>
      </c>
      <c r="H31" s="14">
        <f>IFERROR(+VLOOKUP("LEINSX"&amp;A31,'Main File'!A:O,12,0),0)</f>
        <v>0</v>
      </c>
      <c r="I31" s="14">
        <f>IFERROR(+VLOOKUP("LEINSX"&amp;A31,'Main File'!A:O,13,0),0)</f>
        <v>0</v>
      </c>
      <c r="J31" s="14">
        <f>IFERROR(+VLOOKUP("LEINSX"&amp;A31,'Main File'!A:O,14,0),0)</f>
        <v>0</v>
      </c>
      <c r="K31" s="14">
        <f>IFERROR(+VLOOKUP("LEINSX"&amp;A31,'Main File'!A:O,15,0),0)</f>
        <v>0</v>
      </c>
    </row>
    <row r="32" spans="1:11" x14ac:dyDescent="0.25">
      <c r="A32" s="9">
        <f t="shared" si="0"/>
        <v>43188</v>
      </c>
      <c r="B32" s="14">
        <f>IFERROR(+VLOOKUP("LEINSX"&amp;A32,'Main File'!A:O,6,0),0)</f>
        <v>0</v>
      </c>
      <c r="C32" s="14">
        <f>IFERROR(+VLOOKUP("LEINSX"&amp;A32,'Main File'!A:O,7,0),0)</f>
        <v>0</v>
      </c>
      <c r="D32" s="14">
        <f>IFERROR(+VLOOKUP("LEINSX"&amp;A32,'Main File'!A:O,8,0),0)</f>
        <v>0</v>
      </c>
      <c r="E32" s="14">
        <f>IFERROR(+VLOOKUP("LEINSX"&amp;A32,'Main File'!A:O,9,0),0)</f>
        <v>0</v>
      </c>
      <c r="F32" s="14">
        <f>IFERROR(+VLOOKUP("LEINSX"&amp;A32,'Main File'!A:O,10,0),0)</f>
        <v>0</v>
      </c>
      <c r="G32" s="14">
        <f>IFERROR(+VLOOKUP("LEINSX"&amp;A32,'Main File'!A:O,11,0),0)</f>
        <v>0</v>
      </c>
      <c r="H32" s="14">
        <f>IFERROR(+VLOOKUP("LEINSX"&amp;A32,'Main File'!A:O,12,0),0)</f>
        <v>0</v>
      </c>
      <c r="I32" s="14">
        <f>IFERROR(+VLOOKUP("LEINSX"&amp;A32,'Main File'!A:O,13,0),0)</f>
        <v>0</v>
      </c>
      <c r="J32" s="14">
        <f>IFERROR(+VLOOKUP("LEINSX"&amp;A32,'Main File'!A:O,14,0),0)</f>
        <v>0</v>
      </c>
      <c r="K32" s="14">
        <f>IFERROR(+VLOOKUP("LEINSX"&amp;A32,'Main File'!A:O,15,0),0)</f>
        <v>0</v>
      </c>
    </row>
    <row r="33" spans="1:11" x14ac:dyDescent="0.25">
      <c r="A33" s="9">
        <f t="shared" si="0"/>
        <v>43189</v>
      </c>
      <c r="B33" s="14">
        <f>IFERROR(+VLOOKUP("LEINSX"&amp;A33,'Main File'!A:O,6,0),0)</f>
        <v>0</v>
      </c>
      <c r="C33" s="14">
        <f>IFERROR(+VLOOKUP("LEINSX"&amp;A33,'Main File'!A:O,7,0),0)</f>
        <v>0</v>
      </c>
      <c r="D33" s="14">
        <f>IFERROR(+VLOOKUP("LEINSX"&amp;A33,'Main File'!A:O,8,0),0)</f>
        <v>0</v>
      </c>
      <c r="E33" s="14">
        <f>IFERROR(+VLOOKUP("LEINSX"&amp;A33,'Main File'!A:O,9,0),0)</f>
        <v>0</v>
      </c>
      <c r="F33" s="14">
        <f>IFERROR(+VLOOKUP("LEINSX"&amp;A33,'Main File'!A:O,10,0),0)</f>
        <v>0</v>
      </c>
      <c r="G33" s="14">
        <f>IFERROR(+VLOOKUP("LEINSX"&amp;A33,'Main File'!A:O,11,0),0)</f>
        <v>0</v>
      </c>
      <c r="H33" s="14">
        <f>IFERROR(+VLOOKUP("LEINSX"&amp;A33,'Main File'!A:O,12,0),0)</f>
        <v>0</v>
      </c>
      <c r="I33" s="14">
        <f>IFERROR(+VLOOKUP("LEINSX"&amp;A33,'Main File'!A:O,13,0),0)</f>
        <v>0</v>
      </c>
      <c r="J33" s="14">
        <f>IFERROR(+VLOOKUP("LEINSX"&amp;A33,'Main File'!A:O,14,0),0)</f>
        <v>0</v>
      </c>
      <c r="K33" s="14">
        <f>IFERROR(+VLOOKUP("LEINSX"&amp;A33,'Main File'!A:O,15,0),0)</f>
        <v>0</v>
      </c>
    </row>
    <row r="34" spans="1:11" x14ac:dyDescent="0.25">
      <c r="A34" s="9">
        <f t="shared" si="0"/>
        <v>43190</v>
      </c>
      <c r="B34" s="14">
        <f>IFERROR(+VLOOKUP("LEINSX"&amp;A34,'Main File'!A:O,6,0),0)</f>
        <v>0</v>
      </c>
      <c r="C34" s="14">
        <f>IFERROR(+VLOOKUP("LEINSX"&amp;A34,'Main File'!A:O,7,0),0)</f>
        <v>0</v>
      </c>
      <c r="D34" s="14">
        <f>IFERROR(+VLOOKUP("LEINSX"&amp;A34,'Main File'!A:O,8,0),0)</f>
        <v>0</v>
      </c>
      <c r="E34" s="14">
        <f>IFERROR(+VLOOKUP("LEINSX"&amp;A34,'Main File'!A:O,9,0),0)</f>
        <v>0</v>
      </c>
      <c r="F34" s="14">
        <f>IFERROR(+VLOOKUP("LEINSX"&amp;A34,'Main File'!A:O,10,0),0)</f>
        <v>0</v>
      </c>
      <c r="G34" s="14">
        <f>IFERROR(+VLOOKUP("LEINSX"&amp;A34,'Main File'!A:O,11,0),0)</f>
        <v>0</v>
      </c>
      <c r="H34" s="14">
        <f>IFERROR(+VLOOKUP("LEINSX"&amp;A34,'Main File'!A:O,12,0),0)</f>
        <v>0</v>
      </c>
      <c r="I34" s="14">
        <f>IFERROR(+VLOOKUP("LEINSX"&amp;A34,'Main File'!A:O,13,0),0)</f>
        <v>0</v>
      </c>
      <c r="J34" s="14">
        <f>IFERROR(+VLOOKUP("LEINSX"&amp;A34,'Main File'!A:O,14,0),0)</f>
        <v>0</v>
      </c>
      <c r="K34" s="14">
        <f>IFERROR(+VLOOKUP("LEINSX"&amp;A34,'Main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41"/>
  <sheetViews>
    <sheetView workbookViewId="0">
      <selection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Midcap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5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IFERROR(+VLOOKUP("LEMIDF"&amp;A4,'Main File'!A:O,6,0),0)</f>
        <v>2.3392462240346932</v>
      </c>
      <c r="C4" s="14">
        <f>IFERROR(+VLOOKUP("LEMIDF"&amp;A4,'Main File'!A:O,7,0),0)</f>
        <v>0.3000219005277201</v>
      </c>
      <c r="D4" s="14">
        <f>IFERROR(+VLOOKUP("LEMIDF"&amp;A4,'Main File'!A:O,8,0),0)</f>
        <v>0.2</v>
      </c>
      <c r="E4" s="14">
        <f>IFERROR(+VLOOKUP("LEMIDF"&amp;A4,'Main File'!A:O,9,0),0)</f>
        <v>6.1053549627440869E-2</v>
      </c>
      <c r="F4" s="14">
        <f>IFERROR(+VLOOKUP("LEMIDF"&amp;A4,'Main File'!A:O,10,0),0)</f>
        <v>2.9003216741898541</v>
      </c>
      <c r="G4" s="14">
        <f>IFERROR(+VLOOKUP("LEMIDF"&amp;A4,'Main File'!A:O,11,0),0)</f>
        <v>0.32967382155226804</v>
      </c>
      <c r="H4" s="14">
        <f>IFERROR(+VLOOKUP("LEMIDF"&amp;A4,'Main File'!A:O,12,0),0)</f>
        <v>0</v>
      </c>
      <c r="I4" s="14">
        <f>IFERROR(+VLOOKUP("LEMIDF"&amp;A4,'Main File'!A:O,13,0),0)</f>
        <v>0.2</v>
      </c>
      <c r="J4" s="14">
        <f>IFERROR(+VLOOKUP("LEMIDF"&amp;A4,'Main File'!A:O,14,0),0)</f>
        <v>5.9341457787268632E-2</v>
      </c>
      <c r="K4" s="14">
        <f>IFERROR(+VLOOKUP("LEMIDF"&amp;A4,'Main File'!A:O,15,0),0)</f>
        <v>0.58901527933953668</v>
      </c>
    </row>
    <row r="5" spans="1:14" x14ac:dyDescent="0.25">
      <c r="A5" s="9">
        <v>43161</v>
      </c>
      <c r="B5" s="14">
        <f>IFERROR(+VLOOKUP("LEMIDF"&amp;A5,'Main File'!A:O,6,0),0)</f>
        <v>2.3389527074850069</v>
      </c>
      <c r="C5" s="14">
        <f>IFERROR(+VLOOKUP("LEMIDF"&amp;A5,'Main File'!A:O,7,0),0)</f>
        <v>0.30002179635111353</v>
      </c>
      <c r="D5" s="14">
        <f>IFERROR(+VLOOKUP("LEMIDF"&amp;A5,'Main File'!A:O,8,0),0)</f>
        <v>0.2</v>
      </c>
      <c r="E5" s="14">
        <f>IFERROR(+VLOOKUP("LEMIDF"&amp;A5,'Main File'!A:O,9,0),0)</f>
        <v>6.1000754645800251E-2</v>
      </c>
      <c r="F5" s="14">
        <f>IFERROR(+VLOOKUP("LEMIDF"&amp;A5,'Main File'!A:O,10,0),0)</f>
        <v>2.8999752584819212</v>
      </c>
      <c r="G5" s="14">
        <f>IFERROR(+VLOOKUP("LEMIDF"&amp;A5,'Main File'!A:O,11,0),0)</f>
        <v>0.32944270975781537</v>
      </c>
      <c r="H5" s="14">
        <f>IFERROR(+VLOOKUP("LEMIDF"&amp;A5,'Main File'!A:O,12,0),0)</f>
        <v>0</v>
      </c>
      <c r="I5" s="14">
        <f>IFERROR(+VLOOKUP("LEMIDF"&amp;A5,'Main File'!A:O,13,0),0)</f>
        <v>0.2</v>
      </c>
      <c r="J5" s="14">
        <f>IFERROR(+VLOOKUP("LEMIDF"&amp;A5,'Main File'!A:O,14,0),0)</f>
        <v>5.9299151643955425E-2</v>
      </c>
      <c r="K5" s="14">
        <f>IFERROR(+VLOOKUP("LEMIDF"&amp;A5,'Main File'!A:O,15,0),0)</f>
        <v>0.58874186140177076</v>
      </c>
    </row>
    <row r="6" spans="1:14" x14ac:dyDescent="0.25">
      <c r="A6" s="9">
        <f>+A5+1</f>
        <v>43162</v>
      </c>
      <c r="B6" s="14">
        <f>IFERROR(+VLOOKUP("LEMIDF"&amp;A6,'Main File'!A:O,6,0),0)</f>
        <v>2.3389573803228485</v>
      </c>
      <c r="C6" s="14">
        <f>IFERROR(+VLOOKUP("LEMIDF"&amp;A6,'Main File'!A:O,7,0),0)</f>
        <v>0.30002178223944609</v>
      </c>
      <c r="D6" s="14">
        <f>IFERROR(+VLOOKUP("LEMIDF"&amp;A6,'Main File'!A:O,8,0),0)</f>
        <v>0.2</v>
      </c>
      <c r="E6" s="14">
        <f>IFERROR(+VLOOKUP("LEMIDF"&amp;A6,'Main File'!A:O,9,0),0)</f>
        <v>6.100154827895319E-2</v>
      </c>
      <c r="F6" s="14">
        <f>IFERROR(+VLOOKUP("LEMIDF"&amp;A6,'Main File'!A:O,10,0),0)</f>
        <v>2.8999807108412479</v>
      </c>
      <c r="G6" s="14">
        <f>IFERROR(+VLOOKUP("LEMIDF"&amp;A6,'Main File'!A:O,11,0),0)</f>
        <v>0.32944776025241201</v>
      </c>
      <c r="H6" s="14">
        <f>IFERROR(+VLOOKUP("LEMIDF"&amp;A6,'Main File'!A:O,12,0),0)</f>
        <v>0</v>
      </c>
      <c r="I6" s="14">
        <f>IFERROR(+VLOOKUP("LEMIDF"&amp;A6,'Main File'!A:O,13,0),0)</f>
        <v>0.2</v>
      </c>
      <c r="J6" s="14">
        <f>IFERROR(+VLOOKUP("LEMIDF"&amp;A6,'Main File'!A:O,14,0),0)</f>
        <v>5.9300859022829992E-2</v>
      </c>
      <c r="K6" s="14">
        <f>IFERROR(+VLOOKUP("LEMIDF"&amp;A6,'Main File'!A:O,15,0),0)</f>
        <v>0.58874861927524202</v>
      </c>
    </row>
    <row r="7" spans="1:14" x14ac:dyDescent="0.25">
      <c r="A7" s="9">
        <f t="shared" ref="A7:A34" si="0">+A6+1</f>
        <v>43163</v>
      </c>
      <c r="B7" s="14">
        <f>IFERROR(+VLOOKUP("LEMIDF"&amp;A7,'Main File'!A:O,6,0),0)</f>
        <v>2.3389623475260595</v>
      </c>
      <c r="C7" s="14">
        <f>IFERROR(+VLOOKUP("LEMIDF"&amp;A7,'Main File'!A:O,7,0),0)</f>
        <v>0.30002176672022296</v>
      </c>
      <c r="D7" s="14">
        <f>IFERROR(+VLOOKUP("LEMIDF"&amp;A7,'Main File'!A:O,8,0),0)</f>
        <v>0.2</v>
      </c>
      <c r="E7" s="14">
        <f>IFERROR(+VLOOKUP("LEMIDF"&amp;A7,'Main File'!A:O,9,0),0)</f>
        <v>6.1002647398424349E-2</v>
      </c>
      <c r="F7" s="14">
        <f>IFERROR(+VLOOKUP("LEMIDF"&amp;A7,'Main File'!A:O,10,0),0)</f>
        <v>2.899986761644707</v>
      </c>
      <c r="G7" s="14">
        <f>IFERROR(+VLOOKUP("LEMIDF"&amp;A7,'Main File'!A:O,11,0),0)</f>
        <v>0.32945195060181026</v>
      </c>
      <c r="H7" s="14">
        <f>IFERROR(+VLOOKUP("LEMIDF"&amp;A7,'Main File'!A:O,12,0),0)</f>
        <v>0</v>
      </c>
      <c r="I7" s="14">
        <f>IFERROR(+VLOOKUP("LEMIDF"&amp;A7,'Main File'!A:O,13,0),0)</f>
        <v>0.2</v>
      </c>
      <c r="J7" s="14">
        <f>IFERROR(+VLOOKUP("LEMIDF"&amp;A7,'Main File'!A:O,14,0),0)</f>
        <v>5.9300846891711834E-2</v>
      </c>
      <c r="K7" s="14">
        <f>IFERROR(+VLOOKUP("LEMIDF"&amp;A7,'Main File'!A:O,15,0),0)</f>
        <v>0.58875279749352205</v>
      </c>
    </row>
    <row r="8" spans="1:14" x14ac:dyDescent="0.25">
      <c r="A8" s="9">
        <f t="shared" si="0"/>
        <v>43164</v>
      </c>
      <c r="B8" s="14">
        <f>IFERROR(+VLOOKUP("LEMIDF"&amp;A8,'Main File'!A:O,6,0),0)</f>
        <v>0</v>
      </c>
      <c r="C8" s="14">
        <f>IFERROR(+VLOOKUP("LEMIDF"&amp;A8,'Main File'!A:O,7,0),0)</f>
        <v>0</v>
      </c>
      <c r="D8" s="14">
        <f>IFERROR(+VLOOKUP("LEMIDF"&amp;A8,'Main File'!A:O,8,0),0)</f>
        <v>0</v>
      </c>
      <c r="E8" s="14">
        <f>IFERROR(+VLOOKUP("LEMIDF"&amp;A8,'Main File'!A:O,9,0),0)</f>
        <v>0</v>
      </c>
      <c r="F8" s="14">
        <f>IFERROR(+VLOOKUP("LEMIDF"&amp;A8,'Main File'!A:O,10,0),0)</f>
        <v>0</v>
      </c>
      <c r="G8" s="14">
        <f>IFERROR(+VLOOKUP("LEMIDF"&amp;A8,'Main File'!A:O,11,0),0)</f>
        <v>0</v>
      </c>
      <c r="H8" s="14">
        <f>IFERROR(+VLOOKUP("LEMIDF"&amp;A8,'Main File'!A:O,12,0),0)</f>
        <v>0</v>
      </c>
      <c r="I8" s="14">
        <f>IFERROR(+VLOOKUP("LEMIDF"&amp;A8,'Main File'!A:O,13,0),0)</f>
        <v>0</v>
      </c>
      <c r="J8" s="14">
        <f>IFERROR(+VLOOKUP("LEMIDF"&amp;A8,'Main File'!A:O,14,0),0)</f>
        <v>0</v>
      </c>
      <c r="K8" s="14">
        <f>IFERROR(+VLOOKUP("LEMIDF"&amp;A8,'Main File'!A:O,15,0),0)</f>
        <v>0</v>
      </c>
    </row>
    <row r="9" spans="1:14" x14ac:dyDescent="0.25">
      <c r="A9" s="9">
        <f t="shared" si="0"/>
        <v>43165</v>
      </c>
      <c r="B9" s="14">
        <f>IFERROR(+VLOOKUP("LEMIDF"&amp;A9,'Main File'!A:O,6,0),0)</f>
        <v>0</v>
      </c>
      <c r="C9" s="14">
        <f>IFERROR(+VLOOKUP("LEMIDF"&amp;A9,'Main File'!A:O,7,0),0)</f>
        <v>0</v>
      </c>
      <c r="D9" s="14">
        <f>IFERROR(+VLOOKUP("LEMIDF"&amp;A9,'Main File'!A:O,8,0),0)</f>
        <v>0</v>
      </c>
      <c r="E9" s="14">
        <f>IFERROR(+VLOOKUP("LEMIDF"&amp;A9,'Main File'!A:O,9,0),0)</f>
        <v>0</v>
      </c>
      <c r="F9" s="14">
        <f>IFERROR(+VLOOKUP("LEMIDF"&amp;A9,'Main File'!A:O,10,0),0)</f>
        <v>0</v>
      </c>
      <c r="G9" s="14">
        <f>IFERROR(+VLOOKUP("LEMIDF"&amp;A9,'Main File'!A:O,11,0),0)</f>
        <v>0</v>
      </c>
      <c r="H9" s="14">
        <f>IFERROR(+VLOOKUP("LEMIDF"&amp;A9,'Main File'!A:O,12,0),0)</f>
        <v>0</v>
      </c>
      <c r="I9" s="14">
        <f>IFERROR(+VLOOKUP("LEMIDF"&amp;A9,'Main File'!A:O,13,0),0)</f>
        <v>0</v>
      </c>
      <c r="J9" s="14">
        <f>IFERROR(+VLOOKUP("LEMIDF"&amp;A9,'Main File'!A:O,14,0),0)</f>
        <v>0</v>
      </c>
      <c r="K9" s="14">
        <f>IFERROR(+VLOOKUP("LEMIDF"&amp;A9,'Main File'!A:O,15,0),0)</f>
        <v>0</v>
      </c>
    </row>
    <row r="10" spans="1:14" x14ac:dyDescent="0.25">
      <c r="A10" s="9">
        <f t="shared" si="0"/>
        <v>43166</v>
      </c>
      <c r="B10" s="14">
        <f>IFERROR(+VLOOKUP("LEMIDF"&amp;A10,'Main File'!A:O,6,0),0)</f>
        <v>0</v>
      </c>
      <c r="C10" s="14">
        <f>IFERROR(+VLOOKUP("LEMIDF"&amp;A10,'Main File'!A:O,7,0),0)</f>
        <v>0</v>
      </c>
      <c r="D10" s="14">
        <f>IFERROR(+VLOOKUP("LEMIDF"&amp;A10,'Main File'!A:O,8,0),0)</f>
        <v>0</v>
      </c>
      <c r="E10" s="14">
        <f>IFERROR(+VLOOKUP("LEMIDF"&amp;A10,'Main File'!A:O,9,0),0)</f>
        <v>0</v>
      </c>
      <c r="F10" s="14">
        <f>IFERROR(+VLOOKUP("LEMIDF"&amp;A10,'Main File'!A:O,10,0),0)</f>
        <v>0</v>
      </c>
      <c r="G10" s="14">
        <f>IFERROR(+VLOOKUP("LEMIDF"&amp;A10,'Main File'!A:O,11,0),0)</f>
        <v>0</v>
      </c>
      <c r="H10" s="14">
        <f>IFERROR(+VLOOKUP("LEMIDF"&amp;A10,'Main File'!A:O,12,0),0)</f>
        <v>0</v>
      </c>
      <c r="I10" s="14">
        <f>IFERROR(+VLOOKUP("LEMIDF"&amp;A10,'Main File'!A:O,13,0),0)</f>
        <v>0</v>
      </c>
      <c r="J10" s="14">
        <f>IFERROR(+VLOOKUP("LEMIDF"&amp;A10,'Main File'!A:O,14,0),0)</f>
        <v>0</v>
      </c>
      <c r="K10" s="14">
        <f>IFERROR(+VLOOKUP("LEMIDF"&amp;A10,'Main File'!A:O,15,0),0)</f>
        <v>0</v>
      </c>
    </row>
    <row r="11" spans="1:14" x14ac:dyDescent="0.25">
      <c r="A11" s="9">
        <f t="shared" si="0"/>
        <v>43167</v>
      </c>
      <c r="B11" s="14">
        <f>IFERROR(+VLOOKUP("LEMIDF"&amp;A11,'Main File'!A:O,6,0),0)</f>
        <v>0</v>
      </c>
      <c r="C11" s="14">
        <f>IFERROR(+VLOOKUP("LEMIDF"&amp;A11,'Main File'!A:O,7,0),0)</f>
        <v>0</v>
      </c>
      <c r="D11" s="14">
        <f>IFERROR(+VLOOKUP("LEMIDF"&amp;A11,'Main File'!A:O,8,0),0)</f>
        <v>0</v>
      </c>
      <c r="E11" s="14">
        <f>IFERROR(+VLOOKUP("LEMIDF"&amp;A11,'Main File'!A:O,9,0),0)</f>
        <v>0</v>
      </c>
      <c r="F11" s="14">
        <f>IFERROR(+VLOOKUP("LEMIDF"&amp;A11,'Main File'!A:O,10,0),0)</f>
        <v>0</v>
      </c>
      <c r="G11" s="14">
        <f>IFERROR(+VLOOKUP("LEMIDF"&amp;A11,'Main File'!A:O,11,0),0)</f>
        <v>0</v>
      </c>
      <c r="H11" s="14">
        <f>IFERROR(+VLOOKUP("LEMIDF"&amp;A11,'Main File'!A:O,12,0),0)</f>
        <v>0</v>
      </c>
      <c r="I11" s="14">
        <f>IFERROR(+VLOOKUP("LEMIDF"&amp;A11,'Main File'!A:O,13,0),0)</f>
        <v>0</v>
      </c>
      <c r="J11" s="14">
        <f>IFERROR(+VLOOKUP("LEMIDF"&amp;A11,'Main File'!A:O,14,0),0)</f>
        <v>0</v>
      </c>
      <c r="K11" s="14">
        <f>IFERROR(+VLOOKUP("LEMIDF"&amp;A11,'Main File'!A:O,15,0),0)</f>
        <v>0</v>
      </c>
    </row>
    <row r="12" spans="1:14" x14ac:dyDescent="0.25">
      <c r="A12" s="9">
        <f t="shared" si="0"/>
        <v>43168</v>
      </c>
      <c r="B12" s="14">
        <f>IFERROR(+VLOOKUP("LEMIDF"&amp;A12,'Main File'!A:O,6,0),0)</f>
        <v>0</v>
      </c>
      <c r="C12" s="14">
        <f>IFERROR(+VLOOKUP("LEMIDF"&amp;A12,'Main File'!A:O,7,0),0)</f>
        <v>0</v>
      </c>
      <c r="D12" s="14">
        <f>IFERROR(+VLOOKUP("LEMIDF"&amp;A12,'Main File'!A:O,8,0),0)</f>
        <v>0</v>
      </c>
      <c r="E12" s="14">
        <f>IFERROR(+VLOOKUP("LEMIDF"&amp;A12,'Main File'!A:O,9,0),0)</f>
        <v>0</v>
      </c>
      <c r="F12" s="14">
        <f>IFERROR(+VLOOKUP("LEMIDF"&amp;A12,'Main File'!A:O,10,0),0)</f>
        <v>0</v>
      </c>
      <c r="G12" s="14">
        <f>IFERROR(+VLOOKUP("LEMIDF"&amp;A12,'Main File'!A:O,11,0),0)</f>
        <v>0</v>
      </c>
      <c r="H12" s="14">
        <f>IFERROR(+VLOOKUP("LEMIDF"&amp;A12,'Main File'!A:O,12,0),0)</f>
        <v>0</v>
      </c>
      <c r="I12" s="14">
        <f>IFERROR(+VLOOKUP("LEMIDF"&amp;A12,'Main File'!A:O,13,0),0)</f>
        <v>0</v>
      </c>
      <c r="J12" s="14">
        <f>IFERROR(+VLOOKUP("LEMIDF"&amp;A12,'Main File'!A:O,14,0),0)</f>
        <v>0</v>
      </c>
      <c r="K12" s="14">
        <f>IFERROR(+VLOOKUP("LEMIDF"&amp;A12,'Main File'!A:O,15,0),0)</f>
        <v>0</v>
      </c>
    </row>
    <row r="13" spans="1:14" x14ac:dyDescent="0.25">
      <c r="A13" s="9">
        <f t="shared" si="0"/>
        <v>43169</v>
      </c>
      <c r="B13" s="14">
        <f>IFERROR(+VLOOKUP("LEMIDF"&amp;A13,'Main File'!A:O,6,0),0)</f>
        <v>0</v>
      </c>
      <c r="C13" s="14">
        <f>IFERROR(+VLOOKUP("LEMIDF"&amp;A13,'Main File'!A:O,7,0),0)</f>
        <v>0</v>
      </c>
      <c r="D13" s="14">
        <f>IFERROR(+VLOOKUP("LEMIDF"&amp;A13,'Main File'!A:O,8,0),0)</f>
        <v>0</v>
      </c>
      <c r="E13" s="14">
        <f>IFERROR(+VLOOKUP("LEMIDF"&amp;A13,'Main File'!A:O,9,0),0)</f>
        <v>0</v>
      </c>
      <c r="F13" s="14">
        <f>IFERROR(+VLOOKUP("LEMIDF"&amp;A13,'Main File'!A:O,10,0),0)</f>
        <v>0</v>
      </c>
      <c r="G13" s="14">
        <f>IFERROR(+VLOOKUP("LEMIDF"&amp;A13,'Main File'!A:O,11,0),0)</f>
        <v>0</v>
      </c>
      <c r="H13" s="14">
        <f>IFERROR(+VLOOKUP("LEMIDF"&amp;A13,'Main File'!A:O,12,0),0)</f>
        <v>0</v>
      </c>
      <c r="I13" s="14">
        <f>IFERROR(+VLOOKUP("LEMIDF"&amp;A13,'Main File'!A:O,13,0),0)</f>
        <v>0</v>
      </c>
      <c r="J13" s="14">
        <f>IFERROR(+VLOOKUP("LEMIDF"&amp;A13,'Main File'!A:O,14,0),0)</f>
        <v>0</v>
      </c>
      <c r="K13" s="14">
        <f>IFERROR(+VLOOKUP("LEMIDF"&amp;A13,'Main File'!A:O,15,0),0)</f>
        <v>0</v>
      </c>
    </row>
    <row r="14" spans="1:14" x14ac:dyDescent="0.25">
      <c r="A14" s="9">
        <f t="shared" si="0"/>
        <v>43170</v>
      </c>
      <c r="B14" s="14">
        <f>IFERROR(+VLOOKUP("LEMIDF"&amp;A14,'Main File'!A:O,6,0),0)</f>
        <v>0</v>
      </c>
      <c r="C14" s="14">
        <f>IFERROR(+VLOOKUP("LEMIDF"&amp;A14,'Main File'!A:O,7,0),0)</f>
        <v>0</v>
      </c>
      <c r="D14" s="14">
        <f>IFERROR(+VLOOKUP("LEMIDF"&amp;A14,'Main File'!A:O,8,0),0)</f>
        <v>0</v>
      </c>
      <c r="E14" s="14">
        <f>IFERROR(+VLOOKUP("LEMIDF"&amp;A14,'Main File'!A:O,9,0),0)</f>
        <v>0</v>
      </c>
      <c r="F14" s="14">
        <f>IFERROR(+VLOOKUP("LEMIDF"&amp;A14,'Main File'!A:O,10,0),0)</f>
        <v>0</v>
      </c>
      <c r="G14" s="14">
        <f>IFERROR(+VLOOKUP("LEMIDF"&amp;A14,'Main File'!A:O,11,0),0)</f>
        <v>0</v>
      </c>
      <c r="H14" s="14">
        <f>IFERROR(+VLOOKUP("LEMIDF"&amp;A14,'Main File'!A:O,12,0),0)</f>
        <v>0</v>
      </c>
      <c r="I14" s="14">
        <f>IFERROR(+VLOOKUP("LEMIDF"&amp;A14,'Main File'!A:O,13,0),0)</f>
        <v>0</v>
      </c>
      <c r="J14" s="14">
        <f>IFERROR(+VLOOKUP("LEMIDF"&amp;A14,'Main File'!A:O,14,0),0)</f>
        <v>0</v>
      </c>
      <c r="K14" s="14">
        <f>IFERROR(+VLOOKUP("LEMIDF"&amp;A14,'Main File'!A:O,15,0),0)</f>
        <v>0</v>
      </c>
    </row>
    <row r="15" spans="1:14" x14ac:dyDescent="0.25">
      <c r="A15" s="9">
        <f t="shared" si="0"/>
        <v>43171</v>
      </c>
      <c r="B15" s="14">
        <f>IFERROR(+VLOOKUP("LEMIDF"&amp;A15,'Main File'!A:O,6,0),0)</f>
        <v>0</v>
      </c>
      <c r="C15" s="14">
        <f>IFERROR(+VLOOKUP("LEMIDF"&amp;A15,'Main File'!A:O,7,0),0)</f>
        <v>0</v>
      </c>
      <c r="D15" s="14">
        <f>IFERROR(+VLOOKUP("LEMIDF"&amp;A15,'Main File'!A:O,8,0),0)</f>
        <v>0</v>
      </c>
      <c r="E15" s="14">
        <f>IFERROR(+VLOOKUP("LEMIDF"&amp;A15,'Main File'!A:O,9,0),0)</f>
        <v>0</v>
      </c>
      <c r="F15" s="14">
        <f>IFERROR(+VLOOKUP("LEMIDF"&amp;A15,'Main File'!A:O,10,0),0)</f>
        <v>0</v>
      </c>
      <c r="G15" s="14">
        <f>IFERROR(+VLOOKUP("LEMIDF"&amp;A15,'Main File'!A:O,11,0),0)</f>
        <v>0</v>
      </c>
      <c r="H15" s="14">
        <f>IFERROR(+VLOOKUP("LEMIDF"&amp;A15,'Main File'!A:O,12,0),0)</f>
        <v>0</v>
      </c>
      <c r="I15" s="14">
        <f>IFERROR(+VLOOKUP("LEMIDF"&amp;A15,'Main File'!A:O,13,0),0)</f>
        <v>0</v>
      </c>
      <c r="J15" s="14">
        <f>IFERROR(+VLOOKUP("LEMIDF"&amp;A15,'Main File'!A:O,14,0),0)</f>
        <v>0</v>
      </c>
      <c r="K15" s="14">
        <f>IFERROR(+VLOOKUP("LEMIDF"&amp;A15,'Main File'!A:O,15,0),0)</f>
        <v>0</v>
      </c>
    </row>
    <row r="16" spans="1:14" x14ac:dyDescent="0.25">
      <c r="A16" s="9">
        <f t="shared" si="0"/>
        <v>43172</v>
      </c>
      <c r="B16" s="14">
        <f>IFERROR(+VLOOKUP("LEMIDF"&amp;A16,'Main File'!A:O,6,0),0)</f>
        <v>0</v>
      </c>
      <c r="C16" s="14">
        <f>IFERROR(+VLOOKUP("LEMIDF"&amp;A16,'Main File'!A:O,7,0),0)</f>
        <v>0</v>
      </c>
      <c r="D16" s="14">
        <f>IFERROR(+VLOOKUP("LEMIDF"&amp;A16,'Main File'!A:O,8,0),0)</f>
        <v>0</v>
      </c>
      <c r="E16" s="14">
        <f>IFERROR(+VLOOKUP("LEMIDF"&amp;A16,'Main File'!A:O,9,0),0)</f>
        <v>0</v>
      </c>
      <c r="F16" s="14">
        <f>IFERROR(+VLOOKUP("LEMIDF"&amp;A16,'Main File'!A:O,10,0),0)</f>
        <v>0</v>
      </c>
      <c r="G16" s="14">
        <f>IFERROR(+VLOOKUP("LEMIDF"&amp;A16,'Main File'!A:O,11,0),0)</f>
        <v>0</v>
      </c>
      <c r="H16" s="14">
        <f>IFERROR(+VLOOKUP("LEMIDF"&amp;A16,'Main File'!A:O,12,0),0)</f>
        <v>0</v>
      </c>
      <c r="I16" s="14">
        <f>IFERROR(+VLOOKUP("LEMIDF"&amp;A16,'Main File'!A:O,13,0),0)</f>
        <v>0</v>
      </c>
      <c r="J16" s="14">
        <f>IFERROR(+VLOOKUP("LEMIDF"&amp;A16,'Main File'!A:O,14,0),0)</f>
        <v>0</v>
      </c>
      <c r="K16" s="14">
        <f>IFERROR(+VLOOKUP("LEMIDF"&amp;A16,'Main File'!A:O,15,0),0)</f>
        <v>0</v>
      </c>
    </row>
    <row r="17" spans="1:11" x14ac:dyDescent="0.25">
      <c r="A17" s="9">
        <f t="shared" si="0"/>
        <v>43173</v>
      </c>
      <c r="B17" s="14">
        <f>IFERROR(+VLOOKUP("LEMIDF"&amp;A17,'Main File'!A:O,6,0),0)</f>
        <v>0</v>
      </c>
      <c r="C17" s="14">
        <f>IFERROR(+VLOOKUP("LEMIDF"&amp;A17,'Main File'!A:O,7,0),0)</f>
        <v>0</v>
      </c>
      <c r="D17" s="14">
        <f>IFERROR(+VLOOKUP("LEMIDF"&amp;A17,'Main File'!A:O,8,0),0)</f>
        <v>0</v>
      </c>
      <c r="E17" s="14">
        <f>IFERROR(+VLOOKUP("LEMIDF"&amp;A17,'Main File'!A:O,9,0),0)</f>
        <v>0</v>
      </c>
      <c r="F17" s="14">
        <f>IFERROR(+VLOOKUP("LEMIDF"&amp;A17,'Main File'!A:O,10,0),0)</f>
        <v>0</v>
      </c>
      <c r="G17" s="14">
        <f>IFERROR(+VLOOKUP("LEMIDF"&amp;A17,'Main File'!A:O,11,0),0)</f>
        <v>0</v>
      </c>
      <c r="H17" s="14">
        <f>IFERROR(+VLOOKUP("LEMIDF"&amp;A17,'Main File'!A:O,12,0),0)</f>
        <v>0</v>
      </c>
      <c r="I17" s="14">
        <f>IFERROR(+VLOOKUP("LEMIDF"&amp;A17,'Main File'!A:O,13,0),0)</f>
        <v>0</v>
      </c>
      <c r="J17" s="14">
        <f>IFERROR(+VLOOKUP("LEMIDF"&amp;A17,'Main File'!A:O,14,0),0)</f>
        <v>0</v>
      </c>
      <c r="K17" s="14">
        <f>IFERROR(+VLOOKUP("LEMIDF"&amp;A17,'Main File'!A:O,15,0),0)</f>
        <v>0</v>
      </c>
    </row>
    <row r="18" spans="1:11" x14ac:dyDescent="0.25">
      <c r="A18" s="9">
        <f t="shared" si="0"/>
        <v>43174</v>
      </c>
      <c r="B18" s="14">
        <f>IFERROR(+VLOOKUP("LEMIDF"&amp;A18,'Main File'!A:O,6,0),0)</f>
        <v>0</v>
      </c>
      <c r="C18" s="14">
        <f>IFERROR(+VLOOKUP("LEMIDF"&amp;A18,'Main File'!A:O,7,0),0)</f>
        <v>0</v>
      </c>
      <c r="D18" s="14">
        <f>IFERROR(+VLOOKUP("LEMIDF"&amp;A18,'Main File'!A:O,8,0),0)</f>
        <v>0</v>
      </c>
      <c r="E18" s="14">
        <f>IFERROR(+VLOOKUP("LEMIDF"&amp;A18,'Main File'!A:O,9,0),0)</f>
        <v>0</v>
      </c>
      <c r="F18" s="14">
        <f>IFERROR(+VLOOKUP("LEMIDF"&amp;A18,'Main File'!A:O,10,0),0)</f>
        <v>0</v>
      </c>
      <c r="G18" s="14">
        <f>IFERROR(+VLOOKUP("LEMIDF"&amp;A18,'Main File'!A:O,11,0),0)</f>
        <v>0</v>
      </c>
      <c r="H18" s="14">
        <f>IFERROR(+VLOOKUP("LEMIDF"&amp;A18,'Main File'!A:O,12,0),0)</f>
        <v>0</v>
      </c>
      <c r="I18" s="14">
        <f>IFERROR(+VLOOKUP("LEMIDF"&amp;A18,'Main File'!A:O,13,0),0)</f>
        <v>0</v>
      </c>
      <c r="J18" s="14">
        <f>IFERROR(+VLOOKUP("LEMIDF"&amp;A18,'Main File'!A:O,14,0),0)</f>
        <v>0</v>
      </c>
      <c r="K18" s="14">
        <f>IFERROR(+VLOOKUP("LEMIDF"&amp;A18,'Main File'!A:O,15,0),0)</f>
        <v>0</v>
      </c>
    </row>
    <row r="19" spans="1:11" x14ac:dyDescent="0.25">
      <c r="A19" s="9">
        <f t="shared" si="0"/>
        <v>43175</v>
      </c>
      <c r="B19" s="14">
        <f>IFERROR(+VLOOKUP("LEMIDF"&amp;A19,'Main File'!A:O,6,0),0)</f>
        <v>0</v>
      </c>
      <c r="C19" s="14">
        <f>IFERROR(+VLOOKUP("LEMIDF"&amp;A19,'Main File'!A:O,7,0),0)</f>
        <v>0</v>
      </c>
      <c r="D19" s="14">
        <f>IFERROR(+VLOOKUP("LEMIDF"&amp;A19,'Main File'!A:O,8,0),0)</f>
        <v>0</v>
      </c>
      <c r="E19" s="14">
        <f>IFERROR(+VLOOKUP("LEMIDF"&amp;A19,'Main File'!A:O,9,0),0)</f>
        <v>0</v>
      </c>
      <c r="F19" s="14">
        <f>IFERROR(+VLOOKUP("LEMIDF"&amp;A19,'Main File'!A:O,10,0),0)</f>
        <v>0</v>
      </c>
      <c r="G19" s="14">
        <f>IFERROR(+VLOOKUP("LEMIDF"&amp;A19,'Main File'!A:O,11,0),0)</f>
        <v>0</v>
      </c>
      <c r="H19" s="14">
        <f>IFERROR(+VLOOKUP("LEMIDF"&amp;A19,'Main File'!A:O,12,0),0)</f>
        <v>0</v>
      </c>
      <c r="I19" s="14">
        <f>IFERROR(+VLOOKUP("LEMIDF"&amp;A19,'Main File'!A:O,13,0),0)</f>
        <v>0</v>
      </c>
      <c r="J19" s="14">
        <f>IFERROR(+VLOOKUP("LEMIDF"&amp;A19,'Main File'!A:O,14,0),0)</f>
        <v>0</v>
      </c>
      <c r="K19" s="14">
        <f>IFERROR(+VLOOKUP("LEMIDF"&amp;A19,'Main File'!A:O,15,0),0)</f>
        <v>0</v>
      </c>
    </row>
    <row r="20" spans="1:11" x14ac:dyDescent="0.25">
      <c r="A20" s="9">
        <f t="shared" si="0"/>
        <v>43176</v>
      </c>
      <c r="B20" s="14">
        <f>IFERROR(+VLOOKUP("LEMIDF"&amp;A20,'Main File'!A:O,6,0),0)</f>
        <v>0</v>
      </c>
      <c r="C20" s="14">
        <f>IFERROR(+VLOOKUP("LEMIDF"&amp;A20,'Main File'!A:O,7,0),0)</f>
        <v>0</v>
      </c>
      <c r="D20" s="14">
        <f>IFERROR(+VLOOKUP("LEMIDF"&amp;A20,'Main File'!A:O,8,0),0)</f>
        <v>0</v>
      </c>
      <c r="E20" s="14">
        <f>IFERROR(+VLOOKUP("LEMIDF"&amp;A20,'Main File'!A:O,9,0),0)</f>
        <v>0</v>
      </c>
      <c r="F20" s="14">
        <f>IFERROR(+VLOOKUP("LEMIDF"&amp;A20,'Main File'!A:O,10,0),0)</f>
        <v>0</v>
      </c>
      <c r="G20" s="14">
        <f>IFERROR(+VLOOKUP("LEMIDF"&amp;A20,'Main File'!A:O,11,0),0)</f>
        <v>0</v>
      </c>
      <c r="H20" s="14">
        <f>IFERROR(+VLOOKUP("LEMIDF"&amp;A20,'Main File'!A:O,12,0),0)</f>
        <v>0</v>
      </c>
      <c r="I20" s="14">
        <f>IFERROR(+VLOOKUP("LEMIDF"&amp;A20,'Main File'!A:O,13,0),0)</f>
        <v>0</v>
      </c>
      <c r="J20" s="14">
        <f>IFERROR(+VLOOKUP("LEMIDF"&amp;A20,'Main File'!A:O,14,0),0)</f>
        <v>0</v>
      </c>
      <c r="K20" s="14">
        <f>IFERROR(+VLOOKUP("LEMIDF"&amp;A20,'Main File'!A:O,15,0),0)</f>
        <v>0</v>
      </c>
    </row>
    <row r="21" spans="1:11" x14ac:dyDescent="0.25">
      <c r="A21" s="9">
        <f t="shared" si="0"/>
        <v>43177</v>
      </c>
      <c r="B21" s="14">
        <f>IFERROR(+VLOOKUP("LEMIDF"&amp;A21,'Main File'!A:O,6,0),0)</f>
        <v>0</v>
      </c>
      <c r="C21" s="14">
        <f>IFERROR(+VLOOKUP("LEMIDF"&amp;A21,'Main File'!A:O,7,0),0)</f>
        <v>0</v>
      </c>
      <c r="D21" s="14">
        <f>IFERROR(+VLOOKUP("LEMIDF"&amp;A21,'Main File'!A:O,8,0),0)</f>
        <v>0</v>
      </c>
      <c r="E21" s="14">
        <f>IFERROR(+VLOOKUP("LEMIDF"&amp;A21,'Main File'!A:O,9,0),0)</f>
        <v>0</v>
      </c>
      <c r="F21" s="14">
        <f>IFERROR(+VLOOKUP("LEMIDF"&amp;A21,'Main File'!A:O,10,0),0)</f>
        <v>0</v>
      </c>
      <c r="G21" s="14">
        <f>IFERROR(+VLOOKUP("LEMIDF"&amp;A21,'Main File'!A:O,11,0),0)</f>
        <v>0</v>
      </c>
      <c r="H21" s="14">
        <f>IFERROR(+VLOOKUP("LEMIDF"&amp;A21,'Main File'!A:O,12,0),0)</f>
        <v>0</v>
      </c>
      <c r="I21" s="14">
        <f>IFERROR(+VLOOKUP("LEMIDF"&amp;A21,'Main File'!A:O,13,0),0)</f>
        <v>0</v>
      </c>
      <c r="J21" s="14">
        <f>IFERROR(+VLOOKUP("LEMIDF"&amp;A21,'Main File'!A:O,14,0),0)</f>
        <v>0</v>
      </c>
      <c r="K21" s="14">
        <f>IFERROR(+VLOOKUP("LEMIDF"&amp;A21,'Main File'!A:O,15,0),0)</f>
        <v>0</v>
      </c>
    </row>
    <row r="22" spans="1:11" x14ac:dyDescent="0.25">
      <c r="A22" s="9">
        <f t="shared" si="0"/>
        <v>43178</v>
      </c>
      <c r="B22" s="14">
        <f>IFERROR(+VLOOKUP("LEMIDF"&amp;A22,'Main File'!A:O,6,0),0)</f>
        <v>0</v>
      </c>
      <c r="C22" s="14">
        <f>IFERROR(+VLOOKUP("LEMIDF"&amp;A22,'Main File'!A:O,7,0),0)</f>
        <v>0</v>
      </c>
      <c r="D22" s="14">
        <f>IFERROR(+VLOOKUP("LEMIDF"&amp;A22,'Main File'!A:O,8,0),0)</f>
        <v>0</v>
      </c>
      <c r="E22" s="14">
        <f>IFERROR(+VLOOKUP("LEMIDF"&amp;A22,'Main File'!A:O,9,0),0)</f>
        <v>0</v>
      </c>
      <c r="F22" s="14">
        <f>IFERROR(+VLOOKUP("LEMIDF"&amp;A22,'Main File'!A:O,10,0),0)</f>
        <v>0</v>
      </c>
      <c r="G22" s="14">
        <f>IFERROR(+VLOOKUP("LEMIDF"&amp;A22,'Main File'!A:O,11,0),0)</f>
        <v>0</v>
      </c>
      <c r="H22" s="14">
        <f>IFERROR(+VLOOKUP("LEMIDF"&amp;A22,'Main File'!A:O,12,0),0)</f>
        <v>0</v>
      </c>
      <c r="I22" s="14">
        <f>IFERROR(+VLOOKUP("LEMIDF"&amp;A22,'Main File'!A:O,13,0),0)</f>
        <v>0</v>
      </c>
      <c r="J22" s="14">
        <f>IFERROR(+VLOOKUP("LEMIDF"&amp;A22,'Main File'!A:O,14,0),0)</f>
        <v>0</v>
      </c>
      <c r="K22" s="14">
        <f>IFERROR(+VLOOKUP("LEMIDF"&amp;A22,'Main File'!A:O,15,0),0)</f>
        <v>0</v>
      </c>
    </row>
    <row r="23" spans="1:11" x14ac:dyDescent="0.25">
      <c r="A23" s="9">
        <f t="shared" si="0"/>
        <v>43179</v>
      </c>
      <c r="B23" s="14">
        <f>IFERROR(+VLOOKUP("LEMIDF"&amp;A23,'Main File'!A:O,6,0),0)</f>
        <v>0</v>
      </c>
      <c r="C23" s="14">
        <f>IFERROR(+VLOOKUP("LEMIDF"&amp;A23,'Main File'!A:O,7,0),0)</f>
        <v>0</v>
      </c>
      <c r="D23" s="14">
        <f>IFERROR(+VLOOKUP("LEMIDF"&amp;A23,'Main File'!A:O,8,0),0)</f>
        <v>0</v>
      </c>
      <c r="E23" s="14">
        <f>IFERROR(+VLOOKUP("LEMIDF"&amp;A23,'Main File'!A:O,9,0),0)</f>
        <v>0</v>
      </c>
      <c r="F23" s="14">
        <f>IFERROR(+VLOOKUP("LEMIDF"&amp;A23,'Main File'!A:O,10,0),0)</f>
        <v>0</v>
      </c>
      <c r="G23" s="14">
        <f>IFERROR(+VLOOKUP("LEMIDF"&amp;A23,'Main File'!A:O,11,0),0)</f>
        <v>0</v>
      </c>
      <c r="H23" s="14">
        <f>IFERROR(+VLOOKUP("LEMIDF"&amp;A23,'Main File'!A:O,12,0),0)</f>
        <v>0</v>
      </c>
      <c r="I23" s="14">
        <f>IFERROR(+VLOOKUP("LEMIDF"&amp;A23,'Main File'!A:O,13,0),0)</f>
        <v>0</v>
      </c>
      <c r="J23" s="14">
        <f>IFERROR(+VLOOKUP("LEMIDF"&amp;A23,'Main File'!A:O,14,0),0)</f>
        <v>0</v>
      </c>
      <c r="K23" s="14">
        <f>IFERROR(+VLOOKUP("LEMIDF"&amp;A23,'Main File'!A:O,15,0),0)</f>
        <v>0</v>
      </c>
    </row>
    <row r="24" spans="1:11" x14ac:dyDescent="0.25">
      <c r="A24" s="9">
        <f t="shared" si="0"/>
        <v>43180</v>
      </c>
      <c r="B24" s="14">
        <f>IFERROR(+VLOOKUP("LEMIDF"&amp;A24,'Main File'!A:O,6,0),0)</f>
        <v>0</v>
      </c>
      <c r="C24" s="14">
        <f>IFERROR(+VLOOKUP("LEMIDF"&amp;A24,'Main File'!A:O,7,0),0)</f>
        <v>0</v>
      </c>
      <c r="D24" s="14">
        <f>IFERROR(+VLOOKUP("LEMIDF"&amp;A24,'Main File'!A:O,8,0),0)</f>
        <v>0</v>
      </c>
      <c r="E24" s="14">
        <f>IFERROR(+VLOOKUP("LEMIDF"&amp;A24,'Main File'!A:O,9,0),0)</f>
        <v>0</v>
      </c>
      <c r="F24" s="14">
        <f>IFERROR(+VLOOKUP("LEMIDF"&amp;A24,'Main File'!A:O,10,0),0)</f>
        <v>0</v>
      </c>
      <c r="G24" s="14">
        <f>IFERROR(+VLOOKUP("LEMIDF"&amp;A24,'Main File'!A:O,11,0),0)</f>
        <v>0</v>
      </c>
      <c r="H24" s="14">
        <f>IFERROR(+VLOOKUP("LEMIDF"&amp;A24,'Main File'!A:O,12,0),0)</f>
        <v>0</v>
      </c>
      <c r="I24" s="14">
        <f>IFERROR(+VLOOKUP("LEMIDF"&amp;A24,'Main File'!A:O,13,0),0)</f>
        <v>0</v>
      </c>
      <c r="J24" s="14">
        <f>IFERROR(+VLOOKUP("LEMIDF"&amp;A24,'Main File'!A:O,14,0),0)</f>
        <v>0</v>
      </c>
      <c r="K24" s="14">
        <f>IFERROR(+VLOOKUP("LEMIDF"&amp;A24,'Main File'!A:O,15,0),0)</f>
        <v>0</v>
      </c>
    </row>
    <row r="25" spans="1:11" x14ac:dyDescent="0.25">
      <c r="A25" s="9">
        <f t="shared" si="0"/>
        <v>43181</v>
      </c>
      <c r="B25" s="14">
        <f>IFERROR(+VLOOKUP("LEMIDF"&amp;A25,'Main File'!A:O,6,0),0)</f>
        <v>0</v>
      </c>
      <c r="C25" s="14">
        <f>IFERROR(+VLOOKUP("LEMIDF"&amp;A25,'Main File'!A:O,7,0),0)</f>
        <v>0</v>
      </c>
      <c r="D25" s="14">
        <f>IFERROR(+VLOOKUP("LEMIDF"&amp;A25,'Main File'!A:O,8,0),0)</f>
        <v>0</v>
      </c>
      <c r="E25" s="14">
        <f>IFERROR(+VLOOKUP("LEMIDF"&amp;A25,'Main File'!A:O,9,0),0)</f>
        <v>0</v>
      </c>
      <c r="F25" s="14">
        <f>IFERROR(+VLOOKUP("LEMIDF"&amp;A25,'Main File'!A:O,10,0),0)</f>
        <v>0</v>
      </c>
      <c r="G25" s="14">
        <f>IFERROR(+VLOOKUP("LEMIDF"&amp;A25,'Main File'!A:O,11,0),0)</f>
        <v>0</v>
      </c>
      <c r="H25" s="14">
        <f>IFERROR(+VLOOKUP("LEMIDF"&amp;A25,'Main File'!A:O,12,0),0)</f>
        <v>0</v>
      </c>
      <c r="I25" s="14">
        <f>IFERROR(+VLOOKUP("LEMIDF"&amp;A25,'Main File'!A:O,13,0),0)</f>
        <v>0</v>
      </c>
      <c r="J25" s="14">
        <f>IFERROR(+VLOOKUP("LEMIDF"&amp;A25,'Main File'!A:O,14,0),0)</f>
        <v>0</v>
      </c>
      <c r="K25" s="14">
        <f>IFERROR(+VLOOKUP("LEMIDF"&amp;A25,'Main File'!A:O,15,0),0)</f>
        <v>0</v>
      </c>
    </row>
    <row r="26" spans="1:11" x14ac:dyDescent="0.25">
      <c r="A26" s="9">
        <f t="shared" si="0"/>
        <v>43182</v>
      </c>
      <c r="B26" s="14">
        <f>IFERROR(+VLOOKUP("LEMIDF"&amp;A26,'Main File'!A:O,6,0),0)</f>
        <v>0</v>
      </c>
      <c r="C26" s="14">
        <f>IFERROR(+VLOOKUP("LEMIDF"&amp;A26,'Main File'!A:O,7,0),0)</f>
        <v>0</v>
      </c>
      <c r="D26" s="14">
        <f>IFERROR(+VLOOKUP("LEMIDF"&amp;A26,'Main File'!A:O,8,0),0)</f>
        <v>0</v>
      </c>
      <c r="E26" s="14">
        <f>IFERROR(+VLOOKUP("LEMIDF"&amp;A26,'Main File'!A:O,9,0),0)</f>
        <v>0</v>
      </c>
      <c r="F26" s="14">
        <f>IFERROR(+VLOOKUP("LEMIDF"&amp;A26,'Main File'!A:O,10,0),0)</f>
        <v>0</v>
      </c>
      <c r="G26" s="14">
        <f>IFERROR(+VLOOKUP("LEMIDF"&amp;A26,'Main File'!A:O,11,0),0)</f>
        <v>0</v>
      </c>
      <c r="H26" s="14">
        <f>IFERROR(+VLOOKUP("LEMIDF"&amp;A26,'Main File'!A:O,12,0),0)</f>
        <v>0</v>
      </c>
      <c r="I26" s="14">
        <f>IFERROR(+VLOOKUP("LEMIDF"&amp;A26,'Main File'!A:O,13,0),0)</f>
        <v>0</v>
      </c>
      <c r="J26" s="14">
        <f>IFERROR(+VLOOKUP("LEMIDF"&amp;A26,'Main File'!A:O,14,0),0)</f>
        <v>0</v>
      </c>
      <c r="K26" s="14">
        <f>IFERROR(+VLOOKUP("LEMIDF"&amp;A26,'Main File'!A:O,15,0),0)</f>
        <v>0</v>
      </c>
    </row>
    <row r="27" spans="1:11" x14ac:dyDescent="0.25">
      <c r="A27" s="9">
        <f t="shared" si="0"/>
        <v>43183</v>
      </c>
      <c r="B27" s="14">
        <f>IFERROR(+VLOOKUP("LEMIDF"&amp;A27,'Main File'!A:O,6,0),0)</f>
        <v>0</v>
      </c>
      <c r="C27" s="14">
        <f>IFERROR(+VLOOKUP("LEMIDF"&amp;A27,'Main File'!A:O,7,0),0)</f>
        <v>0</v>
      </c>
      <c r="D27" s="14">
        <f>IFERROR(+VLOOKUP("LEMIDF"&amp;A27,'Main File'!A:O,8,0),0)</f>
        <v>0</v>
      </c>
      <c r="E27" s="14">
        <f>IFERROR(+VLOOKUP("LEMIDF"&amp;A27,'Main File'!A:O,9,0),0)</f>
        <v>0</v>
      </c>
      <c r="F27" s="14">
        <f>IFERROR(+VLOOKUP("LEMIDF"&amp;A27,'Main File'!A:O,10,0),0)</f>
        <v>0</v>
      </c>
      <c r="G27" s="14">
        <f>IFERROR(+VLOOKUP("LEMIDF"&amp;A27,'Main File'!A:O,11,0),0)</f>
        <v>0</v>
      </c>
      <c r="H27" s="14">
        <f>IFERROR(+VLOOKUP("LEMIDF"&amp;A27,'Main File'!A:O,12,0),0)</f>
        <v>0</v>
      </c>
      <c r="I27" s="14">
        <f>IFERROR(+VLOOKUP("LEMIDF"&amp;A27,'Main File'!A:O,13,0),0)</f>
        <v>0</v>
      </c>
      <c r="J27" s="14">
        <f>IFERROR(+VLOOKUP("LEMIDF"&amp;A27,'Main File'!A:O,14,0),0)</f>
        <v>0</v>
      </c>
      <c r="K27" s="14">
        <f>IFERROR(+VLOOKUP("LEMIDF"&amp;A27,'Main File'!A:O,15,0),0)</f>
        <v>0</v>
      </c>
    </row>
    <row r="28" spans="1:11" x14ac:dyDescent="0.25">
      <c r="A28" s="9">
        <f t="shared" si="0"/>
        <v>43184</v>
      </c>
      <c r="B28" s="14">
        <f>IFERROR(+VLOOKUP("LEMIDF"&amp;A28,'Main File'!A:O,6,0),0)</f>
        <v>0</v>
      </c>
      <c r="C28" s="14">
        <f>IFERROR(+VLOOKUP("LEMIDF"&amp;A28,'Main File'!A:O,7,0),0)</f>
        <v>0</v>
      </c>
      <c r="D28" s="14">
        <f>IFERROR(+VLOOKUP("LEMIDF"&amp;A28,'Main File'!A:O,8,0),0)</f>
        <v>0</v>
      </c>
      <c r="E28" s="14">
        <f>IFERROR(+VLOOKUP("LEMIDF"&amp;A28,'Main File'!A:O,9,0),0)</f>
        <v>0</v>
      </c>
      <c r="F28" s="14">
        <f>IFERROR(+VLOOKUP("LEMIDF"&amp;A28,'Main File'!A:O,10,0),0)</f>
        <v>0</v>
      </c>
      <c r="G28" s="14">
        <f>IFERROR(+VLOOKUP("LEMIDF"&amp;A28,'Main File'!A:O,11,0),0)</f>
        <v>0</v>
      </c>
      <c r="H28" s="14">
        <f>IFERROR(+VLOOKUP("LEMIDF"&amp;A28,'Main File'!A:O,12,0),0)</f>
        <v>0</v>
      </c>
      <c r="I28" s="14">
        <f>IFERROR(+VLOOKUP("LEMIDF"&amp;A28,'Main File'!A:O,13,0),0)</f>
        <v>0</v>
      </c>
      <c r="J28" s="14">
        <f>IFERROR(+VLOOKUP("LEMIDF"&amp;A28,'Main File'!A:O,14,0),0)</f>
        <v>0</v>
      </c>
      <c r="K28" s="14">
        <f>IFERROR(+VLOOKUP("LEMIDF"&amp;A28,'Main File'!A:O,15,0),0)</f>
        <v>0</v>
      </c>
    </row>
    <row r="29" spans="1:11" x14ac:dyDescent="0.25">
      <c r="A29" s="9">
        <f t="shared" si="0"/>
        <v>43185</v>
      </c>
      <c r="B29" s="14">
        <f>IFERROR(+VLOOKUP("LEMIDF"&amp;A29,'Main File'!A:O,6,0),0)</f>
        <v>0</v>
      </c>
      <c r="C29" s="14">
        <f>IFERROR(+VLOOKUP("LEMIDF"&amp;A29,'Main File'!A:O,7,0),0)</f>
        <v>0</v>
      </c>
      <c r="D29" s="14">
        <f>IFERROR(+VLOOKUP("LEMIDF"&amp;A29,'Main File'!A:O,8,0),0)</f>
        <v>0</v>
      </c>
      <c r="E29" s="14">
        <f>IFERROR(+VLOOKUP("LEMIDF"&amp;A29,'Main File'!A:O,9,0),0)</f>
        <v>0</v>
      </c>
      <c r="F29" s="14">
        <f>IFERROR(+VLOOKUP("LEMIDF"&amp;A29,'Main File'!A:O,10,0),0)</f>
        <v>0</v>
      </c>
      <c r="G29" s="14">
        <f>IFERROR(+VLOOKUP("LEMIDF"&amp;A29,'Main File'!A:O,11,0),0)</f>
        <v>0</v>
      </c>
      <c r="H29" s="14">
        <f>IFERROR(+VLOOKUP("LEMIDF"&amp;A29,'Main File'!A:O,12,0),0)</f>
        <v>0</v>
      </c>
      <c r="I29" s="14">
        <f>IFERROR(+VLOOKUP("LEMIDF"&amp;A29,'Main File'!A:O,13,0),0)</f>
        <v>0</v>
      </c>
      <c r="J29" s="14">
        <f>IFERROR(+VLOOKUP("LEMIDF"&amp;A29,'Main File'!A:O,14,0),0)</f>
        <v>0</v>
      </c>
      <c r="K29" s="14">
        <f>IFERROR(+VLOOKUP("LEMIDF"&amp;A29,'Main File'!A:O,15,0),0)</f>
        <v>0</v>
      </c>
    </row>
    <row r="30" spans="1:11" x14ac:dyDescent="0.25">
      <c r="A30" s="9">
        <f t="shared" si="0"/>
        <v>43186</v>
      </c>
      <c r="B30" s="14">
        <f>IFERROR(+VLOOKUP("LEMIDF"&amp;A30,'Main File'!A:O,6,0),0)</f>
        <v>0</v>
      </c>
      <c r="C30" s="14">
        <f>IFERROR(+VLOOKUP("LEMIDF"&amp;A30,'Main File'!A:O,7,0),0)</f>
        <v>0</v>
      </c>
      <c r="D30" s="14">
        <f>IFERROR(+VLOOKUP("LEMIDF"&amp;A30,'Main File'!A:O,8,0),0)</f>
        <v>0</v>
      </c>
      <c r="E30" s="14">
        <f>IFERROR(+VLOOKUP("LEMIDF"&amp;A30,'Main File'!A:O,9,0),0)</f>
        <v>0</v>
      </c>
      <c r="F30" s="14">
        <f>IFERROR(+VLOOKUP("LEMIDF"&amp;A30,'Main File'!A:O,10,0),0)</f>
        <v>0</v>
      </c>
      <c r="G30" s="14">
        <f>IFERROR(+VLOOKUP("LEMIDF"&amp;A30,'Main File'!A:O,11,0),0)</f>
        <v>0</v>
      </c>
      <c r="H30" s="14">
        <f>IFERROR(+VLOOKUP("LEMIDF"&amp;A30,'Main File'!A:O,12,0),0)</f>
        <v>0</v>
      </c>
      <c r="I30" s="14">
        <f>IFERROR(+VLOOKUP("LEMIDF"&amp;A30,'Main File'!A:O,13,0),0)</f>
        <v>0</v>
      </c>
      <c r="J30" s="14">
        <f>IFERROR(+VLOOKUP("LEMIDF"&amp;A30,'Main File'!A:O,14,0),0)</f>
        <v>0</v>
      </c>
      <c r="K30" s="14">
        <f>IFERROR(+VLOOKUP("LEMIDF"&amp;A30,'Main File'!A:O,15,0),0)</f>
        <v>0</v>
      </c>
    </row>
    <row r="31" spans="1:11" x14ac:dyDescent="0.25">
      <c r="A31" s="9">
        <f t="shared" si="0"/>
        <v>43187</v>
      </c>
      <c r="B31" s="14">
        <f>IFERROR(+VLOOKUP("LEMIDF"&amp;A31,'Main File'!A:O,6,0),0)</f>
        <v>0</v>
      </c>
      <c r="C31" s="14">
        <f>IFERROR(+VLOOKUP("LEMIDF"&amp;A31,'Main File'!A:O,7,0),0)</f>
        <v>0</v>
      </c>
      <c r="D31" s="14">
        <f>IFERROR(+VLOOKUP("LEMIDF"&amp;A31,'Main File'!A:O,8,0),0)</f>
        <v>0</v>
      </c>
      <c r="E31" s="14">
        <f>IFERROR(+VLOOKUP("LEMIDF"&amp;A31,'Main File'!A:O,9,0),0)</f>
        <v>0</v>
      </c>
      <c r="F31" s="14">
        <f>IFERROR(+VLOOKUP("LEMIDF"&amp;A31,'Main File'!A:O,10,0),0)</f>
        <v>0</v>
      </c>
      <c r="G31" s="14">
        <f>IFERROR(+VLOOKUP("LEMIDF"&amp;A31,'Main File'!A:O,11,0),0)</f>
        <v>0</v>
      </c>
      <c r="H31" s="14">
        <f>IFERROR(+VLOOKUP("LEMIDF"&amp;A31,'Main File'!A:O,12,0),0)</f>
        <v>0</v>
      </c>
      <c r="I31" s="14">
        <f>IFERROR(+VLOOKUP("LEMIDF"&amp;A31,'Main File'!A:O,13,0),0)</f>
        <v>0</v>
      </c>
      <c r="J31" s="14">
        <f>IFERROR(+VLOOKUP("LEMIDF"&amp;A31,'Main File'!A:O,14,0),0)</f>
        <v>0</v>
      </c>
      <c r="K31" s="14">
        <f>IFERROR(+VLOOKUP("LEMIDF"&amp;A31,'Main File'!A:O,15,0),0)</f>
        <v>0</v>
      </c>
    </row>
    <row r="32" spans="1:11" x14ac:dyDescent="0.25">
      <c r="A32" s="9">
        <f t="shared" si="0"/>
        <v>43188</v>
      </c>
      <c r="B32" s="14">
        <f>IFERROR(+VLOOKUP("LEMIDF"&amp;A32,'Main File'!A:O,6,0),0)</f>
        <v>0</v>
      </c>
      <c r="C32" s="14">
        <f>IFERROR(+VLOOKUP("LEMIDF"&amp;A32,'Main File'!A:O,7,0),0)</f>
        <v>0</v>
      </c>
      <c r="D32" s="14">
        <f>IFERROR(+VLOOKUP("LEMIDF"&amp;A32,'Main File'!A:O,8,0),0)</f>
        <v>0</v>
      </c>
      <c r="E32" s="14">
        <f>IFERROR(+VLOOKUP("LEMIDF"&amp;A32,'Main File'!A:O,9,0),0)</f>
        <v>0</v>
      </c>
      <c r="F32" s="14">
        <f>IFERROR(+VLOOKUP("LEMIDF"&amp;A32,'Main File'!A:O,10,0),0)</f>
        <v>0</v>
      </c>
      <c r="G32" s="14">
        <f>IFERROR(+VLOOKUP("LEMIDF"&amp;A32,'Main File'!A:O,11,0),0)</f>
        <v>0</v>
      </c>
      <c r="H32" s="14">
        <f>IFERROR(+VLOOKUP("LEMIDF"&amp;A32,'Main File'!A:O,12,0),0)</f>
        <v>0</v>
      </c>
      <c r="I32" s="14">
        <f>IFERROR(+VLOOKUP("LEMIDF"&amp;A32,'Main File'!A:O,13,0),0)</f>
        <v>0</v>
      </c>
      <c r="J32" s="14">
        <f>IFERROR(+VLOOKUP("LEMIDF"&amp;A32,'Main File'!A:O,14,0),0)</f>
        <v>0</v>
      </c>
      <c r="K32" s="14">
        <f>IFERROR(+VLOOKUP("LEMIDF"&amp;A32,'Main File'!A:O,15,0),0)</f>
        <v>0</v>
      </c>
    </row>
    <row r="33" spans="1:11" x14ac:dyDescent="0.25">
      <c r="A33" s="9">
        <f t="shared" si="0"/>
        <v>43189</v>
      </c>
      <c r="B33" s="14">
        <f>IFERROR(+VLOOKUP("LEMIDF"&amp;A33,'Main File'!A:O,6,0),0)</f>
        <v>0</v>
      </c>
      <c r="C33" s="14">
        <f>IFERROR(+VLOOKUP("LEMIDF"&amp;A33,'Main File'!A:O,7,0),0)</f>
        <v>0</v>
      </c>
      <c r="D33" s="14">
        <f>IFERROR(+VLOOKUP("LEMIDF"&amp;A33,'Main File'!A:O,8,0),0)</f>
        <v>0</v>
      </c>
      <c r="E33" s="14">
        <f>IFERROR(+VLOOKUP("LEMIDF"&amp;A33,'Main File'!A:O,9,0),0)</f>
        <v>0</v>
      </c>
      <c r="F33" s="14">
        <f>IFERROR(+VLOOKUP("LEMIDF"&amp;A33,'Main File'!A:O,10,0),0)</f>
        <v>0</v>
      </c>
      <c r="G33" s="14">
        <f>IFERROR(+VLOOKUP("LEMIDF"&amp;A33,'Main File'!A:O,11,0),0)</f>
        <v>0</v>
      </c>
      <c r="H33" s="14">
        <f>IFERROR(+VLOOKUP("LEMIDF"&amp;A33,'Main File'!A:O,12,0),0)</f>
        <v>0</v>
      </c>
      <c r="I33" s="14">
        <f>IFERROR(+VLOOKUP("LEMIDF"&amp;A33,'Main File'!A:O,13,0),0)</f>
        <v>0</v>
      </c>
      <c r="J33" s="14">
        <f>IFERROR(+VLOOKUP("LEMIDF"&amp;A33,'Main File'!A:O,14,0),0)</f>
        <v>0</v>
      </c>
      <c r="K33" s="14">
        <f>IFERROR(+VLOOKUP("LEMIDF"&amp;A33,'Main File'!A:O,15,0),0)</f>
        <v>0</v>
      </c>
    </row>
    <row r="34" spans="1:11" x14ac:dyDescent="0.25">
      <c r="A34" s="9">
        <f t="shared" si="0"/>
        <v>43190</v>
      </c>
      <c r="B34" s="14">
        <f>IFERROR(+VLOOKUP("LEMIDF"&amp;A34,'Main File'!A:O,6,0),0)</f>
        <v>0</v>
      </c>
      <c r="C34" s="14">
        <f>IFERROR(+VLOOKUP("LEMIDF"&amp;A34,'Main File'!A:O,7,0),0)</f>
        <v>0</v>
      </c>
      <c r="D34" s="14">
        <f>IFERROR(+VLOOKUP("LEMIDF"&amp;A34,'Main File'!A:O,8,0),0)</f>
        <v>0</v>
      </c>
      <c r="E34" s="14">
        <f>IFERROR(+VLOOKUP("LEMIDF"&amp;A34,'Main File'!A:O,9,0),0)</f>
        <v>0</v>
      </c>
      <c r="F34" s="14">
        <f>IFERROR(+VLOOKUP("LEMIDF"&amp;A34,'Main File'!A:O,10,0),0)</f>
        <v>0</v>
      </c>
      <c r="G34" s="14">
        <f>IFERROR(+VLOOKUP("LEMIDF"&amp;A34,'Main File'!A:O,11,0),0)</f>
        <v>0</v>
      </c>
      <c r="H34" s="14">
        <f>IFERROR(+VLOOKUP("LEMIDF"&amp;A34,'Main File'!A:O,12,0),0)</f>
        <v>0</v>
      </c>
      <c r="I34" s="14">
        <f>IFERROR(+VLOOKUP("LEMIDF"&amp;A34,'Main File'!A:O,13,0),0)</f>
        <v>0</v>
      </c>
      <c r="J34" s="14">
        <f>IFERROR(+VLOOKUP("LEMIDF"&amp;A34,'Main File'!A:O,14,0),0)</f>
        <v>0</v>
      </c>
      <c r="K34" s="14">
        <f>IFERROR(+VLOOKUP("LEMIDF"&amp;A34,'Main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41"/>
  <sheetViews>
    <sheetView workbookViewId="0">
      <selection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100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5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IFERROR(+VLOOKUP("LET100"&amp;A4,'Main File'!A:O,6,0),0)</f>
        <v>0.24987773783768777</v>
      </c>
      <c r="C4" s="14">
        <f>IFERROR(+VLOOKUP("LET100"&amp;A4,'Main File'!A:O,7,0),0)</f>
        <v>0</v>
      </c>
      <c r="D4" s="14">
        <f>IFERROR(+VLOOKUP("LET100"&amp;A4,'Main File'!A:O,8,0),0)</f>
        <v>0</v>
      </c>
      <c r="E4" s="14">
        <f>IFERROR(+VLOOKUP("LET100"&amp;A4,'Main File'!A:O,9,0),0)</f>
        <v>8.9777042906382543E-3</v>
      </c>
      <c r="F4" s="14">
        <f>IFERROR(+VLOOKUP("LET100"&amp;A4,'Main File'!A:O,10,0),0)</f>
        <v>0.25885544212832601</v>
      </c>
      <c r="G4" s="14">
        <f>IFERROR(+VLOOKUP("LET100"&amp;A4,'Main File'!A:O,11,0),0)</f>
        <v>0</v>
      </c>
      <c r="H4" s="14">
        <f>IFERROR(+VLOOKUP("LET100"&amp;A4,'Main File'!A:O,12,0),0)</f>
        <v>0</v>
      </c>
      <c r="I4" s="14">
        <f>IFERROR(+VLOOKUP("LET100"&amp;A4,'Main File'!A:O,13,0),0)</f>
        <v>0</v>
      </c>
      <c r="J4" s="14">
        <f>IFERROR(+VLOOKUP("LET100"&amp;A4,'Main File'!A:O,14,0),0)</f>
        <v>0</v>
      </c>
      <c r="K4" s="14">
        <f>IFERROR(+VLOOKUP("LET100"&amp;A4,'Main File'!A:O,15,0),0)</f>
        <v>0</v>
      </c>
    </row>
    <row r="5" spans="1:14" x14ac:dyDescent="0.25">
      <c r="A5" s="9">
        <v>43161</v>
      </c>
      <c r="B5" s="14">
        <f>IFERROR(+VLOOKUP("LET100"&amp;A5,'Main File'!A:O,6,0),0)</f>
        <v>0.249878441481278</v>
      </c>
      <c r="C5" s="14">
        <f>IFERROR(+VLOOKUP("LET100"&amp;A5,'Main File'!A:O,7,0),0)</f>
        <v>0</v>
      </c>
      <c r="D5" s="14">
        <f>IFERROR(+VLOOKUP("LET100"&amp;A5,'Main File'!A:O,8,0),0)</f>
        <v>0</v>
      </c>
      <c r="E5" s="14">
        <f>IFERROR(+VLOOKUP("LET100"&amp;A5,'Main File'!A:O,9,0),0)</f>
        <v>8.9780138143541761E-3</v>
      </c>
      <c r="F5" s="14">
        <f>IFERROR(+VLOOKUP("LET100"&amp;A5,'Main File'!A:O,10,0),0)</f>
        <v>0.25885645529563217</v>
      </c>
      <c r="G5" s="14">
        <f>IFERROR(+VLOOKUP("LET100"&amp;A5,'Main File'!A:O,11,0),0)</f>
        <v>0</v>
      </c>
      <c r="H5" s="14">
        <f>IFERROR(+VLOOKUP("LET100"&amp;A5,'Main File'!A:O,12,0),0)</f>
        <v>0</v>
      </c>
      <c r="I5" s="14">
        <f>IFERROR(+VLOOKUP("LET100"&amp;A5,'Main File'!A:O,13,0),0)</f>
        <v>0</v>
      </c>
      <c r="J5" s="14">
        <f>IFERROR(+VLOOKUP("LET100"&amp;A5,'Main File'!A:O,14,0),0)</f>
        <v>0</v>
      </c>
      <c r="K5" s="14">
        <f>IFERROR(+VLOOKUP("LET100"&amp;A5,'Main File'!A:O,15,0),0)</f>
        <v>0</v>
      </c>
    </row>
    <row r="6" spans="1:14" x14ac:dyDescent="0.25">
      <c r="A6" s="9">
        <f>+A5+1</f>
        <v>43162</v>
      </c>
      <c r="B6" s="14">
        <f>IFERROR(+VLOOKUP("LET100"&amp;A6,'Main File'!A:O,6,0),0)</f>
        <v>0.24987827527699316</v>
      </c>
      <c r="C6" s="14">
        <f>IFERROR(+VLOOKUP("LET100"&amp;A6,'Main File'!A:O,7,0),0)</f>
        <v>0</v>
      </c>
      <c r="D6" s="14">
        <f>IFERROR(+VLOOKUP("LET100"&amp;A6,'Main File'!A:O,8,0),0)</f>
        <v>0</v>
      </c>
      <c r="E6" s="14">
        <f>IFERROR(+VLOOKUP("LET100"&amp;A6,'Main File'!A:O,9,0),0)</f>
        <v>8.9778262858948334E-3</v>
      </c>
      <c r="F6" s="14">
        <f>IFERROR(+VLOOKUP("LET100"&amp;A6,'Main File'!A:O,10,0),0)</f>
        <v>0.25885610156288802</v>
      </c>
      <c r="G6" s="14">
        <f>IFERROR(+VLOOKUP("LET100"&amp;A6,'Main File'!A:O,11,0),0)</f>
        <v>0</v>
      </c>
      <c r="H6" s="14">
        <f>IFERROR(+VLOOKUP("LET100"&amp;A6,'Main File'!A:O,12,0),0)</f>
        <v>0</v>
      </c>
      <c r="I6" s="14">
        <f>IFERROR(+VLOOKUP("LET100"&amp;A6,'Main File'!A:O,13,0),0)</f>
        <v>0</v>
      </c>
      <c r="J6" s="14">
        <f>IFERROR(+VLOOKUP("LET100"&amp;A6,'Main File'!A:O,14,0),0)</f>
        <v>0</v>
      </c>
      <c r="K6" s="14">
        <f>IFERROR(+VLOOKUP("LET100"&amp;A6,'Main File'!A:O,15,0),0)</f>
        <v>0</v>
      </c>
    </row>
    <row r="7" spans="1:14" x14ac:dyDescent="0.25">
      <c r="A7" s="9">
        <f t="shared" ref="A7:A34" si="0">+A6+1</f>
        <v>43163</v>
      </c>
      <c r="B7" s="14">
        <f>IFERROR(+VLOOKUP("LET100"&amp;A7,'Main File'!A:O,6,0),0)</f>
        <v>0.24987835758910151</v>
      </c>
      <c r="C7" s="14">
        <f>IFERROR(+VLOOKUP("LET100"&amp;A7,'Main File'!A:O,7,0),0)</f>
        <v>0</v>
      </c>
      <c r="D7" s="14">
        <f>IFERROR(+VLOOKUP("LET100"&amp;A7,'Main File'!A:O,8,0),0)</f>
        <v>0</v>
      </c>
      <c r="E7" s="14">
        <f>IFERROR(+VLOOKUP("LET100"&amp;A7,'Main File'!A:O,9,0),0)</f>
        <v>8.9778872842009878E-3</v>
      </c>
      <c r="F7" s="14">
        <f>IFERROR(+VLOOKUP("LET100"&amp;A7,'Main File'!A:O,10,0),0)</f>
        <v>0.2588562448733025</v>
      </c>
      <c r="G7" s="14">
        <f>IFERROR(+VLOOKUP("LET100"&amp;A7,'Main File'!A:O,11,0),0)</f>
        <v>0</v>
      </c>
      <c r="H7" s="14">
        <f>IFERROR(+VLOOKUP("LET100"&amp;A7,'Main File'!A:O,12,0),0)</f>
        <v>0</v>
      </c>
      <c r="I7" s="14">
        <f>IFERROR(+VLOOKUP("LET100"&amp;A7,'Main File'!A:O,13,0),0)</f>
        <v>0</v>
      </c>
      <c r="J7" s="14">
        <f>IFERROR(+VLOOKUP("LET100"&amp;A7,'Main File'!A:O,14,0),0)</f>
        <v>0</v>
      </c>
      <c r="K7" s="14">
        <f>IFERROR(+VLOOKUP("LET100"&amp;A7,'Main File'!A:O,15,0),0)</f>
        <v>0</v>
      </c>
    </row>
    <row r="8" spans="1:14" x14ac:dyDescent="0.25">
      <c r="A8" s="9">
        <f t="shared" si="0"/>
        <v>43164</v>
      </c>
      <c r="B8" s="14">
        <f>IFERROR(+VLOOKUP("LET100"&amp;A8,'Main File'!A:O,6,0),0)</f>
        <v>0</v>
      </c>
      <c r="C8" s="14">
        <f>IFERROR(+VLOOKUP("LET100"&amp;A8,'Main File'!A:O,7,0),0)</f>
        <v>0</v>
      </c>
      <c r="D8" s="14">
        <f>IFERROR(+VLOOKUP("LET100"&amp;A8,'Main File'!A:O,8,0),0)</f>
        <v>0</v>
      </c>
      <c r="E8" s="14">
        <f>IFERROR(+VLOOKUP("LET100"&amp;A8,'Main File'!A:O,9,0),0)</f>
        <v>0</v>
      </c>
      <c r="F8" s="14">
        <f>IFERROR(+VLOOKUP("LET100"&amp;A8,'Main File'!A:O,10,0),0)</f>
        <v>0</v>
      </c>
      <c r="G8" s="14">
        <f>IFERROR(+VLOOKUP("LET100"&amp;A8,'Main File'!A:O,11,0),0)</f>
        <v>0</v>
      </c>
      <c r="H8" s="14">
        <f>IFERROR(+VLOOKUP("LET100"&amp;A8,'Main File'!A:O,12,0),0)</f>
        <v>0</v>
      </c>
      <c r="I8" s="14">
        <f>IFERROR(+VLOOKUP("LET100"&amp;A8,'Main File'!A:O,13,0),0)</f>
        <v>0</v>
      </c>
      <c r="J8" s="14">
        <f>IFERROR(+VLOOKUP("LET100"&amp;A8,'Main File'!A:O,14,0),0)</f>
        <v>0</v>
      </c>
      <c r="K8" s="14">
        <f>IFERROR(+VLOOKUP("LET100"&amp;A8,'Main File'!A:O,15,0),0)</f>
        <v>0</v>
      </c>
    </row>
    <row r="9" spans="1:14" x14ac:dyDescent="0.25">
      <c r="A9" s="9">
        <f t="shared" si="0"/>
        <v>43165</v>
      </c>
      <c r="B9" s="14">
        <f>IFERROR(+VLOOKUP("LET100"&amp;A9,'Main File'!A:O,6,0),0)</f>
        <v>0</v>
      </c>
      <c r="C9" s="14">
        <f>IFERROR(+VLOOKUP("LET100"&amp;A9,'Main File'!A:O,7,0),0)</f>
        <v>0</v>
      </c>
      <c r="D9" s="14">
        <f>IFERROR(+VLOOKUP("LET100"&amp;A9,'Main File'!A:O,8,0),0)</f>
        <v>0</v>
      </c>
      <c r="E9" s="14">
        <f>IFERROR(+VLOOKUP("LET100"&amp;A9,'Main File'!A:O,9,0),0)</f>
        <v>0</v>
      </c>
      <c r="F9" s="14">
        <f>IFERROR(+VLOOKUP("LET100"&amp;A9,'Main File'!A:O,10,0),0)</f>
        <v>0</v>
      </c>
      <c r="G9" s="14">
        <f>IFERROR(+VLOOKUP("LET100"&amp;A9,'Main File'!A:O,11,0),0)</f>
        <v>0</v>
      </c>
      <c r="H9" s="14">
        <f>IFERROR(+VLOOKUP("LET100"&amp;A9,'Main File'!A:O,12,0),0)</f>
        <v>0</v>
      </c>
      <c r="I9" s="14">
        <f>IFERROR(+VLOOKUP("LET100"&amp;A9,'Main File'!A:O,13,0),0)</f>
        <v>0</v>
      </c>
      <c r="J9" s="14">
        <f>IFERROR(+VLOOKUP("LET100"&amp;A9,'Main File'!A:O,14,0),0)</f>
        <v>0</v>
      </c>
      <c r="K9" s="14">
        <f>IFERROR(+VLOOKUP("LET100"&amp;A9,'Main File'!A:O,15,0),0)</f>
        <v>0</v>
      </c>
    </row>
    <row r="10" spans="1:14" x14ac:dyDescent="0.25">
      <c r="A10" s="9">
        <f t="shared" si="0"/>
        <v>43166</v>
      </c>
      <c r="B10" s="14">
        <f>IFERROR(+VLOOKUP("LET100"&amp;A10,'Main File'!A:O,6,0),0)</f>
        <v>0</v>
      </c>
      <c r="C10" s="14">
        <f>IFERROR(+VLOOKUP("LET100"&amp;A10,'Main File'!A:O,7,0),0)</f>
        <v>0</v>
      </c>
      <c r="D10" s="14">
        <f>IFERROR(+VLOOKUP("LET100"&amp;A10,'Main File'!A:O,8,0),0)</f>
        <v>0</v>
      </c>
      <c r="E10" s="14">
        <f>IFERROR(+VLOOKUP("LET100"&amp;A10,'Main File'!A:O,9,0),0)</f>
        <v>0</v>
      </c>
      <c r="F10" s="14">
        <f>IFERROR(+VLOOKUP("LET100"&amp;A10,'Main File'!A:O,10,0),0)</f>
        <v>0</v>
      </c>
      <c r="G10" s="14">
        <f>IFERROR(+VLOOKUP("LET100"&amp;A10,'Main File'!A:O,11,0),0)</f>
        <v>0</v>
      </c>
      <c r="H10" s="14">
        <f>IFERROR(+VLOOKUP("LET100"&amp;A10,'Main File'!A:O,12,0),0)</f>
        <v>0</v>
      </c>
      <c r="I10" s="14">
        <f>IFERROR(+VLOOKUP("LET100"&amp;A10,'Main File'!A:O,13,0),0)</f>
        <v>0</v>
      </c>
      <c r="J10" s="14">
        <f>IFERROR(+VLOOKUP("LET100"&amp;A10,'Main File'!A:O,14,0),0)</f>
        <v>0</v>
      </c>
      <c r="K10" s="14">
        <f>IFERROR(+VLOOKUP("LET100"&amp;A10,'Main File'!A:O,15,0),0)</f>
        <v>0</v>
      </c>
    </row>
    <row r="11" spans="1:14" x14ac:dyDescent="0.25">
      <c r="A11" s="9">
        <f t="shared" si="0"/>
        <v>43167</v>
      </c>
      <c r="B11" s="14">
        <f>IFERROR(+VLOOKUP("LET100"&amp;A11,'Main File'!A:O,6,0),0)</f>
        <v>0</v>
      </c>
      <c r="C11" s="14">
        <f>IFERROR(+VLOOKUP("LET100"&amp;A11,'Main File'!A:O,7,0),0)</f>
        <v>0</v>
      </c>
      <c r="D11" s="14">
        <f>IFERROR(+VLOOKUP("LET100"&amp;A11,'Main File'!A:O,8,0),0)</f>
        <v>0</v>
      </c>
      <c r="E11" s="14">
        <f>IFERROR(+VLOOKUP("LET100"&amp;A11,'Main File'!A:O,9,0),0)</f>
        <v>0</v>
      </c>
      <c r="F11" s="14">
        <f>IFERROR(+VLOOKUP("LET100"&amp;A11,'Main File'!A:O,10,0),0)</f>
        <v>0</v>
      </c>
      <c r="G11" s="14">
        <f>IFERROR(+VLOOKUP("LET100"&amp;A11,'Main File'!A:O,11,0),0)</f>
        <v>0</v>
      </c>
      <c r="H11" s="14">
        <f>IFERROR(+VLOOKUP("LET100"&amp;A11,'Main File'!A:O,12,0),0)</f>
        <v>0</v>
      </c>
      <c r="I11" s="14">
        <f>IFERROR(+VLOOKUP("LET100"&amp;A11,'Main File'!A:O,13,0),0)</f>
        <v>0</v>
      </c>
      <c r="J11" s="14">
        <f>IFERROR(+VLOOKUP("LET100"&amp;A11,'Main File'!A:O,14,0),0)</f>
        <v>0</v>
      </c>
      <c r="K11" s="14">
        <f>IFERROR(+VLOOKUP("LET100"&amp;A11,'Main File'!A:O,15,0),0)</f>
        <v>0</v>
      </c>
    </row>
    <row r="12" spans="1:14" x14ac:dyDescent="0.25">
      <c r="A12" s="9">
        <f t="shared" si="0"/>
        <v>43168</v>
      </c>
      <c r="B12" s="14">
        <f>IFERROR(+VLOOKUP("LET100"&amp;A12,'Main File'!A:O,6,0),0)</f>
        <v>0</v>
      </c>
      <c r="C12" s="14">
        <f>IFERROR(+VLOOKUP("LET100"&amp;A12,'Main File'!A:O,7,0),0)</f>
        <v>0</v>
      </c>
      <c r="D12" s="14">
        <f>IFERROR(+VLOOKUP("LET100"&amp;A12,'Main File'!A:O,8,0),0)</f>
        <v>0</v>
      </c>
      <c r="E12" s="14">
        <f>IFERROR(+VLOOKUP("LET100"&amp;A12,'Main File'!A:O,9,0),0)</f>
        <v>0</v>
      </c>
      <c r="F12" s="14">
        <f>IFERROR(+VLOOKUP("LET100"&amp;A12,'Main File'!A:O,10,0),0)</f>
        <v>0</v>
      </c>
      <c r="G12" s="14">
        <f>IFERROR(+VLOOKUP("LET100"&amp;A12,'Main File'!A:O,11,0),0)</f>
        <v>0</v>
      </c>
      <c r="H12" s="14">
        <f>IFERROR(+VLOOKUP("LET100"&amp;A12,'Main File'!A:O,12,0),0)</f>
        <v>0</v>
      </c>
      <c r="I12" s="14">
        <f>IFERROR(+VLOOKUP("LET100"&amp;A12,'Main File'!A:O,13,0),0)</f>
        <v>0</v>
      </c>
      <c r="J12" s="14">
        <f>IFERROR(+VLOOKUP("LET100"&amp;A12,'Main File'!A:O,14,0),0)</f>
        <v>0</v>
      </c>
      <c r="K12" s="14">
        <f>IFERROR(+VLOOKUP("LET100"&amp;A12,'Main File'!A:O,15,0),0)</f>
        <v>0</v>
      </c>
    </row>
    <row r="13" spans="1:14" x14ac:dyDescent="0.25">
      <c r="A13" s="9">
        <f t="shared" si="0"/>
        <v>43169</v>
      </c>
      <c r="B13" s="14">
        <f>IFERROR(+VLOOKUP("LET100"&amp;A13,'Main File'!A:O,6,0),0)</f>
        <v>0</v>
      </c>
      <c r="C13" s="14">
        <f>IFERROR(+VLOOKUP("LET100"&amp;A13,'Main File'!A:O,7,0),0)</f>
        <v>0</v>
      </c>
      <c r="D13" s="14">
        <f>IFERROR(+VLOOKUP("LET100"&amp;A13,'Main File'!A:O,8,0),0)</f>
        <v>0</v>
      </c>
      <c r="E13" s="14">
        <f>IFERROR(+VLOOKUP("LET100"&amp;A13,'Main File'!A:O,9,0),0)</f>
        <v>0</v>
      </c>
      <c r="F13" s="14">
        <f>IFERROR(+VLOOKUP("LET100"&amp;A13,'Main File'!A:O,10,0),0)</f>
        <v>0</v>
      </c>
      <c r="G13" s="14">
        <f>IFERROR(+VLOOKUP("LET100"&amp;A13,'Main File'!A:O,11,0),0)</f>
        <v>0</v>
      </c>
      <c r="H13" s="14">
        <f>IFERROR(+VLOOKUP("LET100"&amp;A13,'Main File'!A:O,12,0),0)</f>
        <v>0</v>
      </c>
      <c r="I13" s="14">
        <f>IFERROR(+VLOOKUP("LET100"&amp;A13,'Main File'!A:O,13,0),0)</f>
        <v>0</v>
      </c>
      <c r="J13" s="14">
        <f>IFERROR(+VLOOKUP("LET100"&amp;A13,'Main File'!A:O,14,0),0)</f>
        <v>0</v>
      </c>
      <c r="K13" s="14">
        <f>IFERROR(+VLOOKUP("LET100"&amp;A13,'Main File'!A:O,15,0),0)</f>
        <v>0</v>
      </c>
    </row>
    <row r="14" spans="1:14" x14ac:dyDescent="0.25">
      <c r="A14" s="9">
        <f t="shared" si="0"/>
        <v>43170</v>
      </c>
      <c r="B14" s="14">
        <f>IFERROR(+VLOOKUP("LET100"&amp;A14,'Main File'!A:O,6,0),0)</f>
        <v>0</v>
      </c>
      <c r="C14" s="14">
        <f>IFERROR(+VLOOKUP("LET100"&amp;A14,'Main File'!A:O,7,0),0)</f>
        <v>0</v>
      </c>
      <c r="D14" s="14">
        <f>IFERROR(+VLOOKUP("LET100"&amp;A14,'Main File'!A:O,8,0),0)</f>
        <v>0</v>
      </c>
      <c r="E14" s="14">
        <f>IFERROR(+VLOOKUP("LET100"&amp;A14,'Main File'!A:O,9,0),0)</f>
        <v>0</v>
      </c>
      <c r="F14" s="14">
        <f>IFERROR(+VLOOKUP("LET100"&amp;A14,'Main File'!A:O,10,0),0)</f>
        <v>0</v>
      </c>
      <c r="G14" s="14">
        <f>IFERROR(+VLOOKUP("LET100"&amp;A14,'Main File'!A:O,11,0),0)</f>
        <v>0</v>
      </c>
      <c r="H14" s="14">
        <f>IFERROR(+VLOOKUP("LET100"&amp;A14,'Main File'!A:O,12,0),0)</f>
        <v>0</v>
      </c>
      <c r="I14" s="14">
        <f>IFERROR(+VLOOKUP("LET100"&amp;A14,'Main File'!A:O,13,0),0)</f>
        <v>0</v>
      </c>
      <c r="J14" s="14">
        <f>IFERROR(+VLOOKUP("LET100"&amp;A14,'Main File'!A:O,14,0),0)</f>
        <v>0</v>
      </c>
      <c r="K14" s="14">
        <f>IFERROR(+VLOOKUP("LET100"&amp;A14,'Main File'!A:O,15,0),0)</f>
        <v>0</v>
      </c>
    </row>
    <row r="15" spans="1:14" x14ac:dyDescent="0.25">
      <c r="A15" s="9">
        <f t="shared" si="0"/>
        <v>43171</v>
      </c>
      <c r="B15" s="14">
        <f>IFERROR(+VLOOKUP("LET100"&amp;A15,'Main File'!A:O,6,0),0)</f>
        <v>0</v>
      </c>
      <c r="C15" s="14">
        <f>IFERROR(+VLOOKUP("LET100"&amp;A15,'Main File'!A:O,7,0),0)</f>
        <v>0</v>
      </c>
      <c r="D15" s="14">
        <f>IFERROR(+VLOOKUP("LET100"&amp;A15,'Main File'!A:O,8,0),0)</f>
        <v>0</v>
      </c>
      <c r="E15" s="14">
        <f>IFERROR(+VLOOKUP("LET100"&amp;A15,'Main File'!A:O,9,0),0)</f>
        <v>0</v>
      </c>
      <c r="F15" s="14">
        <f>IFERROR(+VLOOKUP("LET100"&amp;A15,'Main File'!A:O,10,0),0)</f>
        <v>0</v>
      </c>
      <c r="G15" s="14">
        <f>IFERROR(+VLOOKUP("LET100"&amp;A15,'Main File'!A:O,11,0),0)</f>
        <v>0</v>
      </c>
      <c r="H15" s="14">
        <f>IFERROR(+VLOOKUP("LET100"&amp;A15,'Main File'!A:O,12,0),0)</f>
        <v>0</v>
      </c>
      <c r="I15" s="14">
        <f>IFERROR(+VLOOKUP("LET100"&amp;A15,'Main File'!A:O,13,0),0)</f>
        <v>0</v>
      </c>
      <c r="J15" s="14">
        <f>IFERROR(+VLOOKUP("LET100"&amp;A15,'Main File'!A:O,14,0),0)</f>
        <v>0</v>
      </c>
      <c r="K15" s="14">
        <f>IFERROR(+VLOOKUP("LET100"&amp;A15,'Main File'!A:O,15,0),0)</f>
        <v>0</v>
      </c>
    </row>
    <row r="16" spans="1:14" x14ac:dyDescent="0.25">
      <c r="A16" s="9">
        <f t="shared" si="0"/>
        <v>43172</v>
      </c>
      <c r="B16" s="14">
        <f>IFERROR(+VLOOKUP("LET100"&amp;A16,'Main File'!A:O,6,0),0)</f>
        <v>0</v>
      </c>
      <c r="C16" s="14">
        <f>IFERROR(+VLOOKUP("LET100"&amp;A16,'Main File'!A:O,7,0),0)</f>
        <v>0</v>
      </c>
      <c r="D16" s="14">
        <f>IFERROR(+VLOOKUP("LET100"&amp;A16,'Main File'!A:O,8,0),0)</f>
        <v>0</v>
      </c>
      <c r="E16" s="14">
        <f>IFERROR(+VLOOKUP("LET100"&amp;A16,'Main File'!A:O,9,0),0)</f>
        <v>0</v>
      </c>
      <c r="F16" s="14">
        <f>IFERROR(+VLOOKUP("LET100"&amp;A16,'Main File'!A:O,10,0),0)</f>
        <v>0</v>
      </c>
      <c r="G16" s="14">
        <f>IFERROR(+VLOOKUP("LET100"&amp;A16,'Main File'!A:O,11,0),0)</f>
        <v>0</v>
      </c>
      <c r="H16" s="14">
        <f>IFERROR(+VLOOKUP("LET100"&amp;A16,'Main File'!A:O,12,0),0)</f>
        <v>0</v>
      </c>
      <c r="I16" s="14">
        <f>IFERROR(+VLOOKUP("LET100"&amp;A16,'Main File'!A:O,13,0),0)</f>
        <v>0</v>
      </c>
      <c r="J16" s="14">
        <f>IFERROR(+VLOOKUP("LET100"&amp;A16,'Main File'!A:O,14,0),0)</f>
        <v>0</v>
      </c>
      <c r="K16" s="14">
        <f>IFERROR(+VLOOKUP("LET100"&amp;A16,'Main File'!A:O,15,0),0)</f>
        <v>0</v>
      </c>
    </row>
    <row r="17" spans="1:11" x14ac:dyDescent="0.25">
      <c r="A17" s="9">
        <f t="shared" si="0"/>
        <v>43173</v>
      </c>
      <c r="B17" s="14">
        <f>IFERROR(+VLOOKUP("LET100"&amp;A17,'Main File'!A:O,6,0),0)</f>
        <v>0</v>
      </c>
      <c r="C17" s="14">
        <f>IFERROR(+VLOOKUP("LET100"&amp;A17,'Main File'!A:O,7,0),0)</f>
        <v>0</v>
      </c>
      <c r="D17" s="14">
        <f>IFERROR(+VLOOKUP("LET100"&amp;A17,'Main File'!A:O,8,0),0)</f>
        <v>0</v>
      </c>
      <c r="E17" s="14">
        <f>IFERROR(+VLOOKUP("LET100"&amp;A17,'Main File'!A:O,9,0),0)</f>
        <v>0</v>
      </c>
      <c r="F17" s="14">
        <f>IFERROR(+VLOOKUP("LET100"&amp;A17,'Main File'!A:O,10,0),0)</f>
        <v>0</v>
      </c>
      <c r="G17" s="14">
        <f>IFERROR(+VLOOKUP("LET100"&amp;A17,'Main File'!A:O,11,0),0)</f>
        <v>0</v>
      </c>
      <c r="H17" s="14">
        <f>IFERROR(+VLOOKUP("LET100"&amp;A17,'Main File'!A:O,12,0),0)</f>
        <v>0</v>
      </c>
      <c r="I17" s="14">
        <f>IFERROR(+VLOOKUP("LET100"&amp;A17,'Main File'!A:O,13,0),0)</f>
        <v>0</v>
      </c>
      <c r="J17" s="14">
        <f>IFERROR(+VLOOKUP("LET100"&amp;A17,'Main File'!A:O,14,0),0)</f>
        <v>0</v>
      </c>
      <c r="K17" s="14">
        <f>IFERROR(+VLOOKUP("LET100"&amp;A17,'Main File'!A:O,15,0),0)</f>
        <v>0</v>
      </c>
    </row>
    <row r="18" spans="1:11" x14ac:dyDescent="0.25">
      <c r="A18" s="9">
        <f t="shared" si="0"/>
        <v>43174</v>
      </c>
      <c r="B18" s="14">
        <f>IFERROR(+VLOOKUP("LET100"&amp;A18,'Main File'!A:O,6,0),0)</f>
        <v>0</v>
      </c>
      <c r="C18" s="14">
        <f>IFERROR(+VLOOKUP("LET100"&amp;A18,'Main File'!A:O,7,0),0)</f>
        <v>0</v>
      </c>
      <c r="D18" s="14">
        <f>IFERROR(+VLOOKUP("LET100"&amp;A18,'Main File'!A:O,8,0),0)</f>
        <v>0</v>
      </c>
      <c r="E18" s="14">
        <f>IFERROR(+VLOOKUP("LET100"&amp;A18,'Main File'!A:O,9,0),0)</f>
        <v>0</v>
      </c>
      <c r="F18" s="14">
        <f>IFERROR(+VLOOKUP("LET100"&amp;A18,'Main File'!A:O,10,0),0)</f>
        <v>0</v>
      </c>
      <c r="G18" s="14">
        <f>IFERROR(+VLOOKUP("LET100"&amp;A18,'Main File'!A:O,11,0),0)</f>
        <v>0</v>
      </c>
      <c r="H18" s="14">
        <f>IFERROR(+VLOOKUP("LET100"&amp;A18,'Main File'!A:O,12,0),0)</f>
        <v>0</v>
      </c>
      <c r="I18" s="14">
        <f>IFERROR(+VLOOKUP("LET100"&amp;A18,'Main File'!A:O,13,0),0)</f>
        <v>0</v>
      </c>
      <c r="J18" s="14">
        <f>IFERROR(+VLOOKUP("LET100"&amp;A18,'Main File'!A:O,14,0),0)</f>
        <v>0</v>
      </c>
      <c r="K18" s="14">
        <f>IFERROR(+VLOOKUP("LET100"&amp;A18,'Main File'!A:O,15,0),0)</f>
        <v>0</v>
      </c>
    </row>
    <row r="19" spans="1:11" x14ac:dyDescent="0.25">
      <c r="A19" s="9">
        <f t="shared" si="0"/>
        <v>43175</v>
      </c>
      <c r="B19" s="14">
        <f>IFERROR(+VLOOKUP("LET100"&amp;A19,'Main File'!A:O,6,0),0)</f>
        <v>0</v>
      </c>
      <c r="C19" s="14">
        <f>IFERROR(+VLOOKUP("LET100"&amp;A19,'Main File'!A:O,7,0),0)</f>
        <v>0</v>
      </c>
      <c r="D19" s="14">
        <f>IFERROR(+VLOOKUP("LET100"&amp;A19,'Main File'!A:O,8,0),0)</f>
        <v>0</v>
      </c>
      <c r="E19" s="14">
        <f>IFERROR(+VLOOKUP("LET100"&amp;A19,'Main File'!A:O,9,0),0)</f>
        <v>0</v>
      </c>
      <c r="F19" s="14">
        <f>IFERROR(+VLOOKUP("LET100"&amp;A19,'Main File'!A:O,10,0),0)</f>
        <v>0</v>
      </c>
      <c r="G19" s="14">
        <f>IFERROR(+VLOOKUP("LET100"&amp;A19,'Main File'!A:O,11,0),0)</f>
        <v>0</v>
      </c>
      <c r="H19" s="14">
        <f>IFERROR(+VLOOKUP("LET100"&amp;A19,'Main File'!A:O,12,0),0)</f>
        <v>0</v>
      </c>
      <c r="I19" s="14">
        <f>IFERROR(+VLOOKUP("LET100"&amp;A19,'Main File'!A:O,13,0),0)</f>
        <v>0</v>
      </c>
      <c r="J19" s="14">
        <f>IFERROR(+VLOOKUP("LET100"&amp;A19,'Main File'!A:O,14,0),0)</f>
        <v>0</v>
      </c>
      <c r="K19" s="14">
        <f>IFERROR(+VLOOKUP("LET100"&amp;A19,'Main File'!A:O,15,0),0)</f>
        <v>0</v>
      </c>
    </row>
    <row r="20" spans="1:11" x14ac:dyDescent="0.25">
      <c r="A20" s="9">
        <f t="shared" si="0"/>
        <v>43176</v>
      </c>
      <c r="B20" s="14">
        <f>IFERROR(+VLOOKUP("LET100"&amp;A20,'Main File'!A:O,6,0),0)</f>
        <v>0</v>
      </c>
      <c r="C20" s="14">
        <f>IFERROR(+VLOOKUP("LET100"&amp;A20,'Main File'!A:O,7,0),0)</f>
        <v>0</v>
      </c>
      <c r="D20" s="14">
        <f>IFERROR(+VLOOKUP("LET100"&amp;A20,'Main File'!A:O,8,0),0)</f>
        <v>0</v>
      </c>
      <c r="E20" s="14">
        <f>IFERROR(+VLOOKUP("LET100"&amp;A20,'Main File'!A:O,9,0),0)</f>
        <v>0</v>
      </c>
      <c r="F20" s="14">
        <f>IFERROR(+VLOOKUP("LET100"&amp;A20,'Main File'!A:O,10,0),0)</f>
        <v>0</v>
      </c>
      <c r="G20" s="14">
        <f>IFERROR(+VLOOKUP("LET100"&amp;A20,'Main File'!A:O,11,0),0)</f>
        <v>0</v>
      </c>
      <c r="H20" s="14">
        <f>IFERROR(+VLOOKUP("LET100"&amp;A20,'Main File'!A:O,12,0),0)</f>
        <v>0</v>
      </c>
      <c r="I20" s="14">
        <f>IFERROR(+VLOOKUP("LET100"&amp;A20,'Main File'!A:O,13,0),0)</f>
        <v>0</v>
      </c>
      <c r="J20" s="14">
        <f>IFERROR(+VLOOKUP("LET100"&amp;A20,'Main File'!A:O,14,0),0)</f>
        <v>0</v>
      </c>
      <c r="K20" s="14">
        <f>IFERROR(+VLOOKUP("LET100"&amp;A20,'Main File'!A:O,15,0),0)</f>
        <v>0</v>
      </c>
    </row>
    <row r="21" spans="1:11" x14ac:dyDescent="0.25">
      <c r="A21" s="9">
        <f t="shared" si="0"/>
        <v>43177</v>
      </c>
      <c r="B21" s="14">
        <f>IFERROR(+VLOOKUP("LET100"&amp;A21,'Main File'!A:O,6,0),0)</f>
        <v>0</v>
      </c>
      <c r="C21" s="14">
        <f>IFERROR(+VLOOKUP("LET100"&amp;A21,'Main File'!A:O,7,0),0)</f>
        <v>0</v>
      </c>
      <c r="D21" s="14">
        <f>IFERROR(+VLOOKUP("LET100"&amp;A21,'Main File'!A:O,8,0),0)</f>
        <v>0</v>
      </c>
      <c r="E21" s="14">
        <f>IFERROR(+VLOOKUP("LET100"&amp;A21,'Main File'!A:O,9,0),0)</f>
        <v>0</v>
      </c>
      <c r="F21" s="14">
        <f>IFERROR(+VLOOKUP("LET100"&amp;A21,'Main File'!A:O,10,0),0)</f>
        <v>0</v>
      </c>
      <c r="G21" s="14">
        <f>IFERROR(+VLOOKUP("LET100"&amp;A21,'Main File'!A:O,11,0),0)</f>
        <v>0</v>
      </c>
      <c r="H21" s="14">
        <f>IFERROR(+VLOOKUP("LET100"&amp;A21,'Main File'!A:O,12,0),0)</f>
        <v>0</v>
      </c>
      <c r="I21" s="14">
        <f>IFERROR(+VLOOKUP("LET100"&amp;A21,'Main File'!A:O,13,0),0)</f>
        <v>0</v>
      </c>
      <c r="J21" s="14">
        <f>IFERROR(+VLOOKUP("LET100"&amp;A21,'Main File'!A:O,14,0),0)</f>
        <v>0</v>
      </c>
      <c r="K21" s="14">
        <f>IFERROR(+VLOOKUP("LET100"&amp;A21,'Main File'!A:O,15,0),0)</f>
        <v>0</v>
      </c>
    </row>
    <row r="22" spans="1:11" x14ac:dyDescent="0.25">
      <c r="A22" s="9">
        <f t="shared" si="0"/>
        <v>43178</v>
      </c>
      <c r="B22" s="14">
        <f>IFERROR(+VLOOKUP("LET100"&amp;A22,'Main File'!A:O,6,0),0)</f>
        <v>0</v>
      </c>
      <c r="C22" s="14">
        <f>IFERROR(+VLOOKUP("LET100"&amp;A22,'Main File'!A:O,7,0),0)</f>
        <v>0</v>
      </c>
      <c r="D22" s="14">
        <f>IFERROR(+VLOOKUP("LET100"&amp;A22,'Main File'!A:O,8,0),0)</f>
        <v>0</v>
      </c>
      <c r="E22" s="14">
        <f>IFERROR(+VLOOKUP("LET100"&amp;A22,'Main File'!A:O,9,0),0)</f>
        <v>0</v>
      </c>
      <c r="F22" s="14">
        <f>IFERROR(+VLOOKUP("LET100"&amp;A22,'Main File'!A:O,10,0),0)</f>
        <v>0</v>
      </c>
      <c r="G22" s="14">
        <f>IFERROR(+VLOOKUP("LET100"&amp;A22,'Main File'!A:O,11,0),0)</f>
        <v>0</v>
      </c>
      <c r="H22" s="14">
        <f>IFERROR(+VLOOKUP("LET100"&amp;A22,'Main File'!A:O,12,0),0)</f>
        <v>0</v>
      </c>
      <c r="I22" s="14">
        <f>IFERROR(+VLOOKUP("LET100"&amp;A22,'Main File'!A:O,13,0),0)</f>
        <v>0</v>
      </c>
      <c r="J22" s="14">
        <f>IFERROR(+VLOOKUP("LET100"&amp;A22,'Main File'!A:O,14,0),0)</f>
        <v>0</v>
      </c>
      <c r="K22" s="14">
        <f>IFERROR(+VLOOKUP("LET100"&amp;A22,'Main File'!A:O,15,0),0)</f>
        <v>0</v>
      </c>
    </row>
    <row r="23" spans="1:11" x14ac:dyDescent="0.25">
      <c r="A23" s="9">
        <f t="shared" si="0"/>
        <v>43179</v>
      </c>
      <c r="B23" s="14">
        <f>IFERROR(+VLOOKUP("LET100"&amp;A23,'Main File'!A:O,6,0),0)</f>
        <v>0</v>
      </c>
      <c r="C23" s="14">
        <f>IFERROR(+VLOOKUP("LET100"&amp;A23,'Main File'!A:O,7,0),0)</f>
        <v>0</v>
      </c>
      <c r="D23" s="14">
        <f>IFERROR(+VLOOKUP("LET100"&amp;A23,'Main File'!A:O,8,0),0)</f>
        <v>0</v>
      </c>
      <c r="E23" s="14">
        <f>IFERROR(+VLOOKUP("LET100"&amp;A23,'Main File'!A:O,9,0),0)</f>
        <v>0</v>
      </c>
      <c r="F23" s="14">
        <f>IFERROR(+VLOOKUP("LET100"&amp;A23,'Main File'!A:O,10,0),0)</f>
        <v>0</v>
      </c>
      <c r="G23" s="14">
        <f>IFERROR(+VLOOKUP("LET100"&amp;A23,'Main File'!A:O,11,0),0)</f>
        <v>0</v>
      </c>
      <c r="H23" s="14">
        <f>IFERROR(+VLOOKUP("LET100"&amp;A23,'Main File'!A:O,12,0),0)</f>
        <v>0</v>
      </c>
      <c r="I23" s="14">
        <f>IFERROR(+VLOOKUP("LET100"&amp;A23,'Main File'!A:O,13,0),0)</f>
        <v>0</v>
      </c>
      <c r="J23" s="14">
        <f>IFERROR(+VLOOKUP("LET100"&amp;A23,'Main File'!A:O,14,0),0)</f>
        <v>0</v>
      </c>
      <c r="K23" s="14">
        <f>IFERROR(+VLOOKUP("LET100"&amp;A23,'Main File'!A:O,15,0),0)</f>
        <v>0</v>
      </c>
    </row>
    <row r="24" spans="1:11" x14ac:dyDescent="0.25">
      <c r="A24" s="9">
        <f t="shared" si="0"/>
        <v>43180</v>
      </c>
      <c r="B24" s="14">
        <f>IFERROR(+VLOOKUP("LET100"&amp;A24,'Main File'!A:O,6,0),0)</f>
        <v>0</v>
      </c>
      <c r="C24" s="14">
        <f>IFERROR(+VLOOKUP("LET100"&amp;A24,'Main File'!A:O,7,0),0)</f>
        <v>0</v>
      </c>
      <c r="D24" s="14">
        <f>IFERROR(+VLOOKUP("LET100"&amp;A24,'Main File'!A:O,8,0),0)</f>
        <v>0</v>
      </c>
      <c r="E24" s="14">
        <f>IFERROR(+VLOOKUP("LET100"&amp;A24,'Main File'!A:O,9,0),0)</f>
        <v>0</v>
      </c>
      <c r="F24" s="14">
        <f>IFERROR(+VLOOKUP("LET100"&amp;A24,'Main File'!A:O,10,0),0)</f>
        <v>0</v>
      </c>
      <c r="G24" s="14">
        <f>IFERROR(+VLOOKUP("LET100"&amp;A24,'Main File'!A:O,11,0),0)</f>
        <v>0</v>
      </c>
      <c r="H24" s="14">
        <f>IFERROR(+VLOOKUP("LET100"&amp;A24,'Main File'!A:O,12,0),0)</f>
        <v>0</v>
      </c>
      <c r="I24" s="14">
        <f>IFERROR(+VLOOKUP("LET100"&amp;A24,'Main File'!A:O,13,0),0)</f>
        <v>0</v>
      </c>
      <c r="J24" s="14">
        <f>IFERROR(+VLOOKUP("LET100"&amp;A24,'Main File'!A:O,14,0),0)</f>
        <v>0</v>
      </c>
      <c r="K24" s="14">
        <f>IFERROR(+VLOOKUP("LET100"&amp;A24,'Main File'!A:O,15,0),0)</f>
        <v>0</v>
      </c>
    </row>
    <row r="25" spans="1:11" x14ac:dyDescent="0.25">
      <c r="A25" s="9">
        <f t="shared" si="0"/>
        <v>43181</v>
      </c>
      <c r="B25" s="14">
        <f>IFERROR(+VLOOKUP("LET100"&amp;A25,'Main File'!A:O,6,0),0)</f>
        <v>0</v>
      </c>
      <c r="C25" s="14">
        <f>IFERROR(+VLOOKUP("LET100"&amp;A25,'Main File'!A:O,7,0),0)</f>
        <v>0</v>
      </c>
      <c r="D25" s="14">
        <f>IFERROR(+VLOOKUP("LET100"&amp;A25,'Main File'!A:O,8,0),0)</f>
        <v>0</v>
      </c>
      <c r="E25" s="14">
        <f>IFERROR(+VLOOKUP("LET100"&amp;A25,'Main File'!A:O,9,0),0)</f>
        <v>0</v>
      </c>
      <c r="F25" s="14">
        <f>IFERROR(+VLOOKUP("LET100"&amp;A25,'Main File'!A:O,10,0),0)</f>
        <v>0</v>
      </c>
      <c r="G25" s="14">
        <f>IFERROR(+VLOOKUP("LET100"&amp;A25,'Main File'!A:O,11,0),0)</f>
        <v>0</v>
      </c>
      <c r="H25" s="14">
        <f>IFERROR(+VLOOKUP("LET100"&amp;A25,'Main File'!A:O,12,0),0)</f>
        <v>0</v>
      </c>
      <c r="I25" s="14">
        <f>IFERROR(+VLOOKUP("LET100"&amp;A25,'Main File'!A:O,13,0),0)</f>
        <v>0</v>
      </c>
      <c r="J25" s="14">
        <f>IFERROR(+VLOOKUP("LET100"&amp;A25,'Main File'!A:O,14,0),0)</f>
        <v>0</v>
      </c>
      <c r="K25" s="14">
        <f>IFERROR(+VLOOKUP("LET100"&amp;A25,'Main File'!A:O,15,0),0)</f>
        <v>0</v>
      </c>
    </row>
    <row r="26" spans="1:11" x14ac:dyDescent="0.25">
      <c r="A26" s="9">
        <f t="shared" si="0"/>
        <v>43182</v>
      </c>
      <c r="B26" s="14">
        <f>IFERROR(+VLOOKUP("LET100"&amp;A26,'Main File'!A:O,6,0),0)</f>
        <v>0</v>
      </c>
      <c r="C26" s="14">
        <f>IFERROR(+VLOOKUP("LET100"&amp;A26,'Main File'!A:O,7,0),0)</f>
        <v>0</v>
      </c>
      <c r="D26" s="14">
        <f>IFERROR(+VLOOKUP("LET100"&amp;A26,'Main File'!A:O,8,0),0)</f>
        <v>0</v>
      </c>
      <c r="E26" s="14">
        <f>IFERROR(+VLOOKUP("LET100"&amp;A26,'Main File'!A:O,9,0),0)</f>
        <v>0</v>
      </c>
      <c r="F26" s="14">
        <f>IFERROR(+VLOOKUP("LET100"&amp;A26,'Main File'!A:O,10,0),0)</f>
        <v>0</v>
      </c>
      <c r="G26" s="14">
        <f>IFERROR(+VLOOKUP("LET100"&amp;A26,'Main File'!A:O,11,0),0)</f>
        <v>0</v>
      </c>
      <c r="H26" s="14">
        <f>IFERROR(+VLOOKUP("LET100"&amp;A26,'Main File'!A:O,12,0),0)</f>
        <v>0</v>
      </c>
      <c r="I26" s="14">
        <f>IFERROR(+VLOOKUP("LET100"&amp;A26,'Main File'!A:O,13,0),0)</f>
        <v>0</v>
      </c>
      <c r="J26" s="14">
        <f>IFERROR(+VLOOKUP("LET100"&amp;A26,'Main File'!A:O,14,0),0)</f>
        <v>0</v>
      </c>
      <c r="K26" s="14">
        <f>IFERROR(+VLOOKUP("LET100"&amp;A26,'Main File'!A:O,15,0),0)</f>
        <v>0</v>
      </c>
    </row>
    <row r="27" spans="1:11" x14ac:dyDescent="0.25">
      <c r="A27" s="9">
        <f t="shared" si="0"/>
        <v>43183</v>
      </c>
      <c r="B27" s="14">
        <f>IFERROR(+VLOOKUP("LET100"&amp;A27,'Main File'!A:O,6,0),0)</f>
        <v>0</v>
      </c>
      <c r="C27" s="14">
        <f>IFERROR(+VLOOKUP("LET100"&amp;A27,'Main File'!A:O,7,0),0)</f>
        <v>0</v>
      </c>
      <c r="D27" s="14">
        <f>IFERROR(+VLOOKUP("LET100"&amp;A27,'Main File'!A:O,8,0),0)</f>
        <v>0</v>
      </c>
      <c r="E27" s="14">
        <f>IFERROR(+VLOOKUP("LET100"&amp;A27,'Main File'!A:O,9,0),0)</f>
        <v>0</v>
      </c>
      <c r="F27" s="14">
        <f>IFERROR(+VLOOKUP("LET100"&amp;A27,'Main File'!A:O,10,0),0)</f>
        <v>0</v>
      </c>
      <c r="G27" s="14">
        <f>IFERROR(+VLOOKUP("LET100"&amp;A27,'Main File'!A:O,11,0),0)</f>
        <v>0</v>
      </c>
      <c r="H27" s="14">
        <f>IFERROR(+VLOOKUP("LET100"&amp;A27,'Main File'!A:O,12,0),0)</f>
        <v>0</v>
      </c>
      <c r="I27" s="14">
        <f>IFERROR(+VLOOKUP("LET100"&amp;A27,'Main File'!A:O,13,0),0)</f>
        <v>0</v>
      </c>
      <c r="J27" s="14">
        <f>IFERROR(+VLOOKUP("LET100"&amp;A27,'Main File'!A:O,14,0),0)</f>
        <v>0</v>
      </c>
      <c r="K27" s="14">
        <f>IFERROR(+VLOOKUP("LET100"&amp;A27,'Main File'!A:O,15,0),0)</f>
        <v>0</v>
      </c>
    </row>
    <row r="28" spans="1:11" x14ac:dyDescent="0.25">
      <c r="A28" s="9">
        <f t="shared" si="0"/>
        <v>43184</v>
      </c>
      <c r="B28" s="14">
        <f>IFERROR(+VLOOKUP("LET100"&amp;A28,'Main File'!A:O,6,0),0)</f>
        <v>0</v>
      </c>
      <c r="C28" s="14">
        <f>IFERROR(+VLOOKUP("LET100"&amp;A28,'Main File'!A:O,7,0),0)</f>
        <v>0</v>
      </c>
      <c r="D28" s="14">
        <f>IFERROR(+VLOOKUP("LET100"&amp;A28,'Main File'!A:O,8,0),0)</f>
        <v>0</v>
      </c>
      <c r="E28" s="14">
        <f>IFERROR(+VLOOKUP("LET100"&amp;A28,'Main File'!A:O,9,0),0)</f>
        <v>0</v>
      </c>
      <c r="F28" s="14">
        <f>IFERROR(+VLOOKUP("LET100"&amp;A28,'Main File'!A:O,10,0),0)</f>
        <v>0</v>
      </c>
      <c r="G28" s="14">
        <f>IFERROR(+VLOOKUP("LET100"&amp;A28,'Main File'!A:O,11,0),0)</f>
        <v>0</v>
      </c>
      <c r="H28" s="14">
        <f>IFERROR(+VLOOKUP("LET100"&amp;A28,'Main File'!A:O,12,0),0)</f>
        <v>0</v>
      </c>
      <c r="I28" s="14">
        <f>IFERROR(+VLOOKUP("LET100"&amp;A28,'Main File'!A:O,13,0),0)</f>
        <v>0</v>
      </c>
      <c r="J28" s="14">
        <f>IFERROR(+VLOOKUP("LET100"&amp;A28,'Main File'!A:O,14,0),0)</f>
        <v>0</v>
      </c>
      <c r="K28" s="14">
        <f>IFERROR(+VLOOKUP("LET100"&amp;A28,'Main File'!A:O,15,0),0)</f>
        <v>0</v>
      </c>
    </row>
    <row r="29" spans="1:11" x14ac:dyDescent="0.25">
      <c r="A29" s="9">
        <f t="shared" si="0"/>
        <v>43185</v>
      </c>
      <c r="B29" s="14">
        <f>IFERROR(+VLOOKUP("LET100"&amp;A29,'Main File'!A:O,6,0),0)</f>
        <v>0</v>
      </c>
      <c r="C29" s="14">
        <f>IFERROR(+VLOOKUP("LET100"&amp;A29,'Main File'!A:O,7,0),0)</f>
        <v>0</v>
      </c>
      <c r="D29" s="14">
        <f>IFERROR(+VLOOKUP("LET100"&amp;A29,'Main File'!A:O,8,0),0)</f>
        <v>0</v>
      </c>
      <c r="E29" s="14">
        <f>IFERROR(+VLOOKUP("LET100"&amp;A29,'Main File'!A:O,9,0),0)</f>
        <v>0</v>
      </c>
      <c r="F29" s="14">
        <f>IFERROR(+VLOOKUP("LET100"&amp;A29,'Main File'!A:O,10,0),0)</f>
        <v>0</v>
      </c>
      <c r="G29" s="14">
        <f>IFERROR(+VLOOKUP("LET100"&amp;A29,'Main File'!A:O,11,0),0)</f>
        <v>0</v>
      </c>
      <c r="H29" s="14">
        <f>IFERROR(+VLOOKUP("LET100"&amp;A29,'Main File'!A:O,12,0),0)</f>
        <v>0</v>
      </c>
      <c r="I29" s="14">
        <f>IFERROR(+VLOOKUP("LET100"&amp;A29,'Main File'!A:O,13,0),0)</f>
        <v>0</v>
      </c>
      <c r="J29" s="14">
        <f>IFERROR(+VLOOKUP("LET100"&amp;A29,'Main File'!A:O,14,0),0)</f>
        <v>0</v>
      </c>
      <c r="K29" s="14">
        <f>IFERROR(+VLOOKUP("LET100"&amp;A29,'Main File'!A:O,15,0),0)</f>
        <v>0</v>
      </c>
    </row>
    <row r="30" spans="1:11" x14ac:dyDescent="0.25">
      <c r="A30" s="9">
        <f t="shared" si="0"/>
        <v>43186</v>
      </c>
      <c r="B30" s="14">
        <f>IFERROR(+VLOOKUP("LET100"&amp;A30,'Main File'!A:O,6,0),0)</f>
        <v>0</v>
      </c>
      <c r="C30" s="14">
        <f>IFERROR(+VLOOKUP("LET100"&amp;A30,'Main File'!A:O,7,0),0)</f>
        <v>0</v>
      </c>
      <c r="D30" s="14">
        <f>IFERROR(+VLOOKUP("LET100"&amp;A30,'Main File'!A:O,8,0),0)</f>
        <v>0</v>
      </c>
      <c r="E30" s="14">
        <f>IFERROR(+VLOOKUP("LET100"&amp;A30,'Main File'!A:O,9,0),0)</f>
        <v>0</v>
      </c>
      <c r="F30" s="14">
        <f>IFERROR(+VLOOKUP("LET100"&amp;A30,'Main File'!A:O,10,0),0)</f>
        <v>0</v>
      </c>
      <c r="G30" s="14">
        <f>IFERROR(+VLOOKUP("LET100"&amp;A30,'Main File'!A:O,11,0),0)</f>
        <v>0</v>
      </c>
      <c r="H30" s="14">
        <f>IFERROR(+VLOOKUP("LET100"&amp;A30,'Main File'!A:O,12,0),0)</f>
        <v>0</v>
      </c>
      <c r="I30" s="14">
        <f>IFERROR(+VLOOKUP("LET100"&amp;A30,'Main File'!A:O,13,0),0)</f>
        <v>0</v>
      </c>
      <c r="J30" s="14">
        <f>IFERROR(+VLOOKUP("LET100"&amp;A30,'Main File'!A:O,14,0),0)</f>
        <v>0</v>
      </c>
      <c r="K30" s="14">
        <f>IFERROR(+VLOOKUP("LET100"&amp;A30,'Main File'!A:O,15,0),0)</f>
        <v>0</v>
      </c>
    </row>
    <row r="31" spans="1:11" x14ac:dyDescent="0.25">
      <c r="A31" s="9">
        <f t="shared" si="0"/>
        <v>43187</v>
      </c>
      <c r="B31" s="14">
        <f>IFERROR(+VLOOKUP("LET100"&amp;A31,'Main File'!A:O,6,0),0)</f>
        <v>0</v>
      </c>
      <c r="C31" s="14">
        <f>IFERROR(+VLOOKUP("LET100"&amp;A31,'Main File'!A:O,7,0),0)</f>
        <v>0</v>
      </c>
      <c r="D31" s="14">
        <f>IFERROR(+VLOOKUP("LET100"&amp;A31,'Main File'!A:O,8,0),0)</f>
        <v>0</v>
      </c>
      <c r="E31" s="14">
        <f>IFERROR(+VLOOKUP("LET100"&amp;A31,'Main File'!A:O,9,0),0)</f>
        <v>0</v>
      </c>
      <c r="F31" s="14">
        <f>IFERROR(+VLOOKUP("LET100"&amp;A31,'Main File'!A:O,10,0),0)</f>
        <v>0</v>
      </c>
      <c r="G31" s="14">
        <f>IFERROR(+VLOOKUP("LET100"&amp;A31,'Main File'!A:O,11,0),0)</f>
        <v>0</v>
      </c>
      <c r="H31" s="14">
        <f>IFERROR(+VLOOKUP("LET100"&amp;A31,'Main File'!A:O,12,0),0)</f>
        <v>0</v>
      </c>
      <c r="I31" s="14">
        <f>IFERROR(+VLOOKUP("LET100"&amp;A31,'Main File'!A:O,13,0),0)</f>
        <v>0</v>
      </c>
      <c r="J31" s="14">
        <f>IFERROR(+VLOOKUP("LET100"&amp;A31,'Main File'!A:O,14,0),0)</f>
        <v>0</v>
      </c>
      <c r="K31" s="14">
        <f>IFERROR(+VLOOKUP("LET100"&amp;A31,'Main File'!A:O,15,0),0)</f>
        <v>0</v>
      </c>
    </row>
    <row r="32" spans="1:11" x14ac:dyDescent="0.25">
      <c r="A32" s="9">
        <f t="shared" si="0"/>
        <v>43188</v>
      </c>
      <c r="B32" s="14">
        <f>IFERROR(+VLOOKUP("LET100"&amp;A32,'Main File'!A:O,6,0),0)</f>
        <v>0</v>
      </c>
      <c r="C32" s="14">
        <f>IFERROR(+VLOOKUP("LET100"&amp;A32,'Main File'!A:O,7,0),0)</f>
        <v>0</v>
      </c>
      <c r="D32" s="14">
        <f>IFERROR(+VLOOKUP("LET100"&amp;A32,'Main File'!A:O,8,0),0)</f>
        <v>0</v>
      </c>
      <c r="E32" s="14">
        <f>IFERROR(+VLOOKUP("LET100"&amp;A32,'Main File'!A:O,9,0),0)</f>
        <v>0</v>
      </c>
      <c r="F32" s="14">
        <f>IFERROR(+VLOOKUP("LET100"&amp;A32,'Main File'!A:O,10,0),0)</f>
        <v>0</v>
      </c>
      <c r="G32" s="14">
        <f>IFERROR(+VLOOKUP("LET100"&amp;A32,'Main File'!A:O,11,0),0)</f>
        <v>0</v>
      </c>
      <c r="H32" s="14">
        <f>IFERROR(+VLOOKUP("LET100"&amp;A32,'Main File'!A:O,12,0),0)</f>
        <v>0</v>
      </c>
      <c r="I32" s="14">
        <f>IFERROR(+VLOOKUP("LET100"&amp;A32,'Main File'!A:O,13,0),0)</f>
        <v>0</v>
      </c>
      <c r="J32" s="14">
        <f>IFERROR(+VLOOKUP("LET100"&amp;A32,'Main File'!A:O,14,0),0)</f>
        <v>0</v>
      </c>
      <c r="K32" s="14">
        <f>IFERROR(+VLOOKUP("LET100"&amp;A32,'Main File'!A:O,15,0),0)</f>
        <v>0</v>
      </c>
    </row>
    <row r="33" spans="1:11" x14ac:dyDescent="0.25">
      <c r="A33" s="9">
        <f t="shared" si="0"/>
        <v>43189</v>
      </c>
      <c r="B33" s="14">
        <f>IFERROR(+VLOOKUP("LET100"&amp;A33,'Main File'!A:O,6,0),0)</f>
        <v>0</v>
      </c>
      <c r="C33" s="14">
        <f>IFERROR(+VLOOKUP("LET100"&amp;A33,'Main File'!A:O,7,0),0)</f>
        <v>0</v>
      </c>
      <c r="D33" s="14">
        <f>IFERROR(+VLOOKUP("LET100"&amp;A33,'Main File'!A:O,8,0),0)</f>
        <v>0</v>
      </c>
      <c r="E33" s="14">
        <f>IFERROR(+VLOOKUP("LET100"&amp;A33,'Main File'!A:O,9,0),0)</f>
        <v>0</v>
      </c>
      <c r="F33" s="14">
        <f>IFERROR(+VLOOKUP("LET100"&amp;A33,'Main File'!A:O,10,0),0)</f>
        <v>0</v>
      </c>
      <c r="G33" s="14">
        <f>IFERROR(+VLOOKUP("LET100"&amp;A33,'Main File'!A:O,11,0),0)</f>
        <v>0</v>
      </c>
      <c r="H33" s="14">
        <f>IFERROR(+VLOOKUP("LET100"&amp;A33,'Main File'!A:O,12,0),0)</f>
        <v>0</v>
      </c>
      <c r="I33" s="14">
        <f>IFERROR(+VLOOKUP("LET100"&amp;A33,'Main File'!A:O,13,0),0)</f>
        <v>0</v>
      </c>
      <c r="J33" s="14">
        <f>IFERROR(+VLOOKUP("LET100"&amp;A33,'Main File'!A:O,14,0),0)</f>
        <v>0</v>
      </c>
      <c r="K33" s="14">
        <f>IFERROR(+VLOOKUP("LET100"&amp;A33,'Main File'!A:O,15,0),0)</f>
        <v>0</v>
      </c>
    </row>
    <row r="34" spans="1:11" x14ac:dyDescent="0.25">
      <c r="A34" s="9">
        <f t="shared" si="0"/>
        <v>43190</v>
      </c>
      <c r="B34" s="14">
        <f>IFERROR(+VLOOKUP("LET100"&amp;A34,'Main File'!A:O,6,0),0)</f>
        <v>0</v>
      </c>
      <c r="C34" s="14">
        <f>IFERROR(+VLOOKUP("LET100"&amp;A34,'Main File'!A:O,7,0),0)</f>
        <v>0</v>
      </c>
      <c r="D34" s="14">
        <f>IFERROR(+VLOOKUP("LET100"&amp;A34,'Main File'!A:O,8,0),0)</f>
        <v>0</v>
      </c>
      <c r="E34" s="14">
        <f>IFERROR(+VLOOKUP("LET100"&amp;A34,'Main File'!A:O,9,0),0)</f>
        <v>0</v>
      </c>
      <c r="F34" s="14">
        <f>IFERROR(+VLOOKUP("LET100"&amp;A34,'Main File'!A:O,10,0),0)</f>
        <v>0</v>
      </c>
      <c r="G34" s="14">
        <f>IFERROR(+VLOOKUP("LET100"&amp;A34,'Main File'!A:O,11,0),0)</f>
        <v>0</v>
      </c>
      <c r="H34" s="14">
        <f>IFERROR(+VLOOKUP("LET100"&amp;A34,'Main File'!A:O,12,0),0)</f>
        <v>0</v>
      </c>
      <c r="I34" s="14">
        <f>IFERROR(+VLOOKUP("LET100"&amp;A34,'Main File'!A:O,13,0),0)</f>
        <v>0</v>
      </c>
      <c r="J34" s="14">
        <f>IFERROR(+VLOOKUP("LET100"&amp;A34,'Main File'!A:O,14,0),0)</f>
        <v>0</v>
      </c>
      <c r="K34" s="14">
        <f>IFERROR(+VLOOKUP("LET100"&amp;A34,'Main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41"/>
  <sheetViews>
    <sheetView workbookViewId="0">
      <selection activeCell="A6" sqref="A6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Tax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5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IFERROR(+VLOOKUP("LETAXP"&amp;A4,'Main File'!A:O,6,0),0)</f>
        <v>2.4087990658077763</v>
      </c>
      <c r="C4" s="14">
        <f>IFERROR(+VLOOKUP("LETAXP"&amp;A4,'Main File'!A:O,7,0),0)</f>
        <v>0.30002234303937908</v>
      </c>
      <c r="D4" s="14">
        <f>IFERROR(+VLOOKUP("LETAXP"&amp;A4,'Main File'!A:O,8,0),0)</f>
        <v>0</v>
      </c>
      <c r="E4" s="14">
        <f>IFERROR(+VLOOKUP("LETAXP"&amp;A4,'Main File'!A:O,9,0),0)</f>
        <v>0.25718195743907712</v>
      </c>
      <c r="F4" s="14">
        <f>IFERROR(+VLOOKUP("LETAXP"&amp;A4,'Main File'!A:O,10,0),0)</f>
        <v>2.9660033662862322</v>
      </c>
      <c r="G4" s="14">
        <f>IFERROR(+VLOOKUP("LETAXP"&amp;A4,'Main File'!A:O,11,0),0)</f>
        <v>1.4327481166600087</v>
      </c>
      <c r="H4" s="14">
        <f>IFERROR(+VLOOKUP("LETAXP"&amp;A4,'Main File'!A:O,12,0),0)</f>
        <v>0</v>
      </c>
      <c r="I4" s="14">
        <f>IFERROR(+VLOOKUP("LETAXP"&amp;A4,'Main File'!A:O,13,0),0)</f>
        <v>0</v>
      </c>
      <c r="J4" s="14">
        <f>IFERROR(+VLOOKUP("LETAXP"&amp;A4,'Main File'!A:O,14,0),0)</f>
        <v>0.24350961491221812</v>
      </c>
      <c r="K4" s="14">
        <f>IFERROR(+VLOOKUP("LETAXP"&amp;A4,'Main File'!A:O,15,0),0)</f>
        <v>1.6762577315722269</v>
      </c>
    </row>
    <row r="5" spans="1:14" x14ac:dyDescent="0.25">
      <c r="A5" s="9">
        <v>43161</v>
      </c>
      <c r="B5" s="14">
        <f>IFERROR(+VLOOKUP("LETAXP"&amp;A5,'Main File'!A:O,6,0),0)</f>
        <v>2.408490433170555</v>
      </c>
      <c r="C5" s="14">
        <f>IFERROR(+VLOOKUP("LETAXP"&amp;A5,'Main File'!A:O,7,0),0)</f>
        <v>0.30002231469055485</v>
      </c>
      <c r="D5" s="14">
        <f>IFERROR(+VLOOKUP("LETAXP"&amp;A5,'Main File'!A:O,8,0),0)</f>
        <v>0</v>
      </c>
      <c r="E5" s="14">
        <f>IFERROR(+VLOOKUP("LETAXP"&amp;A5,'Main File'!A:O,9,0),0)</f>
        <v>0.25712675799171453</v>
      </c>
      <c r="F5" s="14">
        <f>IFERROR(+VLOOKUP("LETAXP"&amp;A5,'Main File'!A:O,10,0),0)</f>
        <v>2.9656395058528244</v>
      </c>
      <c r="G5" s="14">
        <f>IFERROR(+VLOOKUP("LETAXP"&amp;A5,'Main File'!A:O,11,0),0)</f>
        <v>1.4330185947048391</v>
      </c>
      <c r="H5" s="14">
        <f>IFERROR(+VLOOKUP("LETAXP"&amp;A5,'Main File'!A:O,12,0),0)</f>
        <v>0</v>
      </c>
      <c r="I5" s="14">
        <f>IFERROR(+VLOOKUP("LETAXP"&amp;A5,'Main File'!A:O,13,0),0)</f>
        <v>0</v>
      </c>
      <c r="J5" s="14">
        <f>IFERROR(+VLOOKUP("LETAXP"&amp;A5,'Main File'!A:O,14,0),0)</f>
        <v>0.24355017007458069</v>
      </c>
      <c r="K5" s="14">
        <f>IFERROR(+VLOOKUP("LETAXP"&amp;A5,'Main File'!A:O,15,0),0)</f>
        <v>1.6765687647794199</v>
      </c>
    </row>
    <row r="6" spans="1:14" x14ac:dyDescent="0.25">
      <c r="A6" s="9">
        <f>+A5+1</f>
        <v>43162</v>
      </c>
      <c r="B6" s="14">
        <f>IFERROR(+VLOOKUP("LETAXP"&amp;A6,'Main File'!A:O,6,0),0)</f>
        <v>2.4085011293703738</v>
      </c>
      <c r="C6" s="14">
        <f>IFERROR(+VLOOKUP("LETAXP"&amp;A6,'Main File'!A:O,7,0),0)</f>
        <v>0.30002233109581117</v>
      </c>
      <c r="D6" s="14">
        <f>IFERROR(+VLOOKUP("LETAXP"&amp;A6,'Main File'!A:O,8,0),0)</f>
        <v>0</v>
      </c>
      <c r="E6" s="14">
        <f>IFERROR(+VLOOKUP("LETAXP"&amp;A6,'Main File'!A:O,9,0),0)</f>
        <v>0.25712892788505975</v>
      </c>
      <c r="F6" s="14">
        <f>IFERROR(+VLOOKUP("LETAXP"&amp;A6,'Main File'!A:O,10,0),0)</f>
        <v>2.9656523883512445</v>
      </c>
      <c r="G6" s="14">
        <f>IFERROR(+VLOOKUP("LETAXP"&amp;A6,'Main File'!A:O,11,0),0)</f>
        <v>1.4330261479324768</v>
      </c>
      <c r="H6" s="14">
        <f>IFERROR(+VLOOKUP("LETAXP"&amp;A6,'Main File'!A:O,12,0),0)</f>
        <v>0</v>
      </c>
      <c r="I6" s="14">
        <f>IFERROR(+VLOOKUP("LETAXP"&amp;A6,'Main File'!A:O,13,0),0)</f>
        <v>0</v>
      </c>
      <c r="J6" s="14">
        <f>IFERROR(+VLOOKUP("LETAXP"&amp;A6,'Main File'!A:O,14,0),0)</f>
        <v>0.24354931894237122</v>
      </c>
      <c r="K6" s="14">
        <f>IFERROR(+VLOOKUP("LETAXP"&amp;A6,'Main File'!A:O,15,0),0)</f>
        <v>1.676575466874848</v>
      </c>
    </row>
    <row r="7" spans="1:14" x14ac:dyDescent="0.25">
      <c r="A7" s="9">
        <f t="shared" ref="A7:A34" si="0">+A6+1</f>
        <v>43163</v>
      </c>
      <c r="B7" s="14">
        <f>IFERROR(+VLOOKUP("LETAXP"&amp;A7,'Main File'!A:O,6,0),0)</f>
        <v>2.4085115706528164</v>
      </c>
      <c r="C7" s="14">
        <f>IFERROR(+VLOOKUP("LETAXP"&amp;A7,'Main File'!A:O,7,0),0)</f>
        <v>0.30002234592088789</v>
      </c>
      <c r="D7" s="14">
        <f>IFERROR(+VLOOKUP("LETAXP"&amp;A7,'Main File'!A:O,8,0),0)</f>
        <v>0</v>
      </c>
      <c r="E7" s="14">
        <f>IFERROR(+VLOOKUP("LETAXP"&amp;A7,'Main File'!A:O,9,0),0)</f>
        <v>0.25713012195415791</v>
      </c>
      <c r="F7" s="14">
        <f>IFERROR(+VLOOKUP("LETAXP"&amp;A7,'Main File'!A:O,10,0),0)</f>
        <v>2.9656640385278621</v>
      </c>
      <c r="G7" s="14">
        <f>IFERROR(+VLOOKUP("LETAXP"&amp;A7,'Main File'!A:O,11,0),0)</f>
        <v>1.4330382382751119</v>
      </c>
      <c r="H7" s="14">
        <f>IFERROR(+VLOOKUP("LETAXP"&amp;A7,'Main File'!A:O,12,0),0)</f>
        <v>0</v>
      </c>
      <c r="I7" s="14">
        <f>IFERROR(+VLOOKUP("LETAXP"&amp;A7,'Main File'!A:O,13,0),0)</f>
        <v>0</v>
      </c>
      <c r="J7" s="14">
        <f>IFERROR(+VLOOKUP("LETAXP"&amp;A7,'Main File'!A:O,14,0),0)</f>
        <v>0.24355754454926129</v>
      </c>
      <c r="K7" s="14">
        <f>IFERROR(+VLOOKUP("LETAXP"&amp;A7,'Main File'!A:O,15,0),0)</f>
        <v>1.6765957828243732</v>
      </c>
    </row>
    <row r="8" spans="1:14" x14ac:dyDescent="0.25">
      <c r="A8" s="9">
        <f t="shared" si="0"/>
        <v>43164</v>
      </c>
      <c r="B8" s="14">
        <f>IFERROR(+VLOOKUP("LETAXP"&amp;A8,'Main File'!A:O,6,0),0)</f>
        <v>0</v>
      </c>
      <c r="C8" s="14">
        <f>IFERROR(+VLOOKUP("LETAXP"&amp;A8,'Main File'!A:O,7,0),0)</f>
        <v>0</v>
      </c>
      <c r="D8" s="14">
        <f>IFERROR(+VLOOKUP("LETAXP"&amp;A8,'Main File'!A:O,8,0),0)</f>
        <v>0</v>
      </c>
      <c r="E8" s="14">
        <f>IFERROR(+VLOOKUP("LETAXP"&amp;A8,'Main File'!A:O,9,0),0)</f>
        <v>0</v>
      </c>
      <c r="F8" s="14">
        <f>IFERROR(+VLOOKUP("LETAXP"&amp;A8,'Main File'!A:O,10,0),0)</f>
        <v>0</v>
      </c>
      <c r="G8" s="14">
        <f>IFERROR(+VLOOKUP("LETAXP"&amp;A8,'Main File'!A:O,11,0),0)</f>
        <v>0</v>
      </c>
      <c r="H8" s="14">
        <f>IFERROR(+VLOOKUP("LETAXP"&amp;A8,'Main File'!A:O,12,0),0)</f>
        <v>0</v>
      </c>
      <c r="I8" s="14">
        <f>IFERROR(+VLOOKUP("LETAXP"&amp;A8,'Main File'!A:O,13,0),0)</f>
        <v>0</v>
      </c>
      <c r="J8" s="14">
        <f>IFERROR(+VLOOKUP("LETAXP"&amp;A8,'Main File'!A:O,14,0),0)</f>
        <v>0</v>
      </c>
      <c r="K8" s="14">
        <f>IFERROR(+VLOOKUP("LETAXP"&amp;A8,'Main File'!A:O,15,0),0)</f>
        <v>0</v>
      </c>
    </row>
    <row r="9" spans="1:14" x14ac:dyDescent="0.25">
      <c r="A9" s="9">
        <f t="shared" si="0"/>
        <v>43165</v>
      </c>
      <c r="B9" s="14">
        <f>IFERROR(+VLOOKUP("LETAXP"&amp;A9,'Main File'!A:O,6,0),0)</f>
        <v>0</v>
      </c>
      <c r="C9" s="14">
        <f>IFERROR(+VLOOKUP("LETAXP"&amp;A9,'Main File'!A:O,7,0),0)</f>
        <v>0</v>
      </c>
      <c r="D9" s="14">
        <f>IFERROR(+VLOOKUP("LETAXP"&amp;A9,'Main File'!A:O,8,0),0)</f>
        <v>0</v>
      </c>
      <c r="E9" s="14">
        <f>IFERROR(+VLOOKUP("LETAXP"&amp;A9,'Main File'!A:O,9,0),0)</f>
        <v>0</v>
      </c>
      <c r="F9" s="14">
        <f>IFERROR(+VLOOKUP("LETAXP"&amp;A9,'Main File'!A:O,10,0),0)</f>
        <v>0</v>
      </c>
      <c r="G9" s="14">
        <f>IFERROR(+VLOOKUP("LETAXP"&amp;A9,'Main File'!A:O,11,0),0)</f>
        <v>0</v>
      </c>
      <c r="H9" s="14">
        <f>IFERROR(+VLOOKUP("LETAXP"&amp;A9,'Main File'!A:O,12,0),0)</f>
        <v>0</v>
      </c>
      <c r="I9" s="14">
        <f>IFERROR(+VLOOKUP("LETAXP"&amp;A9,'Main File'!A:O,13,0),0)</f>
        <v>0</v>
      </c>
      <c r="J9" s="14">
        <f>IFERROR(+VLOOKUP("LETAXP"&amp;A9,'Main File'!A:O,14,0),0)</f>
        <v>0</v>
      </c>
      <c r="K9" s="14">
        <f>IFERROR(+VLOOKUP("LETAXP"&amp;A9,'Main File'!A:O,15,0),0)</f>
        <v>0</v>
      </c>
    </row>
    <row r="10" spans="1:14" x14ac:dyDescent="0.25">
      <c r="A10" s="9">
        <f t="shared" si="0"/>
        <v>43166</v>
      </c>
      <c r="B10" s="14">
        <f>IFERROR(+VLOOKUP("LETAXP"&amp;A10,'Main File'!A:O,6,0),0)</f>
        <v>0</v>
      </c>
      <c r="C10" s="14">
        <f>IFERROR(+VLOOKUP("LETAXP"&amp;A10,'Main File'!A:O,7,0),0)</f>
        <v>0</v>
      </c>
      <c r="D10" s="14">
        <f>IFERROR(+VLOOKUP("LETAXP"&amp;A10,'Main File'!A:O,8,0),0)</f>
        <v>0</v>
      </c>
      <c r="E10" s="14">
        <f>IFERROR(+VLOOKUP("LETAXP"&amp;A10,'Main File'!A:O,9,0),0)</f>
        <v>0</v>
      </c>
      <c r="F10" s="14">
        <f>IFERROR(+VLOOKUP("LETAXP"&amp;A10,'Main File'!A:O,10,0),0)</f>
        <v>0</v>
      </c>
      <c r="G10" s="14">
        <f>IFERROR(+VLOOKUP("LETAXP"&amp;A10,'Main File'!A:O,11,0),0)</f>
        <v>0</v>
      </c>
      <c r="H10" s="14">
        <f>IFERROR(+VLOOKUP("LETAXP"&amp;A10,'Main File'!A:O,12,0),0)</f>
        <v>0</v>
      </c>
      <c r="I10" s="14">
        <f>IFERROR(+VLOOKUP("LETAXP"&amp;A10,'Main File'!A:O,13,0),0)</f>
        <v>0</v>
      </c>
      <c r="J10" s="14">
        <f>IFERROR(+VLOOKUP("LETAXP"&amp;A10,'Main File'!A:O,14,0),0)</f>
        <v>0</v>
      </c>
      <c r="K10" s="14">
        <f>IFERROR(+VLOOKUP("LETAXP"&amp;A10,'Main File'!A:O,15,0),0)</f>
        <v>0</v>
      </c>
    </row>
    <row r="11" spans="1:14" x14ac:dyDescent="0.25">
      <c r="A11" s="9">
        <f t="shared" si="0"/>
        <v>43167</v>
      </c>
      <c r="B11" s="14">
        <f>IFERROR(+VLOOKUP("LETAXP"&amp;A11,'Main File'!A:O,6,0),0)</f>
        <v>0</v>
      </c>
      <c r="C11" s="14">
        <f>IFERROR(+VLOOKUP("LETAXP"&amp;A11,'Main File'!A:O,7,0),0)</f>
        <v>0</v>
      </c>
      <c r="D11" s="14">
        <f>IFERROR(+VLOOKUP("LETAXP"&amp;A11,'Main File'!A:O,8,0),0)</f>
        <v>0</v>
      </c>
      <c r="E11" s="14">
        <f>IFERROR(+VLOOKUP("LETAXP"&amp;A11,'Main File'!A:O,9,0),0)</f>
        <v>0</v>
      </c>
      <c r="F11" s="14">
        <f>IFERROR(+VLOOKUP("LETAXP"&amp;A11,'Main File'!A:O,10,0),0)</f>
        <v>0</v>
      </c>
      <c r="G11" s="14">
        <f>IFERROR(+VLOOKUP("LETAXP"&amp;A11,'Main File'!A:O,11,0),0)</f>
        <v>0</v>
      </c>
      <c r="H11" s="14">
        <f>IFERROR(+VLOOKUP("LETAXP"&amp;A11,'Main File'!A:O,12,0),0)</f>
        <v>0</v>
      </c>
      <c r="I11" s="14">
        <f>IFERROR(+VLOOKUP("LETAXP"&amp;A11,'Main File'!A:O,13,0),0)</f>
        <v>0</v>
      </c>
      <c r="J11" s="14">
        <f>IFERROR(+VLOOKUP("LETAXP"&amp;A11,'Main File'!A:O,14,0),0)</f>
        <v>0</v>
      </c>
      <c r="K11" s="14">
        <f>IFERROR(+VLOOKUP("LETAXP"&amp;A11,'Main File'!A:O,15,0),0)</f>
        <v>0</v>
      </c>
    </row>
    <row r="12" spans="1:14" x14ac:dyDescent="0.25">
      <c r="A12" s="9">
        <f t="shared" si="0"/>
        <v>43168</v>
      </c>
      <c r="B12" s="14">
        <f>IFERROR(+VLOOKUP("LETAXP"&amp;A12,'Main File'!A:O,6,0),0)</f>
        <v>0</v>
      </c>
      <c r="C12" s="14">
        <f>IFERROR(+VLOOKUP("LETAXP"&amp;A12,'Main File'!A:O,7,0),0)</f>
        <v>0</v>
      </c>
      <c r="D12" s="14">
        <f>IFERROR(+VLOOKUP("LETAXP"&amp;A12,'Main File'!A:O,8,0),0)</f>
        <v>0</v>
      </c>
      <c r="E12" s="14">
        <f>IFERROR(+VLOOKUP("LETAXP"&amp;A12,'Main File'!A:O,9,0),0)</f>
        <v>0</v>
      </c>
      <c r="F12" s="14">
        <f>IFERROR(+VLOOKUP("LETAXP"&amp;A12,'Main File'!A:O,10,0),0)</f>
        <v>0</v>
      </c>
      <c r="G12" s="14">
        <f>IFERROR(+VLOOKUP("LETAXP"&amp;A12,'Main File'!A:O,11,0),0)</f>
        <v>0</v>
      </c>
      <c r="H12" s="14">
        <f>IFERROR(+VLOOKUP("LETAXP"&amp;A12,'Main File'!A:O,12,0),0)</f>
        <v>0</v>
      </c>
      <c r="I12" s="14">
        <f>IFERROR(+VLOOKUP("LETAXP"&amp;A12,'Main File'!A:O,13,0),0)</f>
        <v>0</v>
      </c>
      <c r="J12" s="14">
        <f>IFERROR(+VLOOKUP("LETAXP"&amp;A12,'Main File'!A:O,14,0),0)</f>
        <v>0</v>
      </c>
      <c r="K12" s="14">
        <f>IFERROR(+VLOOKUP("LETAXP"&amp;A12,'Main File'!A:O,15,0),0)</f>
        <v>0</v>
      </c>
    </row>
    <row r="13" spans="1:14" x14ac:dyDescent="0.25">
      <c r="A13" s="9">
        <f t="shared" si="0"/>
        <v>43169</v>
      </c>
      <c r="B13" s="14">
        <f>IFERROR(+VLOOKUP("LETAXP"&amp;A13,'Main File'!A:O,6,0),0)</f>
        <v>0</v>
      </c>
      <c r="C13" s="14">
        <f>IFERROR(+VLOOKUP("LETAXP"&amp;A13,'Main File'!A:O,7,0),0)</f>
        <v>0</v>
      </c>
      <c r="D13" s="14">
        <f>IFERROR(+VLOOKUP("LETAXP"&amp;A13,'Main File'!A:O,8,0),0)</f>
        <v>0</v>
      </c>
      <c r="E13" s="14">
        <f>IFERROR(+VLOOKUP("LETAXP"&amp;A13,'Main File'!A:O,9,0),0)</f>
        <v>0</v>
      </c>
      <c r="F13" s="14">
        <f>IFERROR(+VLOOKUP("LETAXP"&amp;A13,'Main File'!A:O,10,0),0)</f>
        <v>0</v>
      </c>
      <c r="G13" s="14">
        <f>IFERROR(+VLOOKUP("LETAXP"&amp;A13,'Main File'!A:O,11,0),0)</f>
        <v>0</v>
      </c>
      <c r="H13" s="14">
        <f>IFERROR(+VLOOKUP("LETAXP"&amp;A13,'Main File'!A:O,12,0),0)</f>
        <v>0</v>
      </c>
      <c r="I13" s="14">
        <f>IFERROR(+VLOOKUP("LETAXP"&amp;A13,'Main File'!A:O,13,0),0)</f>
        <v>0</v>
      </c>
      <c r="J13" s="14">
        <f>IFERROR(+VLOOKUP("LETAXP"&amp;A13,'Main File'!A:O,14,0),0)</f>
        <v>0</v>
      </c>
      <c r="K13" s="14">
        <f>IFERROR(+VLOOKUP("LETAXP"&amp;A13,'Main File'!A:O,15,0),0)</f>
        <v>0</v>
      </c>
    </row>
    <row r="14" spans="1:14" x14ac:dyDescent="0.25">
      <c r="A14" s="9">
        <f t="shared" si="0"/>
        <v>43170</v>
      </c>
      <c r="B14" s="14">
        <f>IFERROR(+VLOOKUP("LETAXP"&amp;A14,'Main File'!A:O,6,0),0)</f>
        <v>0</v>
      </c>
      <c r="C14" s="14">
        <f>IFERROR(+VLOOKUP("LETAXP"&amp;A14,'Main File'!A:O,7,0),0)</f>
        <v>0</v>
      </c>
      <c r="D14" s="14">
        <f>IFERROR(+VLOOKUP("LETAXP"&amp;A14,'Main File'!A:O,8,0),0)</f>
        <v>0</v>
      </c>
      <c r="E14" s="14">
        <f>IFERROR(+VLOOKUP("LETAXP"&amp;A14,'Main File'!A:O,9,0),0)</f>
        <v>0</v>
      </c>
      <c r="F14" s="14">
        <f>IFERROR(+VLOOKUP("LETAXP"&amp;A14,'Main File'!A:O,10,0),0)</f>
        <v>0</v>
      </c>
      <c r="G14" s="14">
        <f>IFERROR(+VLOOKUP("LETAXP"&amp;A14,'Main File'!A:O,11,0),0)</f>
        <v>0</v>
      </c>
      <c r="H14" s="14">
        <f>IFERROR(+VLOOKUP("LETAXP"&amp;A14,'Main File'!A:O,12,0),0)</f>
        <v>0</v>
      </c>
      <c r="I14" s="14">
        <f>IFERROR(+VLOOKUP("LETAXP"&amp;A14,'Main File'!A:O,13,0),0)</f>
        <v>0</v>
      </c>
      <c r="J14" s="14">
        <f>IFERROR(+VLOOKUP("LETAXP"&amp;A14,'Main File'!A:O,14,0),0)</f>
        <v>0</v>
      </c>
      <c r="K14" s="14">
        <f>IFERROR(+VLOOKUP("LETAXP"&amp;A14,'Main File'!A:O,15,0),0)</f>
        <v>0</v>
      </c>
    </row>
    <row r="15" spans="1:14" x14ac:dyDescent="0.25">
      <c r="A15" s="9">
        <f t="shared" si="0"/>
        <v>43171</v>
      </c>
      <c r="B15" s="14">
        <f>IFERROR(+VLOOKUP("LETAXP"&amp;A15,'Main File'!A:O,6,0),0)</f>
        <v>0</v>
      </c>
      <c r="C15" s="14">
        <f>IFERROR(+VLOOKUP("LETAXP"&amp;A15,'Main File'!A:O,7,0),0)</f>
        <v>0</v>
      </c>
      <c r="D15" s="14">
        <f>IFERROR(+VLOOKUP("LETAXP"&amp;A15,'Main File'!A:O,8,0),0)</f>
        <v>0</v>
      </c>
      <c r="E15" s="14">
        <f>IFERROR(+VLOOKUP("LETAXP"&amp;A15,'Main File'!A:O,9,0),0)</f>
        <v>0</v>
      </c>
      <c r="F15" s="14">
        <f>IFERROR(+VLOOKUP("LETAXP"&amp;A15,'Main File'!A:O,10,0),0)</f>
        <v>0</v>
      </c>
      <c r="G15" s="14">
        <f>IFERROR(+VLOOKUP("LETAXP"&amp;A15,'Main File'!A:O,11,0),0)</f>
        <v>0</v>
      </c>
      <c r="H15" s="14">
        <f>IFERROR(+VLOOKUP("LETAXP"&amp;A15,'Main File'!A:O,12,0),0)</f>
        <v>0</v>
      </c>
      <c r="I15" s="14">
        <f>IFERROR(+VLOOKUP("LETAXP"&amp;A15,'Main File'!A:O,13,0),0)</f>
        <v>0</v>
      </c>
      <c r="J15" s="14">
        <f>IFERROR(+VLOOKUP("LETAXP"&amp;A15,'Main File'!A:O,14,0),0)</f>
        <v>0</v>
      </c>
      <c r="K15" s="14">
        <f>IFERROR(+VLOOKUP("LETAXP"&amp;A15,'Main File'!A:O,15,0),0)</f>
        <v>0</v>
      </c>
    </row>
    <row r="16" spans="1:14" x14ac:dyDescent="0.25">
      <c r="A16" s="9">
        <f t="shared" si="0"/>
        <v>43172</v>
      </c>
      <c r="B16" s="14">
        <f>IFERROR(+VLOOKUP("LETAXP"&amp;A16,'Main File'!A:O,6,0),0)</f>
        <v>0</v>
      </c>
      <c r="C16" s="14">
        <f>IFERROR(+VLOOKUP("LETAXP"&amp;A16,'Main File'!A:O,7,0),0)</f>
        <v>0</v>
      </c>
      <c r="D16" s="14">
        <f>IFERROR(+VLOOKUP("LETAXP"&amp;A16,'Main File'!A:O,8,0),0)</f>
        <v>0</v>
      </c>
      <c r="E16" s="14">
        <f>IFERROR(+VLOOKUP("LETAXP"&amp;A16,'Main File'!A:O,9,0),0)</f>
        <v>0</v>
      </c>
      <c r="F16" s="14">
        <f>IFERROR(+VLOOKUP("LETAXP"&amp;A16,'Main File'!A:O,10,0),0)</f>
        <v>0</v>
      </c>
      <c r="G16" s="14">
        <f>IFERROR(+VLOOKUP("LETAXP"&amp;A16,'Main File'!A:O,11,0),0)</f>
        <v>0</v>
      </c>
      <c r="H16" s="14">
        <f>IFERROR(+VLOOKUP("LETAXP"&amp;A16,'Main File'!A:O,12,0),0)</f>
        <v>0</v>
      </c>
      <c r="I16" s="14">
        <f>IFERROR(+VLOOKUP("LETAXP"&amp;A16,'Main File'!A:O,13,0),0)</f>
        <v>0</v>
      </c>
      <c r="J16" s="14">
        <f>IFERROR(+VLOOKUP("LETAXP"&amp;A16,'Main File'!A:O,14,0),0)</f>
        <v>0</v>
      </c>
      <c r="K16" s="14">
        <f>IFERROR(+VLOOKUP("LETAXP"&amp;A16,'Main File'!A:O,15,0),0)</f>
        <v>0</v>
      </c>
    </row>
    <row r="17" spans="1:11" x14ac:dyDescent="0.25">
      <c r="A17" s="9">
        <f t="shared" si="0"/>
        <v>43173</v>
      </c>
      <c r="B17" s="14">
        <f>IFERROR(+VLOOKUP("LETAXP"&amp;A17,'Main File'!A:O,6,0),0)</f>
        <v>0</v>
      </c>
      <c r="C17" s="14">
        <f>IFERROR(+VLOOKUP("LETAXP"&amp;A17,'Main File'!A:O,7,0),0)</f>
        <v>0</v>
      </c>
      <c r="D17" s="14">
        <f>IFERROR(+VLOOKUP("LETAXP"&amp;A17,'Main File'!A:O,8,0),0)</f>
        <v>0</v>
      </c>
      <c r="E17" s="14">
        <f>IFERROR(+VLOOKUP("LETAXP"&amp;A17,'Main File'!A:O,9,0),0)</f>
        <v>0</v>
      </c>
      <c r="F17" s="14">
        <f>IFERROR(+VLOOKUP("LETAXP"&amp;A17,'Main File'!A:O,10,0),0)</f>
        <v>0</v>
      </c>
      <c r="G17" s="14">
        <f>IFERROR(+VLOOKUP("LETAXP"&amp;A17,'Main File'!A:O,11,0),0)</f>
        <v>0</v>
      </c>
      <c r="H17" s="14">
        <f>IFERROR(+VLOOKUP("LETAXP"&amp;A17,'Main File'!A:O,12,0),0)</f>
        <v>0</v>
      </c>
      <c r="I17" s="14">
        <f>IFERROR(+VLOOKUP("LETAXP"&amp;A17,'Main File'!A:O,13,0),0)</f>
        <v>0</v>
      </c>
      <c r="J17" s="14">
        <f>IFERROR(+VLOOKUP("LETAXP"&amp;A17,'Main File'!A:O,14,0),0)</f>
        <v>0</v>
      </c>
      <c r="K17" s="14">
        <f>IFERROR(+VLOOKUP("LETAXP"&amp;A17,'Main File'!A:O,15,0),0)</f>
        <v>0</v>
      </c>
    </row>
    <row r="18" spans="1:11" x14ac:dyDescent="0.25">
      <c r="A18" s="9">
        <f t="shared" si="0"/>
        <v>43174</v>
      </c>
      <c r="B18" s="14">
        <f>IFERROR(+VLOOKUP("LETAXP"&amp;A18,'Main File'!A:O,6,0),0)</f>
        <v>0</v>
      </c>
      <c r="C18" s="14">
        <f>IFERROR(+VLOOKUP("LETAXP"&amp;A18,'Main File'!A:O,7,0),0)</f>
        <v>0</v>
      </c>
      <c r="D18" s="14">
        <f>IFERROR(+VLOOKUP("LETAXP"&amp;A18,'Main File'!A:O,8,0),0)</f>
        <v>0</v>
      </c>
      <c r="E18" s="14">
        <f>IFERROR(+VLOOKUP("LETAXP"&amp;A18,'Main File'!A:O,9,0),0)</f>
        <v>0</v>
      </c>
      <c r="F18" s="14">
        <f>IFERROR(+VLOOKUP("LETAXP"&amp;A18,'Main File'!A:O,10,0),0)</f>
        <v>0</v>
      </c>
      <c r="G18" s="14">
        <f>IFERROR(+VLOOKUP("LETAXP"&amp;A18,'Main File'!A:O,11,0),0)</f>
        <v>0</v>
      </c>
      <c r="H18" s="14">
        <f>IFERROR(+VLOOKUP("LETAXP"&amp;A18,'Main File'!A:O,12,0),0)</f>
        <v>0</v>
      </c>
      <c r="I18" s="14">
        <f>IFERROR(+VLOOKUP("LETAXP"&amp;A18,'Main File'!A:O,13,0),0)</f>
        <v>0</v>
      </c>
      <c r="J18" s="14">
        <f>IFERROR(+VLOOKUP("LETAXP"&amp;A18,'Main File'!A:O,14,0),0)</f>
        <v>0</v>
      </c>
      <c r="K18" s="14">
        <f>IFERROR(+VLOOKUP("LETAXP"&amp;A18,'Main File'!A:O,15,0),0)</f>
        <v>0</v>
      </c>
    </row>
    <row r="19" spans="1:11" x14ac:dyDescent="0.25">
      <c r="A19" s="9">
        <f t="shared" si="0"/>
        <v>43175</v>
      </c>
      <c r="B19" s="14">
        <f>IFERROR(+VLOOKUP("LETAXP"&amp;A19,'Main File'!A:O,6,0),0)</f>
        <v>0</v>
      </c>
      <c r="C19" s="14">
        <f>IFERROR(+VLOOKUP("LETAXP"&amp;A19,'Main File'!A:O,7,0),0)</f>
        <v>0</v>
      </c>
      <c r="D19" s="14">
        <f>IFERROR(+VLOOKUP("LETAXP"&amp;A19,'Main File'!A:O,8,0),0)</f>
        <v>0</v>
      </c>
      <c r="E19" s="14">
        <f>IFERROR(+VLOOKUP("LETAXP"&amp;A19,'Main File'!A:O,9,0),0)</f>
        <v>0</v>
      </c>
      <c r="F19" s="14">
        <f>IFERROR(+VLOOKUP("LETAXP"&amp;A19,'Main File'!A:O,10,0),0)</f>
        <v>0</v>
      </c>
      <c r="G19" s="14">
        <f>IFERROR(+VLOOKUP("LETAXP"&amp;A19,'Main File'!A:O,11,0),0)</f>
        <v>0</v>
      </c>
      <c r="H19" s="14">
        <f>IFERROR(+VLOOKUP("LETAXP"&amp;A19,'Main File'!A:O,12,0),0)</f>
        <v>0</v>
      </c>
      <c r="I19" s="14">
        <f>IFERROR(+VLOOKUP("LETAXP"&amp;A19,'Main File'!A:O,13,0),0)</f>
        <v>0</v>
      </c>
      <c r="J19" s="14">
        <f>IFERROR(+VLOOKUP("LETAXP"&amp;A19,'Main File'!A:O,14,0),0)</f>
        <v>0</v>
      </c>
      <c r="K19" s="14">
        <f>IFERROR(+VLOOKUP("LETAXP"&amp;A19,'Main File'!A:O,15,0),0)</f>
        <v>0</v>
      </c>
    </row>
    <row r="20" spans="1:11" x14ac:dyDescent="0.25">
      <c r="A20" s="9">
        <f t="shared" si="0"/>
        <v>43176</v>
      </c>
      <c r="B20" s="14">
        <f>IFERROR(+VLOOKUP("LETAXP"&amp;A20,'Main File'!A:O,6,0),0)</f>
        <v>0</v>
      </c>
      <c r="C20" s="14">
        <f>IFERROR(+VLOOKUP("LETAXP"&amp;A20,'Main File'!A:O,7,0),0)</f>
        <v>0</v>
      </c>
      <c r="D20" s="14">
        <f>IFERROR(+VLOOKUP("LETAXP"&amp;A20,'Main File'!A:O,8,0),0)</f>
        <v>0</v>
      </c>
      <c r="E20" s="14">
        <f>IFERROR(+VLOOKUP("LETAXP"&amp;A20,'Main File'!A:O,9,0),0)</f>
        <v>0</v>
      </c>
      <c r="F20" s="14">
        <f>IFERROR(+VLOOKUP("LETAXP"&amp;A20,'Main File'!A:O,10,0),0)</f>
        <v>0</v>
      </c>
      <c r="G20" s="14">
        <f>IFERROR(+VLOOKUP("LETAXP"&amp;A20,'Main File'!A:O,11,0),0)</f>
        <v>0</v>
      </c>
      <c r="H20" s="14">
        <f>IFERROR(+VLOOKUP("LETAXP"&amp;A20,'Main File'!A:O,12,0),0)</f>
        <v>0</v>
      </c>
      <c r="I20" s="14">
        <f>IFERROR(+VLOOKUP("LETAXP"&amp;A20,'Main File'!A:O,13,0),0)</f>
        <v>0</v>
      </c>
      <c r="J20" s="14">
        <f>IFERROR(+VLOOKUP("LETAXP"&amp;A20,'Main File'!A:O,14,0),0)</f>
        <v>0</v>
      </c>
      <c r="K20" s="14">
        <f>IFERROR(+VLOOKUP("LETAXP"&amp;A20,'Main File'!A:O,15,0),0)</f>
        <v>0</v>
      </c>
    </row>
    <row r="21" spans="1:11" x14ac:dyDescent="0.25">
      <c r="A21" s="9">
        <f t="shared" si="0"/>
        <v>43177</v>
      </c>
      <c r="B21" s="14">
        <f>IFERROR(+VLOOKUP("LETAXP"&amp;A21,'Main File'!A:O,6,0),0)</f>
        <v>0</v>
      </c>
      <c r="C21" s="14">
        <f>IFERROR(+VLOOKUP("LETAXP"&amp;A21,'Main File'!A:O,7,0),0)</f>
        <v>0</v>
      </c>
      <c r="D21" s="14">
        <f>IFERROR(+VLOOKUP("LETAXP"&amp;A21,'Main File'!A:O,8,0),0)</f>
        <v>0</v>
      </c>
      <c r="E21" s="14">
        <f>IFERROR(+VLOOKUP("LETAXP"&amp;A21,'Main File'!A:O,9,0),0)</f>
        <v>0</v>
      </c>
      <c r="F21" s="14">
        <f>IFERROR(+VLOOKUP("LETAXP"&amp;A21,'Main File'!A:O,10,0),0)</f>
        <v>0</v>
      </c>
      <c r="G21" s="14">
        <f>IFERROR(+VLOOKUP("LETAXP"&amp;A21,'Main File'!A:O,11,0),0)</f>
        <v>0</v>
      </c>
      <c r="H21" s="14">
        <f>IFERROR(+VLOOKUP("LETAXP"&amp;A21,'Main File'!A:O,12,0),0)</f>
        <v>0</v>
      </c>
      <c r="I21" s="14">
        <f>IFERROR(+VLOOKUP("LETAXP"&amp;A21,'Main File'!A:O,13,0),0)</f>
        <v>0</v>
      </c>
      <c r="J21" s="14">
        <f>IFERROR(+VLOOKUP("LETAXP"&amp;A21,'Main File'!A:O,14,0),0)</f>
        <v>0</v>
      </c>
      <c r="K21" s="14">
        <f>IFERROR(+VLOOKUP("LETAXP"&amp;A21,'Main File'!A:O,15,0),0)</f>
        <v>0</v>
      </c>
    </row>
    <row r="22" spans="1:11" x14ac:dyDescent="0.25">
      <c r="A22" s="9">
        <f t="shared" si="0"/>
        <v>43178</v>
      </c>
      <c r="B22" s="14">
        <f>IFERROR(+VLOOKUP("LETAXP"&amp;A22,'Main File'!A:O,6,0),0)</f>
        <v>0</v>
      </c>
      <c r="C22" s="14">
        <f>IFERROR(+VLOOKUP("LETAXP"&amp;A22,'Main File'!A:O,7,0),0)</f>
        <v>0</v>
      </c>
      <c r="D22" s="14">
        <f>IFERROR(+VLOOKUP("LETAXP"&amp;A22,'Main File'!A:O,8,0),0)</f>
        <v>0</v>
      </c>
      <c r="E22" s="14">
        <f>IFERROR(+VLOOKUP("LETAXP"&amp;A22,'Main File'!A:O,9,0),0)</f>
        <v>0</v>
      </c>
      <c r="F22" s="14">
        <f>IFERROR(+VLOOKUP("LETAXP"&amp;A22,'Main File'!A:O,10,0),0)</f>
        <v>0</v>
      </c>
      <c r="G22" s="14">
        <f>IFERROR(+VLOOKUP("LETAXP"&amp;A22,'Main File'!A:O,11,0),0)</f>
        <v>0</v>
      </c>
      <c r="H22" s="14">
        <f>IFERROR(+VLOOKUP("LETAXP"&amp;A22,'Main File'!A:O,12,0),0)</f>
        <v>0</v>
      </c>
      <c r="I22" s="14">
        <f>IFERROR(+VLOOKUP("LETAXP"&amp;A22,'Main File'!A:O,13,0),0)</f>
        <v>0</v>
      </c>
      <c r="J22" s="14">
        <f>IFERROR(+VLOOKUP("LETAXP"&amp;A22,'Main File'!A:O,14,0),0)</f>
        <v>0</v>
      </c>
      <c r="K22" s="14">
        <f>IFERROR(+VLOOKUP("LETAXP"&amp;A22,'Main File'!A:O,15,0),0)</f>
        <v>0</v>
      </c>
    </row>
    <row r="23" spans="1:11" x14ac:dyDescent="0.25">
      <c r="A23" s="9">
        <f t="shared" si="0"/>
        <v>43179</v>
      </c>
      <c r="B23" s="14">
        <f>IFERROR(+VLOOKUP("LETAXP"&amp;A23,'Main File'!A:O,6,0),0)</f>
        <v>0</v>
      </c>
      <c r="C23" s="14">
        <f>IFERROR(+VLOOKUP("LETAXP"&amp;A23,'Main File'!A:O,7,0),0)</f>
        <v>0</v>
      </c>
      <c r="D23" s="14">
        <f>IFERROR(+VLOOKUP("LETAXP"&amp;A23,'Main File'!A:O,8,0),0)</f>
        <v>0</v>
      </c>
      <c r="E23" s="14">
        <f>IFERROR(+VLOOKUP("LETAXP"&amp;A23,'Main File'!A:O,9,0),0)</f>
        <v>0</v>
      </c>
      <c r="F23" s="14">
        <f>IFERROR(+VLOOKUP("LETAXP"&amp;A23,'Main File'!A:O,10,0),0)</f>
        <v>0</v>
      </c>
      <c r="G23" s="14">
        <f>IFERROR(+VLOOKUP("LETAXP"&amp;A23,'Main File'!A:O,11,0),0)</f>
        <v>0</v>
      </c>
      <c r="H23" s="14">
        <f>IFERROR(+VLOOKUP("LETAXP"&amp;A23,'Main File'!A:O,12,0),0)</f>
        <v>0</v>
      </c>
      <c r="I23" s="14">
        <f>IFERROR(+VLOOKUP("LETAXP"&amp;A23,'Main File'!A:O,13,0),0)</f>
        <v>0</v>
      </c>
      <c r="J23" s="14">
        <f>IFERROR(+VLOOKUP("LETAXP"&amp;A23,'Main File'!A:O,14,0),0)</f>
        <v>0</v>
      </c>
      <c r="K23" s="14">
        <f>IFERROR(+VLOOKUP("LETAXP"&amp;A23,'Main File'!A:O,15,0),0)</f>
        <v>0</v>
      </c>
    </row>
    <row r="24" spans="1:11" x14ac:dyDescent="0.25">
      <c r="A24" s="9">
        <f t="shared" si="0"/>
        <v>43180</v>
      </c>
      <c r="B24" s="14">
        <f>IFERROR(+VLOOKUP("LETAXP"&amp;A24,'Main File'!A:O,6,0),0)</f>
        <v>0</v>
      </c>
      <c r="C24" s="14">
        <f>IFERROR(+VLOOKUP("LETAXP"&amp;A24,'Main File'!A:O,7,0),0)</f>
        <v>0</v>
      </c>
      <c r="D24" s="14">
        <f>IFERROR(+VLOOKUP("LETAXP"&amp;A24,'Main File'!A:O,8,0),0)</f>
        <v>0</v>
      </c>
      <c r="E24" s="14">
        <f>IFERROR(+VLOOKUP("LETAXP"&amp;A24,'Main File'!A:O,9,0),0)</f>
        <v>0</v>
      </c>
      <c r="F24" s="14">
        <f>IFERROR(+VLOOKUP("LETAXP"&amp;A24,'Main File'!A:O,10,0),0)</f>
        <v>0</v>
      </c>
      <c r="G24" s="14">
        <f>IFERROR(+VLOOKUP("LETAXP"&amp;A24,'Main File'!A:O,11,0),0)</f>
        <v>0</v>
      </c>
      <c r="H24" s="14">
        <f>IFERROR(+VLOOKUP("LETAXP"&amp;A24,'Main File'!A:O,12,0),0)</f>
        <v>0</v>
      </c>
      <c r="I24" s="14">
        <f>IFERROR(+VLOOKUP("LETAXP"&amp;A24,'Main File'!A:O,13,0),0)</f>
        <v>0</v>
      </c>
      <c r="J24" s="14">
        <f>IFERROR(+VLOOKUP("LETAXP"&amp;A24,'Main File'!A:O,14,0),0)</f>
        <v>0</v>
      </c>
      <c r="K24" s="14">
        <f>IFERROR(+VLOOKUP("LETAXP"&amp;A24,'Main File'!A:O,15,0),0)</f>
        <v>0</v>
      </c>
    </row>
    <row r="25" spans="1:11" x14ac:dyDescent="0.25">
      <c r="A25" s="9">
        <f t="shared" si="0"/>
        <v>43181</v>
      </c>
      <c r="B25" s="14">
        <f>IFERROR(+VLOOKUP("LETAXP"&amp;A25,'Main File'!A:O,6,0),0)</f>
        <v>0</v>
      </c>
      <c r="C25" s="14">
        <f>IFERROR(+VLOOKUP("LETAXP"&amp;A25,'Main File'!A:O,7,0),0)</f>
        <v>0</v>
      </c>
      <c r="D25" s="14">
        <f>IFERROR(+VLOOKUP("LETAXP"&amp;A25,'Main File'!A:O,8,0),0)</f>
        <v>0</v>
      </c>
      <c r="E25" s="14">
        <f>IFERROR(+VLOOKUP("LETAXP"&amp;A25,'Main File'!A:O,9,0),0)</f>
        <v>0</v>
      </c>
      <c r="F25" s="14">
        <f>IFERROR(+VLOOKUP("LETAXP"&amp;A25,'Main File'!A:O,10,0),0)</f>
        <v>0</v>
      </c>
      <c r="G25" s="14">
        <f>IFERROR(+VLOOKUP("LETAXP"&amp;A25,'Main File'!A:O,11,0),0)</f>
        <v>0</v>
      </c>
      <c r="H25" s="14">
        <f>IFERROR(+VLOOKUP("LETAXP"&amp;A25,'Main File'!A:O,12,0),0)</f>
        <v>0</v>
      </c>
      <c r="I25" s="14">
        <f>IFERROR(+VLOOKUP("LETAXP"&amp;A25,'Main File'!A:O,13,0),0)</f>
        <v>0</v>
      </c>
      <c r="J25" s="14">
        <f>IFERROR(+VLOOKUP("LETAXP"&amp;A25,'Main File'!A:O,14,0),0)</f>
        <v>0</v>
      </c>
      <c r="K25" s="14">
        <f>IFERROR(+VLOOKUP("LETAXP"&amp;A25,'Main File'!A:O,15,0),0)</f>
        <v>0</v>
      </c>
    </row>
    <row r="26" spans="1:11" x14ac:dyDescent="0.25">
      <c r="A26" s="9">
        <f t="shared" si="0"/>
        <v>43182</v>
      </c>
      <c r="B26" s="14">
        <f>IFERROR(+VLOOKUP("LETAXP"&amp;A26,'Main File'!A:O,6,0),0)</f>
        <v>0</v>
      </c>
      <c r="C26" s="14">
        <f>IFERROR(+VLOOKUP("LETAXP"&amp;A26,'Main File'!A:O,7,0),0)</f>
        <v>0</v>
      </c>
      <c r="D26" s="14">
        <f>IFERROR(+VLOOKUP("LETAXP"&amp;A26,'Main File'!A:O,8,0),0)</f>
        <v>0</v>
      </c>
      <c r="E26" s="14">
        <f>IFERROR(+VLOOKUP("LETAXP"&amp;A26,'Main File'!A:O,9,0),0)</f>
        <v>0</v>
      </c>
      <c r="F26" s="14">
        <f>IFERROR(+VLOOKUP("LETAXP"&amp;A26,'Main File'!A:O,10,0),0)</f>
        <v>0</v>
      </c>
      <c r="G26" s="14">
        <f>IFERROR(+VLOOKUP("LETAXP"&amp;A26,'Main File'!A:O,11,0),0)</f>
        <v>0</v>
      </c>
      <c r="H26" s="14">
        <f>IFERROR(+VLOOKUP("LETAXP"&amp;A26,'Main File'!A:O,12,0),0)</f>
        <v>0</v>
      </c>
      <c r="I26" s="14">
        <f>IFERROR(+VLOOKUP("LETAXP"&amp;A26,'Main File'!A:O,13,0),0)</f>
        <v>0</v>
      </c>
      <c r="J26" s="14">
        <f>IFERROR(+VLOOKUP("LETAXP"&amp;A26,'Main File'!A:O,14,0),0)</f>
        <v>0</v>
      </c>
      <c r="K26" s="14">
        <f>IFERROR(+VLOOKUP("LETAXP"&amp;A26,'Main File'!A:O,15,0),0)</f>
        <v>0</v>
      </c>
    </row>
    <row r="27" spans="1:11" x14ac:dyDescent="0.25">
      <c r="A27" s="9">
        <f t="shared" si="0"/>
        <v>43183</v>
      </c>
      <c r="B27" s="14">
        <f>IFERROR(+VLOOKUP("LETAXP"&amp;A27,'Main File'!A:O,6,0),0)</f>
        <v>0</v>
      </c>
      <c r="C27" s="14">
        <f>IFERROR(+VLOOKUP("LETAXP"&amp;A27,'Main File'!A:O,7,0),0)</f>
        <v>0</v>
      </c>
      <c r="D27" s="14">
        <f>IFERROR(+VLOOKUP("LETAXP"&amp;A27,'Main File'!A:O,8,0),0)</f>
        <v>0</v>
      </c>
      <c r="E27" s="14">
        <f>IFERROR(+VLOOKUP("LETAXP"&amp;A27,'Main File'!A:O,9,0),0)</f>
        <v>0</v>
      </c>
      <c r="F27" s="14">
        <f>IFERROR(+VLOOKUP("LETAXP"&amp;A27,'Main File'!A:O,10,0),0)</f>
        <v>0</v>
      </c>
      <c r="G27" s="14">
        <f>IFERROR(+VLOOKUP("LETAXP"&amp;A27,'Main File'!A:O,11,0),0)</f>
        <v>0</v>
      </c>
      <c r="H27" s="14">
        <f>IFERROR(+VLOOKUP("LETAXP"&amp;A27,'Main File'!A:O,12,0),0)</f>
        <v>0</v>
      </c>
      <c r="I27" s="14">
        <f>IFERROR(+VLOOKUP("LETAXP"&amp;A27,'Main File'!A:O,13,0),0)</f>
        <v>0</v>
      </c>
      <c r="J27" s="14">
        <f>IFERROR(+VLOOKUP("LETAXP"&amp;A27,'Main File'!A:O,14,0),0)</f>
        <v>0</v>
      </c>
      <c r="K27" s="14">
        <f>IFERROR(+VLOOKUP("LETAXP"&amp;A27,'Main File'!A:O,15,0),0)</f>
        <v>0</v>
      </c>
    </row>
    <row r="28" spans="1:11" x14ac:dyDescent="0.25">
      <c r="A28" s="9">
        <f t="shared" si="0"/>
        <v>43184</v>
      </c>
      <c r="B28" s="14">
        <f>IFERROR(+VLOOKUP("LETAXP"&amp;A28,'Main File'!A:O,6,0),0)</f>
        <v>0</v>
      </c>
      <c r="C28" s="14">
        <f>IFERROR(+VLOOKUP("LETAXP"&amp;A28,'Main File'!A:O,7,0),0)</f>
        <v>0</v>
      </c>
      <c r="D28" s="14">
        <f>IFERROR(+VLOOKUP("LETAXP"&amp;A28,'Main File'!A:O,8,0),0)</f>
        <v>0</v>
      </c>
      <c r="E28" s="14">
        <f>IFERROR(+VLOOKUP("LETAXP"&amp;A28,'Main File'!A:O,9,0),0)</f>
        <v>0</v>
      </c>
      <c r="F28" s="14">
        <f>IFERROR(+VLOOKUP("LETAXP"&amp;A28,'Main File'!A:O,10,0),0)</f>
        <v>0</v>
      </c>
      <c r="G28" s="14">
        <f>IFERROR(+VLOOKUP("LETAXP"&amp;A28,'Main File'!A:O,11,0),0)</f>
        <v>0</v>
      </c>
      <c r="H28" s="14">
        <f>IFERROR(+VLOOKUP("LETAXP"&amp;A28,'Main File'!A:O,12,0),0)</f>
        <v>0</v>
      </c>
      <c r="I28" s="14">
        <f>IFERROR(+VLOOKUP("LETAXP"&amp;A28,'Main File'!A:O,13,0),0)</f>
        <v>0</v>
      </c>
      <c r="J28" s="14">
        <f>IFERROR(+VLOOKUP("LETAXP"&amp;A28,'Main File'!A:O,14,0),0)</f>
        <v>0</v>
      </c>
      <c r="K28" s="14">
        <f>IFERROR(+VLOOKUP("LETAXP"&amp;A28,'Main File'!A:O,15,0),0)</f>
        <v>0</v>
      </c>
    </row>
    <row r="29" spans="1:11" x14ac:dyDescent="0.25">
      <c r="A29" s="9">
        <f t="shared" si="0"/>
        <v>43185</v>
      </c>
      <c r="B29" s="14">
        <f>IFERROR(+VLOOKUP("LETAXP"&amp;A29,'Main File'!A:O,6,0),0)</f>
        <v>0</v>
      </c>
      <c r="C29" s="14">
        <f>IFERROR(+VLOOKUP("LETAXP"&amp;A29,'Main File'!A:O,7,0),0)</f>
        <v>0</v>
      </c>
      <c r="D29" s="14">
        <f>IFERROR(+VLOOKUP("LETAXP"&amp;A29,'Main File'!A:O,8,0),0)</f>
        <v>0</v>
      </c>
      <c r="E29" s="14">
        <f>IFERROR(+VLOOKUP("LETAXP"&amp;A29,'Main File'!A:O,9,0),0)</f>
        <v>0</v>
      </c>
      <c r="F29" s="14">
        <f>IFERROR(+VLOOKUP("LETAXP"&amp;A29,'Main File'!A:O,10,0),0)</f>
        <v>0</v>
      </c>
      <c r="G29" s="14">
        <f>IFERROR(+VLOOKUP("LETAXP"&amp;A29,'Main File'!A:O,11,0),0)</f>
        <v>0</v>
      </c>
      <c r="H29" s="14">
        <f>IFERROR(+VLOOKUP("LETAXP"&amp;A29,'Main File'!A:O,12,0),0)</f>
        <v>0</v>
      </c>
      <c r="I29" s="14">
        <f>IFERROR(+VLOOKUP("LETAXP"&amp;A29,'Main File'!A:O,13,0),0)</f>
        <v>0</v>
      </c>
      <c r="J29" s="14">
        <f>IFERROR(+VLOOKUP("LETAXP"&amp;A29,'Main File'!A:O,14,0),0)</f>
        <v>0</v>
      </c>
      <c r="K29" s="14">
        <f>IFERROR(+VLOOKUP("LETAXP"&amp;A29,'Main File'!A:O,15,0),0)</f>
        <v>0</v>
      </c>
    </row>
    <row r="30" spans="1:11" x14ac:dyDescent="0.25">
      <c r="A30" s="9">
        <f t="shared" si="0"/>
        <v>43186</v>
      </c>
      <c r="B30" s="14">
        <f>IFERROR(+VLOOKUP("LETAXP"&amp;A30,'Main File'!A:O,6,0),0)</f>
        <v>0</v>
      </c>
      <c r="C30" s="14">
        <f>IFERROR(+VLOOKUP("LETAXP"&amp;A30,'Main File'!A:O,7,0),0)</f>
        <v>0</v>
      </c>
      <c r="D30" s="14">
        <f>IFERROR(+VLOOKUP("LETAXP"&amp;A30,'Main File'!A:O,8,0),0)</f>
        <v>0</v>
      </c>
      <c r="E30" s="14">
        <f>IFERROR(+VLOOKUP("LETAXP"&amp;A30,'Main File'!A:O,9,0),0)</f>
        <v>0</v>
      </c>
      <c r="F30" s="14">
        <f>IFERROR(+VLOOKUP("LETAXP"&amp;A30,'Main File'!A:O,10,0),0)</f>
        <v>0</v>
      </c>
      <c r="G30" s="14">
        <f>IFERROR(+VLOOKUP("LETAXP"&amp;A30,'Main File'!A:O,11,0),0)</f>
        <v>0</v>
      </c>
      <c r="H30" s="14">
        <f>IFERROR(+VLOOKUP("LETAXP"&amp;A30,'Main File'!A:O,12,0),0)</f>
        <v>0</v>
      </c>
      <c r="I30" s="14">
        <f>IFERROR(+VLOOKUP("LETAXP"&amp;A30,'Main File'!A:O,13,0),0)</f>
        <v>0</v>
      </c>
      <c r="J30" s="14">
        <f>IFERROR(+VLOOKUP("LETAXP"&amp;A30,'Main File'!A:O,14,0),0)</f>
        <v>0</v>
      </c>
      <c r="K30" s="14">
        <f>IFERROR(+VLOOKUP("LETAXP"&amp;A30,'Main File'!A:O,15,0),0)</f>
        <v>0</v>
      </c>
    </row>
    <row r="31" spans="1:11" x14ac:dyDescent="0.25">
      <c r="A31" s="9">
        <f t="shared" si="0"/>
        <v>43187</v>
      </c>
      <c r="B31" s="14">
        <f>IFERROR(+VLOOKUP("LETAXP"&amp;A31,'Main File'!A:O,6,0),0)</f>
        <v>0</v>
      </c>
      <c r="C31" s="14">
        <f>IFERROR(+VLOOKUP("LETAXP"&amp;A31,'Main File'!A:O,7,0),0)</f>
        <v>0</v>
      </c>
      <c r="D31" s="14">
        <f>IFERROR(+VLOOKUP("LETAXP"&amp;A31,'Main File'!A:O,8,0),0)</f>
        <v>0</v>
      </c>
      <c r="E31" s="14">
        <f>IFERROR(+VLOOKUP("LETAXP"&amp;A31,'Main File'!A:O,9,0),0)</f>
        <v>0</v>
      </c>
      <c r="F31" s="14">
        <f>IFERROR(+VLOOKUP("LETAXP"&amp;A31,'Main File'!A:O,10,0),0)</f>
        <v>0</v>
      </c>
      <c r="G31" s="14">
        <f>IFERROR(+VLOOKUP("LETAXP"&amp;A31,'Main File'!A:O,11,0),0)</f>
        <v>0</v>
      </c>
      <c r="H31" s="14">
        <f>IFERROR(+VLOOKUP("LETAXP"&amp;A31,'Main File'!A:O,12,0),0)</f>
        <v>0</v>
      </c>
      <c r="I31" s="14">
        <f>IFERROR(+VLOOKUP("LETAXP"&amp;A31,'Main File'!A:O,13,0),0)</f>
        <v>0</v>
      </c>
      <c r="J31" s="14">
        <f>IFERROR(+VLOOKUP("LETAXP"&amp;A31,'Main File'!A:O,14,0),0)</f>
        <v>0</v>
      </c>
      <c r="K31" s="14">
        <f>IFERROR(+VLOOKUP("LETAXP"&amp;A31,'Main File'!A:O,15,0),0)</f>
        <v>0</v>
      </c>
    </row>
    <row r="32" spans="1:11" x14ac:dyDescent="0.25">
      <c r="A32" s="9">
        <f t="shared" si="0"/>
        <v>43188</v>
      </c>
      <c r="B32" s="14">
        <f>IFERROR(+VLOOKUP("LETAXP"&amp;A32,'Main File'!A:O,6,0),0)</f>
        <v>0</v>
      </c>
      <c r="C32" s="14">
        <f>IFERROR(+VLOOKUP("LETAXP"&amp;A32,'Main File'!A:O,7,0),0)</f>
        <v>0</v>
      </c>
      <c r="D32" s="14">
        <f>IFERROR(+VLOOKUP("LETAXP"&amp;A32,'Main File'!A:O,8,0),0)</f>
        <v>0</v>
      </c>
      <c r="E32" s="14">
        <f>IFERROR(+VLOOKUP("LETAXP"&amp;A32,'Main File'!A:O,9,0),0)</f>
        <v>0</v>
      </c>
      <c r="F32" s="14">
        <f>IFERROR(+VLOOKUP("LETAXP"&amp;A32,'Main File'!A:O,10,0),0)</f>
        <v>0</v>
      </c>
      <c r="G32" s="14">
        <f>IFERROR(+VLOOKUP("LETAXP"&amp;A32,'Main File'!A:O,11,0),0)</f>
        <v>0</v>
      </c>
      <c r="H32" s="14">
        <f>IFERROR(+VLOOKUP("LETAXP"&amp;A32,'Main File'!A:O,12,0),0)</f>
        <v>0</v>
      </c>
      <c r="I32" s="14">
        <f>IFERROR(+VLOOKUP("LETAXP"&amp;A32,'Main File'!A:O,13,0),0)</f>
        <v>0</v>
      </c>
      <c r="J32" s="14">
        <f>IFERROR(+VLOOKUP("LETAXP"&amp;A32,'Main File'!A:O,14,0),0)</f>
        <v>0</v>
      </c>
      <c r="K32" s="14">
        <f>IFERROR(+VLOOKUP("LETAXP"&amp;A32,'Main File'!A:O,15,0),0)</f>
        <v>0</v>
      </c>
    </row>
    <row r="33" spans="1:11" x14ac:dyDescent="0.25">
      <c r="A33" s="9">
        <f t="shared" si="0"/>
        <v>43189</v>
      </c>
      <c r="B33" s="14">
        <f>IFERROR(+VLOOKUP("LETAXP"&amp;A33,'Main File'!A:O,6,0),0)</f>
        <v>0</v>
      </c>
      <c r="C33" s="14">
        <f>IFERROR(+VLOOKUP("LETAXP"&amp;A33,'Main File'!A:O,7,0),0)</f>
        <v>0</v>
      </c>
      <c r="D33" s="14">
        <f>IFERROR(+VLOOKUP("LETAXP"&amp;A33,'Main File'!A:O,8,0),0)</f>
        <v>0</v>
      </c>
      <c r="E33" s="14">
        <f>IFERROR(+VLOOKUP("LETAXP"&amp;A33,'Main File'!A:O,9,0),0)</f>
        <v>0</v>
      </c>
      <c r="F33" s="14">
        <f>IFERROR(+VLOOKUP("LETAXP"&amp;A33,'Main File'!A:O,10,0),0)</f>
        <v>0</v>
      </c>
      <c r="G33" s="14">
        <f>IFERROR(+VLOOKUP("LETAXP"&amp;A33,'Main File'!A:O,11,0),0)</f>
        <v>0</v>
      </c>
      <c r="H33" s="14">
        <f>IFERROR(+VLOOKUP("LETAXP"&amp;A33,'Main File'!A:O,12,0),0)</f>
        <v>0</v>
      </c>
      <c r="I33" s="14">
        <f>IFERROR(+VLOOKUP("LETAXP"&amp;A33,'Main File'!A:O,13,0),0)</f>
        <v>0</v>
      </c>
      <c r="J33" s="14">
        <f>IFERROR(+VLOOKUP("LETAXP"&amp;A33,'Main File'!A:O,14,0),0)</f>
        <v>0</v>
      </c>
      <c r="K33" s="14">
        <f>IFERROR(+VLOOKUP("LETAXP"&amp;A33,'Main File'!A:O,15,0),0)</f>
        <v>0</v>
      </c>
    </row>
    <row r="34" spans="1:11" x14ac:dyDescent="0.25">
      <c r="A34" s="9">
        <f t="shared" si="0"/>
        <v>43190</v>
      </c>
      <c r="B34" s="14">
        <f>IFERROR(+VLOOKUP("LETAXP"&amp;A34,'Main File'!A:O,6,0),0)</f>
        <v>0</v>
      </c>
      <c r="C34" s="14">
        <f>IFERROR(+VLOOKUP("LETAXP"&amp;A34,'Main File'!A:O,7,0),0)</f>
        <v>0</v>
      </c>
      <c r="D34" s="14">
        <f>IFERROR(+VLOOKUP("LETAXP"&amp;A34,'Main File'!A:O,8,0),0)</f>
        <v>0</v>
      </c>
      <c r="E34" s="14">
        <f>IFERROR(+VLOOKUP("LETAXP"&amp;A34,'Main File'!A:O,9,0),0)</f>
        <v>0</v>
      </c>
      <c r="F34" s="14">
        <f>IFERROR(+VLOOKUP("LETAXP"&amp;A34,'Main File'!A:O,10,0),0)</f>
        <v>0</v>
      </c>
      <c r="G34" s="14">
        <f>IFERROR(+VLOOKUP("LETAXP"&amp;A34,'Main File'!A:O,11,0),0)</f>
        <v>0</v>
      </c>
      <c r="H34" s="14">
        <f>IFERROR(+VLOOKUP("LETAXP"&amp;A34,'Main File'!A:O,12,0),0)</f>
        <v>0</v>
      </c>
      <c r="I34" s="14">
        <f>IFERROR(+VLOOKUP("LETAXP"&amp;A34,'Main File'!A:O,13,0),0)</f>
        <v>0</v>
      </c>
      <c r="J34" s="14">
        <f>IFERROR(+VLOOKUP("LETAXP"&amp;A34,'Main File'!A:O,14,0),0)</f>
        <v>0</v>
      </c>
      <c r="K34" s="14">
        <f>IFERROR(+VLOOKUP("LETAXP"&amp;A34,'Main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41"/>
  <sheetViews>
    <sheetView workbookViewId="0">
      <selection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50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M1" s="25"/>
      <c r="N1" s="25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IFERROR(+VLOOKUP("LETF50"&amp;A4,'Main File'!A:O,6,0),0)</f>
        <v>9.9985129469182255E-2</v>
      </c>
      <c r="C4" s="14">
        <f>IFERROR(+VLOOKUP("LETF50"&amp;A4,'Main File'!A:O,7,0),0)</f>
        <v>0</v>
      </c>
      <c r="D4" s="14">
        <f>IFERROR(+VLOOKUP("LETF50"&amp;A4,'Main File'!A:O,8,0),0)</f>
        <v>0</v>
      </c>
      <c r="E4" s="14">
        <f>IFERROR(+VLOOKUP("LETF50"&amp;A4,'Main File'!A:O,9,0),0)</f>
        <v>1.7972441713797671E-3</v>
      </c>
      <c r="F4" s="14">
        <f>IFERROR(+VLOOKUP("LETF50"&amp;A4,'Main File'!A:O,10,0),0)</f>
        <v>0.10178237364056202</v>
      </c>
      <c r="G4" s="14">
        <f>IFERROR(+VLOOKUP("LETF50"&amp;A4,'Main File'!A:O,11,0),0)</f>
        <v>0</v>
      </c>
      <c r="H4" s="14">
        <f>IFERROR(+VLOOKUP("LETF50"&amp;A4,'Main File'!A:O,12,0),0)</f>
        <v>0</v>
      </c>
      <c r="I4" s="14">
        <f>IFERROR(+VLOOKUP("LETF50"&amp;A4,'Main File'!A:O,13,0),0)</f>
        <v>0</v>
      </c>
      <c r="J4" s="14">
        <f>IFERROR(+VLOOKUP("LETF50"&amp;A4,'Main File'!A:O,14,0),0)</f>
        <v>0</v>
      </c>
      <c r="K4" s="14">
        <f>IFERROR(+VLOOKUP("LETF50"&amp;A4,'Main File'!A:O,15,0),0)</f>
        <v>0</v>
      </c>
    </row>
    <row r="5" spans="1:14" x14ac:dyDescent="0.25">
      <c r="A5" s="9">
        <v>43161</v>
      </c>
      <c r="B5" s="14">
        <f>IFERROR(+VLOOKUP("LETF50"&amp;A5,'Main File'!A:O,6,0),0)</f>
        <v>9.9985381279311142E-2</v>
      </c>
      <c r="C5" s="14">
        <f>IFERROR(+VLOOKUP("LETF50"&amp;A5,'Main File'!A:O,7,0),0)</f>
        <v>0</v>
      </c>
      <c r="D5" s="14">
        <f>IFERROR(+VLOOKUP("LETF50"&amp;A5,'Main File'!A:O,8,0),0)</f>
        <v>0</v>
      </c>
      <c r="E5" s="14">
        <f>IFERROR(+VLOOKUP("LETF50"&amp;A5,'Main File'!A:O,9,0),0)</f>
        <v>1.7972486976957182E-3</v>
      </c>
      <c r="F5" s="14">
        <f>IFERROR(+VLOOKUP("LETF50"&amp;A5,'Main File'!A:O,10,0),0)</f>
        <v>0.10178262997700686</v>
      </c>
      <c r="G5" s="14">
        <f>IFERROR(+VLOOKUP("LETF50"&amp;A5,'Main File'!A:O,11,0),0)</f>
        <v>0</v>
      </c>
      <c r="H5" s="14">
        <f>IFERROR(+VLOOKUP("LETF50"&amp;A5,'Main File'!A:O,12,0),0)</f>
        <v>0</v>
      </c>
      <c r="I5" s="14">
        <f>IFERROR(+VLOOKUP("LETF50"&amp;A5,'Main File'!A:O,13,0),0)</f>
        <v>0</v>
      </c>
      <c r="J5" s="14">
        <f>IFERROR(+VLOOKUP("LETF50"&amp;A5,'Main File'!A:O,14,0),0)</f>
        <v>0</v>
      </c>
      <c r="K5" s="14">
        <f>IFERROR(+VLOOKUP("LETF50"&amp;A5,'Main File'!A:O,15,0),0)</f>
        <v>0</v>
      </c>
    </row>
    <row r="6" spans="1:14" x14ac:dyDescent="0.25">
      <c r="A6" s="9">
        <f>+A5+1</f>
        <v>43162</v>
      </c>
      <c r="B6" s="14">
        <f>IFERROR(+VLOOKUP("LETF50"&amp;A6,'Main File'!A:O,6,0),0)</f>
        <v>9.9985472823762508E-2</v>
      </c>
      <c r="C6" s="14">
        <f>IFERROR(+VLOOKUP("LETF50"&amp;A6,'Main File'!A:O,7,0),0)</f>
        <v>0</v>
      </c>
      <c r="D6" s="14">
        <f>IFERROR(+VLOOKUP("LETF50"&amp;A6,'Main File'!A:O,8,0),0)</f>
        <v>0</v>
      </c>
      <c r="E6" s="14">
        <f>IFERROR(+VLOOKUP("LETF50"&amp;A6,'Main File'!A:O,9,0),0)</f>
        <v>1.7972532240660348E-3</v>
      </c>
      <c r="F6" s="14">
        <f>IFERROR(+VLOOKUP("LETF50"&amp;A6,'Main File'!A:O,10,0),0)</f>
        <v>0.10178272604782854</v>
      </c>
      <c r="G6" s="14">
        <f>IFERROR(+VLOOKUP("LETF50"&amp;A6,'Main File'!A:O,11,0),0)</f>
        <v>0</v>
      </c>
      <c r="H6" s="14">
        <f>IFERROR(+VLOOKUP("LETF50"&amp;A6,'Main File'!A:O,12,0),0)</f>
        <v>0</v>
      </c>
      <c r="I6" s="14">
        <f>IFERROR(+VLOOKUP("LETF50"&amp;A6,'Main File'!A:O,13,0),0)</f>
        <v>0</v>
      </c>
      <c r="J6" s="14">
        <f>IFERROR(+VLOOKUP("LETF50"&amp;A6,'Main File'!A:O,14,0),0)</f>
        <v>0</v>
      </c>
      <c r="K6" s="14">
        <f>IFERROR(+VLOOKUP("LETF50"&amp;A6,'Main File'!A:O,15,0),0)</f>
        <v>0</v>
      </c>
    </row>
    <row r="7" spans="1:14" x14ac:dyDescent="0.25">
      <c r="A7" s="9">
        <f t="shared" ref="A7:A34" si="0">+A6+1</f>
        <v>43163</v>
      </c>
      <c r="B7" s="14">
        <f>IFERROR(+VLOOKUP("LETF50"&amp;A7,'Main File'!A:O,6,0),0)</f>
        <v>9.9985243828927109E-2</v>
      </c>
      <c r="C7" s="14">
        <f>IFERROR(+VLOOKUP("LETF50"&amp;A7,'Main File'!A:O,7,0),0)</f>
        <v>0</v>
      </c>
      <c r="D7" s="14">
        <f>IFERROR(+VLOOKUP("LETF50"&amp;A7,'Main File'!A:O,8,0),0)</f>
        <v>0</v>
      </c>
      <c r="E7" s="14">
        <f>IFERROR(+VLOOKUP("LETF50"&amp;A7,'Main File'!A:O,9,0),0)</f>
        <v>1.7972577504315301E-3</v>
      </c>
      <c r="F7" s="14">
        <f>IFERROR(+VLOOKUP("LETF50"&amp;A7,'Main File'!A:O,10,0),0)</f>
        <v>0.10178250157935864</v>
      </c>
      <c r="G7" s="14">
        <f>IFERROR(+VLOOKUP("LETF50"&amp;A7,'Main File'!A:O,11,0),0)</f>
        <v>0</v>
      </c>
      <c r="H7" s="14">
        <f>IFERROR(+VLOOKUP("LETF50"&amp;A7,'Main File'!A:O,12,0),0)</f>
        <v>0</v>
      </c>
      <c r="I7" s="14">
        <f>IFERROR(+VLOOKUP("LETF50"&amp;A7,'Main File'!A:O,13,0),0)</f>
        <v>0</v>
      </c>
      <c r="J7" s="14">
        <f>IFERROR(+VLOOKUP("LETF50"&amp;A7,'Main File'!A:O,14,0),0)</f>
        <v>0</v>
      </c>
      <c r="K7" s="14">
        <f>IFERROR(+VLOOKUP("LETF50"&amp;A7,'Main File'!A:O,15,0),0)</f>
        <v>0</v>
      </c>
    </row>
    <row r="8" spans="1:14" x14ac:dyDescent="0.25">
      <c r="A8" s="9">
        <f t="shared" si="0"/>
        <v>43164</v>
      </c>
      <c r="B8" s="14">
        <f>IFERROR(+VLOOKUP("LETF50"&amp;A8,'Main File'!A:O,6,0),0)</f>
        <v>0</v>
      </c>
      <c r="C8" s="14">
        <f>IFERROR(+VLOOKUP("LETF50"&amp;A8,'Main File'!A:O,7,0),0)</f>
        <v>0</v>
      </c>
      <c r="D8" s="14">
        <f>IFERROR(+VLOOKUP("LETF50"&amp;A8,'Main File'!A:O,8,0),0)</f>
        <v>0</v>
      </c>
      <c r="E8" s="14">
        <f>IFERROR(+VLOOKUP("LETF50"&amp;A8,'Main File'!A:O,9,0),0)</f>
        <v>0</v>
      </c>
      <c r="F8" s="14">
        <f>IFERROR(+VLOOKUP("LETF50"&amp;A8,'Main File'!A:O,10,0),0)</f>
        <v>0</v>
      </c>
      <c r="G8" s="14">
        <f>IFERROR(+VLOOKUP("LETF50"&amp;A8,'Main File'!A:O,11,0),0)</f>
        <v>0</v>
      </c>
      <c r="H8" s="14">
        <f>IFERROR(+VLOOKUP("LETF50"&amp;A8,'Main File'!A:O,12,0),0)</f>
        <v>0</v>
      </c>
      <c r="I8" s="14">
        <f>IFERROR(+VLOOKUP("LETF50"&amp;A8,'Main File'!A:O,13,0),0)</f>
        <v>0</v>
      </c>
      <c r="J8" s="14">
        <f>IFERROR(+VLOOKUP("LETF50"&amp;A8,'Main File'!A:O,14,0),0)</f>
        <v>0</v>
      </c>
      <c r="K8" s="14">
        <f>IFERROR(+VLOOKUP("LETF50"&amp;A8,'Main File'!A:O,15,0),0)</f>
        <v>0</v>
      </c>
    </row>
    <row r="9" spans="1:14" x14ac:dyDescent="0.25">
      <c r="A9" s="9">
        <f t="shared" si="0"/>
        <v>43165</v>
      </c>
      <c r="B9" s="14">
        <f>IFERROR(+VLOOKUP("LETF50"&amp;A9,'Main File'!A:O,6,0),0)</f>
        <v>0</v>
      </c>
      <c r="C9" s="14">
        <f>IFERROR(+VLOOKUP("LETF50"&amp;A9,'Main File'!A:O,7,0),0)</f>
        <v>0</v>
      </c>
      <c r="D9" s="14">
        <f>IFERROR(+VLOOKUP("LETF50"&amp;A9,'Main File'!A:O,8,0),0)</f>
        <v>0</v>
      </c>
      <c r="E9" s="14">
        <f>IFERROR(+VLOOKUP("LETF50"&amp;A9,'Main File'!A:O,9,0),0)</f>
        <v>0</v>
      </c>
      <c r="F9" s="14">
        <f>IFERROR(+VLOOKUP("LETF50"&amp;A9,'Main File'!A:O,10,0),0)</f>
        <v>0</v>
      </c>
      <c r="G9" s="14">
        <f>IFERROR(+VLOOKUP("LETF50"&amp;A9,'Main File'!A:O,11,0),0)</f>
        <v>0</v>
      </c>
      <c r="H9" s="14">
        <f>IFERROR(+VLOOKUP("LETF50"&amp;A9,'Main File'!A:O,12,0),0)</f>
        <v>0</v>
      </c>
      <c r="I9" s="14">
        <f>IFERROR(+VLOOKUP("LETF50"&amp;A9,'Main File'!A:O,13,0),0)</f>
        <v>0</v>
      </c>
      <c r="J9" s="14">
        <f>IFERROR(+VLOOKUP("LETF50"&amp;A9,'Main File'!A:O,14,0),0)</f>
        <v>0</v>
      </c>
      <c r="K9" s="14">
        <f>IFERROR(+VLOOKUP("LETF50"&amp;A9,'Main File'!A:O,15,0),0)</f>
        <v>0</v>
      </c>
    </row>
    <row r="10" spans="1:14" x14ac:dyDescent="0.25">
      <c r="A10" s="9">
        <f t="shared" si="0"/>
        <v>43166</v>
      </c>
      <c r="B10" s="14">
        <f>IFERROR(+VLOOKUP("LETF50"&amp;A10,'Main File'!A:O,6,0),0)</f>
        <v>0</v>
      </c>
      <c r="C10" s="14">
        <f>IFERROR(+VLOOKUP("LETF50"&amp;A10,'Main File'!A:O,7,0),0)</f>
        <v>0</v>
      </c>
      <c r="D10" s="14">
        <f>IFERROR(+VLOOKUP("LETF50"&amp;A10,'Main File'!A:O,8,0),0)</f>
        <v>0</v>
      </c>
      <c r="E10" s="14">
        <f>IFERROR(+VLOOKUP("LETF50"&amp;A10,'Main File'!A:O,9,0),0)</f>
        <v>0</v>
      </c>
      <c r="F10" s="14">
        <f>IFERROR(+VLOOKUP("LETF50"&amp;A10,'Main File'!A:O,10,0),0)</f>
        <v>0</v>
      </c>
      <c r="G10" s="14">
        <f>IFERROR(+VLOOKUP("LETF50"&amp;A10,'Main File'!A:O,11,0),0)</f>
        <v>0</v>
      </c>
      <c r="H10" s="14">
        <f>IFERROR(+VLOOKUP("LETF50"&amp;A10,'Main File'!A:O,12,0),0)</f>
        <v>0</v>
      </c>
      <c r="I10" s="14">
        <f>IFERROR(+VLOOKUP("LETF50"&amp;A10,'Main File'!A:O,13,0),0)</f>
        <v>0</v>
      </c>
      <c r="J10" s="14">
        <f>IFERROR(+VLOOKUP("LETF50"&amp;A10,'Main File'!A:O,14,0),0)</f>
        <v>0</v>
      </c>
      <c r="K10" s="14">
        <f>IFERROR(+VLOOKUP("LETF50"&amp;A10,'Main File'!A:O,15,0),0)</f>
        <v>0</v>
      </c>
    </row>
    <row r="11" spans="1:14" x14ac:dyDescent="0.25">
      <c r="A11" s="9">
        <f t="shared" si="0"/>
        <v>43167</v>
      </c>
      <c r="B11" s="14">
        <f>IFERROR(+VLOOKUP("LETF50"&amp;A11,'Main File'!A:O,6,0),0)</f>
        <v>0</v>
      </c>
      <c r="C11" s="14">
        <f>IFERROR(+VLOOKUP("LETF50"&amp;A11,'Main File'!A:O,7,0),0)</f>
        <v>0</v>
      </c>
      <c r="D11" s="14">
        <f>IFERROR(+VLOOKUP("LETF50"&amp;A11,'Main File'!A:O,8,0),0)</f>
        <v>0</v>
      </c>
      <c r="E11" s="14">
        <f>IFERROR(+VLOOKUP("LETF50"&amp;A11,'Main File'!A:O,9,0),0)</f>
        <v>0</v>
      </c>
      <c r="F11" s="14">
        <f>IFERROR(+VLOOKUP("LETF50"&amp;A11,'Main File'!A:O,10,0),0)</f>
        <v>0</v>
      </c>
      <c r="G11" s="14">
        <f>IFERROR(+VLOOKUP("LETF50"&amp;A11,'Main File'!A:O,11,0),0)</f>
        <v>0</v>
      </c>
      <c r="H11" s="14">
        <f>IFERROR(+VLOOKUP("LETF50"&amp;A11,'Main File'!A:O,12,0),0)</f>
        <v>0</v>
      </c>
      <c r="I11" s="14">
        <f>IFERROR(+VLOOKUP("LETF50"&amp;A11,'Main File'!A:O,13,0),0)</f>
        <v>0</v>
      </c>
      <c r="J11" s="14">
        <f>IFERROR(+VLOOKUP("LETF50"&amp;A11,'Main File'!A:O,14,0),0)</f>
        <v>0</v>
      </c>
      <c r="K11" s="14">
        <f>IFERROR(+VLOOKUP("LETF50"&amp;A11,'Main File'!A:O,15,0),0)</f>
        <v>0</v>
      </c>
    </row>
    <row r="12" spans="1:14" x14ac:dyDescent="0.25">
      <c r="A12" s="9">
        <f t="shared" si="0"/>
        <v>43168</v>
      </c>
      <c r="B12" s="14">
        <f>IFERROR(+VLOOKUP("LETF50"&amp;A12,'Main File'!A:O,6,0),0)</f>
        <v>0</v>
      </c>
      <c r="C12" s="14">
        <f>IFERROR(+VLOOKUP("LETF50"&amp;A12,'Main File'!A:O,7,0),0)</f>
        <v>0</v>
      </c>
      <c r="D12" s="14">
        <f>IFERROR(+VLOOKUP("LETF50"&amp;A12,'Main File'!A:O,8,0),0)</f>
        <v>0</v>
      </c>
      <c r="E12" s="14">
        <f>IFERROR(+VLOOKUP("LETF50"&amp;A12,'Main File'!A:O,9,0),0)</f>
        <v>0</v>
      </c>
      <c r="F12" s="14">
        <f>IFERROR(+VLOOKUP("LETF50"&amp;A12,'Main File'!A:O,10,0),0)</f>
        <v>0</v>
      </c>
      <c r="G12" s="14">
        <f>IFERROR(+VLOOKUP("LETF50"&amp;A12,'Main File'!A:O,11,0),0)</f>
        <v>0</v>
      </c>
      <c r="H12" s="14">
        <f>IFERROR(+VLOOKUP("LETF50"&amp;A12,'Main File'!A:O,12,0),0)</f>
        <v>0</v>
      </c>
      <c r="I12" s="14">
        <f>IFERROR(+VLOOKUP("LETF50"&amp;A12,'Main File'!A:O,13,0),0)</f>
        <v>0</v>
      </c>
      <c r="J12" s="14">
        <f>IFERROR(+VLOOKUP("LETF50"&amp;A12,'Main File'!A:O,14,0),0)</f>
        <v>0</v>
      </c>
      <c r="K12" s="14">
        <f>IFERROR(+VLOOKUP("LETF50"&amp;A12,'Main File'!A:O,15,0),0)</f>
        <v>0</v>
      </c>
    </row>
    <row r="13" spans="1:14" x14ac:dyDescent="0.25">
      <c r="A13" s="9">
        <f t="shared" si="0"/>
        <v>43169</v>
      </c>
      <c r="B13" s="14">
        <f>IFERROR(+VLOOKUP("LETF50"&amp;A13,'Main File'!A:O,6,0),0)</f>
        <v>0</v>
      </c>
      <c r="C13" s="14">
        <f>IFERROR(+VLOOKUP("LETF50"&amp;A13,'Main File'!A:O,7,0),0)</f>
        <v>0</v>
      </c>
      <c r="D13" s="14">
        <f>IFERROR(+VLOOKUP("LETF50"&amp;A13,'Main File'!A:O,8,0),0)</f>
        <v>0</v>
      </c>
      <c r="E13" s="14">
        <f>IFERROR(+VLOOKUP("LETF50"&amp;A13,'Main File'!A:O,9,0),0)</f>
        <v>0</v>
      </c>
      <c r="F13" s="14">
        <f>IFERROR(+VLOOKUP("LETF50"&amp;A13,'Main File'!A:O,10,0),0)</f>
        <v>0</v>
      </c>
      <c r="G13" s="14">
        <f>IFERROR(+VLOOKUP("LETF50"&amp;A13,'Main File'!A:O,11,0),0)</f>
        <v>0</v>
      </c>
      <c r="H13" s="14">
        <f>IFERROR(+VLOOKUP("LETF50"&amp;A13,'Main File'!A:O,12,0),0)</f>
        <v>0</v>
      </c>
      <c r="I13" s="14">
        <f>IFERROR(+VLOOKUP("LETF50"&amp;A13,'Main File'!A:O,13,0),0)</f>
        <v>0</v>
      </c>
      <c r="J13" s="14">
        <f>IFERROR(+VLOOKUP("LETF50"&amp;A13,'Main File'!A:O,14,0),0)</f>
        <v>0</v>
      </c>
      <c r="K13" s="14">
        <f>IFERROR(+VLOOKUP("LETF50"&amp;A13,'Main File'!A:O,15,0),0)</f>
        <v>0</v>
      </c>
    </row>
    <row r="14" spans="1:14" x14ac:dyDescent="0.25">
      <c r="A14" s="9">
        <f t="shared" si="0"/>
        <v>43170</v>
      </c>
      <c r="B14" s="14">
        <f>IFERROR(+VLOOKUP("LETF50"&amp;A14,'Main File'!A:O,6,0),0)</f>
        <v>0</v>
      </c>
      <c r="C14" s="14">
        <f>IFERROR(+VLOOKUP("LETF50"&amp;A14,'Main File'!A:O,7,0),0)</f>
        <v>0</v>
      </c>
      <c r="D14" s="14">
        <f>IFERROR(+VLOOKUP("LETF50"&amp;A14,'Main File'!A:O,8,0),0)</f>
        <v>0</v>
      </c>
      <c r="E14" s="14">
        <f>IFERROR(+VLOOKUP("LETF50"&amp;A14,'Main File'!A:O,9,0),0)</f>
        <v>0</v>
      </c>
      <c r="F14" s="14">
        <f>IFERROR(+VLOOKUP("LETF50"&amp;A14,'Main File'!A:O,10,0),0)</f>
        <v>0</v>
      </c>
      <c r="G14" s="14">
        <f>IFERROR(+VLOOKUP("LETF50"&amp;A14,'Main File'!A:O,11,0),0)</f>
        <v>0</v>
      </c>
      <c r="H14" s="14">
        <f>IFERROR(+VLOOKUP("LETF50"&amp;A14,'Main File'!A:O,12,0),0)</f>
        <v>0</v>
      </c>
      <c r="I14" s="14">
        <f>IFERROR(+VLOOKUP("LETF50"&amp;A14,'Main File'!A:O,13,0),0)</f>
        <v>0</v>
      </c>
      <c r="J14" s="14">
        <f>IFERROR(+VLOOKUP("LETF50"&amp;A14,'Main File'!A:O,14,0),0)</f>
        <v>0</v>
      </c>
      <c r="K14" s="14">
        <f>IFERROR(+VLOOKUP("LETF50"&amp;A14,'Main File'!A:O,15,0),0)</f>
        <v>0</v>
      </c>
    </row>
    <row r="15" spans="1:14" x14ac:dyDescent="0.25">
      <c r="A15" s="9">
        <f t="shared" si="0"/>
        <v>43171</v>
      </c>
      <c r="B15" s="14">
        <f>IFERROR(+VLOOKUP("LETF50"&amp;A15,'Main File'!A:O,6,0),0)</f>
        <v>0</v>
      </c>
      <c r="C15" s="14">
        <f>IFERROR(+VLOOKUP("LETF50"&amp;A15,'Main File'!A:O,7,0),0)</f>
        <v>0</v>
      </c>
      <c r="D15" s="14">
        <f>IFERROR(+VLOOKUP("LETF50"&amp;A15,'Main File'!A:O,8,0),0)</f>
        <v>0</v>
      </c>
      <c r="E15" s="14">
        <f>IFERROR(+VLOOKUP("LETF50"&amp;A15,'Main File'!A:O,9,0),0)</f>
        <v>0</v>
      </c>
      <c r="F15" s="14">
        <f>IFERROR(+VLOOKUP("LETF50"&amp;A15,'Main File'!A:O,10,0),0)</f>
        <v>0</v>
      </c>
      <c r="G15" s="14">
        <f>IFERROR(+VLOOKUP("LETF50"&amp;A15,'Main File'!A:O,11,0),0)</f>
        <v>0</v>
      </c>
      <c r="H15" s="14">
        <f>IFERROR(+VLOOKUP("LETF50"&amp;A15,'Main File'!A:O,12,0),0)</f>
        <v>0</v>
      </c>
      <c r="I15" s="14">
        <f>IFERROR(+VLOOKUP("LETF50"&amp;A15,'Main File'!A:O,13,0),0)</f>
        <v>0</v>
      </c>
      <c r="J15" s="14">
        <f>IFERROR(+VLOOKUP("LETF50"&amp;A15,'Main File'!A:O,14,0),0)</f>
        <v>0</v>
      </c>
      <c r="K15" s="14">
        <f>IFERROR(+VLOOKUP("LETF50"&amp;A15,'Main File'!A:O,15,0),0)</f>
        <v>0</v>
      </c>
    </row>
    <row r="16" spans="1:14" x14ac:dyDescent="0.25">
      <c r="A16" s="9">
        <f t="shared" si="0"/>
        <v>43172</v>
      </c>
      <c r="B16" s="14">
        <f>IFERROR(+VLOOKUP("LETF50"&amp;A16,'Main File'!A:O,6,0),0)</f>
        <v>0</v>
      </c>
      <c r="C16" s="14">
        <f>IFERROR(+VLOOKUP("LETF50"&amp;A16,'Main File'!A:O,7,0),0)</f>
        <v>0</v>
      </c>
      <c r="D16" s="14">
        <f>IFERROR(+VLOOKUP("LETF50"&amp;A16,'Main File'!A:O,8,0),0)</f>
        <v>0</v>
      </c>
      <c r="E16" s="14">
        <f>IFERROR(+VLOOKUP("LETF50"&amp;A16,'Main File'!A:O,9,0),0)</f>
        <v>0</v>
      </c>
      <c r="F16" s="14">
        <f>IFERROR(+VLOOKUP("LETF50"&amp;A16,'Main File'!A:O,10,0),0)</f>
        <v>0</v>
      </c>
      <c r="G16" s="14">
        <f>IFERROR(+VLOOKUP("LETF50"&amp;A16,'Main File'!A:O,11,0),0)</f>
        <v>0</v>
      </c>
      <c r="H16" s="14">
        <f>IFERROR(+VLOOKUP("LETF50"&amp;A16,'Main File'!A:O,12,0),0)</f>
        <v>0</v>
      </c>
      <c r="I16" s="14">
        <f>IFERROR(+VLOOKUP("LETF50"&amp;A16,'Main File'!A:O,13,0),0)</f>
        <v>0</v>
      </c>
      <c r="J16" s="14">
        <f>IFERROR(+VLOOKUP("LETF50"&amp;A16,'Main File'!A:O,14,0),0)</f>
        <v>0</v>
      </c>
      <c r="K16" s="14">
        <f>IFERROR(+VLOOKUP("LETF50"&amp;A16,'Main File'!A:O,15,0),0)</f>
        <v>0</v>
      </c>
    </row>
    <row r="17" spans="1:11" x14ac:dyDescent="0.25">
      <c r="A17" s="9">
        <f t="shared" si="0"/>
        <v>43173</v>
      </c>
      <c r="B17" s="14">
        <f>IFERROR(+VLOOKUP("LETF50"&amp;A17,'Main File'!A:O,6,0),0)</f>
        <v>0</v>
      </c>
      <c r="C17" s="14">
        <f>IFERROR(+VLOOKUP("LETF50"&amp;A17,'Main File'!A:O,7,0),0)</f>
        <v>0</v>
      </c>
      <c r="D17" s="14">
        <f>IFERROR(+VLOOKUP("LETF50"&amp;A17,'Main File'!A:O,8,0),0)</f>
        <v>0</v>
      </c>
      <c r="E17" s="14">
        <f>IFERROR(+VLOOKUP("LETF50"&amp;A17,'Main File'!A:O,9,0),0)</f>
        <v>0</v>
      </c>
      <c r="F17" s="14">
        <f>IFERROR(+VLOOKUP("LETF50"&amp;A17,'Main File'!A:O,10,0),0)</f>
        <v>0</v>
      </c>
      <c r="G17" s="14">
        <f>IFERROR(+VLOOKUP("LETF50"&amp;A17,'Main File'!A:O,11,0),0)</f>
        <v>0</v>
      </c>
      <c r="H17" s="14">
        <f>IFERROR(+VLOOKUP("LETF50"&amp;A17,'Main File'!A:O,12,0),0)</f>
        <v>0</v>
      </c>
      <c r="I17" s="14">
        <f>IFERROR(+VLOOKUP("LETF50"&amp;A17,'Main File'!A:O,13,0),0)</f>
        <v>0</v>
      </c>
      <c r="J17" s="14">
        <f>IFERROR(+VLOOKUP("LETF50"&amp;A17,'Main File'!A:O,14,0),0)</f>
        <v>0</v>
      </c>
      <c r="K17" s="14">
        <f>IFERROR(+VLOOKUP("LETF50"&amp;A17,'Main File'!A:O,15,0),0)</f>
        <v>0</v>
      </c>
    </row>
    <row r="18" spans="1:11" x14ac:dyDescent="0.25">
      <c r="A18" s="9">
        <f t="shared" si="0"/>
        <v>43174</v>
      </c>
      <c r="B18" s="14">
        <f>IFERROR(+VLOOKUP("LETF50"&amp;A18,'Main File'!A:O,6,0),0)</f>
        <v>0</v>
      </c>
      <c r="C18" s="14">
        <f>IFERROR(+VLOOKUP("LETF50"&amp;A18,'Main File'!A:O,7,0),0)</f>
        <v>0</v>
      </c>
      <c r="D18" s="14">
        <f>IFERROR(+VLOOKUP("LETF50"&amp;A18,'Main File'!A:O,8,0),0)</f>
        <v>0</v>
      </c>
      <c r="E18" s="14">
        <f>IFERROR(+VLOOKUP("LETF50"&amp;A18,'Main File'!A:O,9,0),0)</f>
        <v>0</v>
      </c>
      <c r="F18" s="14">
        <f>IFERROR(+VLOOKUP("LETF50"&amp;A18,'Main File'!A:O,10,0),0)</f>
        <v>0</v>
      </c>
      <c r="G18" s="14">
        <f>IFERROR(+VLOOKUP("LETF50"&amp;A18,'Main File'!A:O,11,0),0)</f>
        <v>0</v>
      </c>
      <c r="H18" s="14">
        <f>IFERROR(+VLOOKUP("LETF50"&amp;A18,'Main File'!A:O,12,0),0)</f>
        <v>0</v>
      </c>
      <c r="I18" s="14">
        <f>IFERROR(+VLOOKUP("LETF50"&amp;A18,'Main File'!A:O,13,0),0)</f>
        <v>0</v>
      </c>
      <c r="J18" s="14">
        <f>IFERROR(+VLOOKUP("LETF50"&amp;A18,'Main File'!A:O,14,0),0)</f>
        <v>0</v>
      </c>
      <c r="K18" s="14">
        <f>IFERROR(+VLOOKUP("LETF50"&amp;A18,'Main File'!A:O,15,0),0)</f>
        <v>0</v>
      </c>
    </row>
    <row r="19" spans="1:11" x14ac:dyDescent="0.25">
      <c r="A19" s="9">
        <f t="shared" si="0"/>
        <v>43175</v>
      </c>
      <c r="B19" s="14">
        <f>IFERROR(+VLOOKUP("LETF50"&amp;A19,'Main File'!A:O,6,0),0)</f>
        <v>0</v>
      </c>
      <c r="C19" s="14">
        <f>IFERROR(+VLOOKUP("LETF50"&amp;A19,'Main File'!A:O,7,0),0)</f>
        <v>0</v>
      </c>
      <c r="D19" s="14">
        <f>IFERROR(+VLOOKUP("LETF50"&amp;A19,'Main File'!A:O,8,0),0)</f>
        <v>0</v>
      </c>
      <c r="E19" s="14">
        <f>IFERROR(+VLOOKUP("LETF50"&amp;A19,'Main File'!A:O,9,0),0)</f>
        <v>0</v>
      </c>
      <c r="F19" s="14">
        <f>IFERROR(+VLOOKUP("LETF50"&amp;A19,'Main File'!A:O,10,0),0)</f>
        <v>0</v>
      </c>
      <c r="G19" s="14">
        <f>IFERROR(+VLOOKUP("LETF50"&amp;A19,'Main File'!A:O,11,0),0)</f>
        <v>0</v>
      </c>
      <c r="H19" s="14">
        <f>IFERROR(+VLOOKUP("LETF50"&amp;A19,'Main File'!A:O,12,0),0)</f>
        <v>0</v>
      </c>
      <c r="I19" s="14">
        <f>IFERROR(+VLOOKUP("LETF50"&amp;A19,'Main File'!A:O,13,0),0)</f>
        <v>0</v>
      </c>
      <c r="J19" s="14">
        <f>IFERROR(+VLOOKUP("LETF50"&amp;A19,'Main File'!A:O,14,0),0)</f>
        <v>0</v>
      </c>
      <c r="K19" s="14">
        <f>IFERROR(+VLOOKUP("LETF50"&amp;A19,'Main File'!A:O,15,0),0)</f>
        <v>0</v>
      </c>
    </row>
    <row r="20" spans="1:11" x14ac:dyDescent="0.25">
      <c r="A20" s="9">
        <f t="shared" si="0"/>
        <v>43176</v>
      </c>
      <c r="B20" s="14">
        <f>IFERROR(+VLOOKUP("LETF50"&amp;A20,'Main File'!A:O,6,0),0)</f>
        <v>0</v>
      </c>
      <c r="C20" s="14">
        <f>IFERROR(+VLOOKUP("LETF50"&amp;A20,'Main File'!A:O,7,0),0)</f>
        <v>0</v>
      </c>
      <c r="D20" s="14">
        <f>IFERROR(+VLOOKUP("LETF50"&amp;A20,'Main File'!A:O,8,0),0)</f>
        <v>0</v>
      </c>
      <c r="E20" s="14">
        <f>IFERROR(+VLOOKUP("LETF50"&amp;A20,'Main File'!A:O,9,0),0)</f>
        <v>0</v>
      </c>
      <c r="F20" s="14">
        <f>IFERROR(+VLOOKUP("LETF50"&amp;A20,'Main File'!A:O,10,0),0)</f>
        <v>0</v>
      </c>
      <c r="G20" s="14">
        <f>IFERROR(+VLOOKUP("LETF50"&amp;A20,'Main File'!A:O,11,0),0)</f>
        <v>0</v>
      </c>
      <c r="H20" s="14">
        <f>IFERROR(+VLOOKUP("LETF50"&amp;A20,'Main File'!A:O,12,0),0)</f>
        <v>0</v>
      </c>
      <c r="I20" s="14">
        <f>IFERROR(+VLOOKUP("LETF50"&amp;A20,'Main File'!A:O,13,0),0)</f>
        <v>0</v>
      </c>
      <c r="J20" s="14">
        <f>IFERROR(+VLOOKUP("LETF50"&amp;A20,'Main File'!A:O,14,0),0)</f>
        <v>0</v>
      </c>
      <c r="K20" s="14">
        <f>IFERROR(+VLOOKUP("LETF50"&amp;A20,'Main File'!A:O,15,0),0)</f>
        <v>0</v>
      </c>
    </row>
    <row r="21" spans="1:11" x14ac:dyDescent="0.25">
      <c r="A21" s="9">
        <f t="shared" si="0"/>
        <v>43177</v>
      </c>
      <c r="B21" s="14">
        <f>IFERROR(+VLOOKUP("LETF50"&amp;A21,'Main File'!A:O,6,0),0)</f>
        <v>0</v>
      </c>
      <c r="C21" s="14">
        <f>IFERROR(+VLOOKUP("LETF50"&amp;A21,'Main File'!A:O,7,0),0)</f>
        <v>0</v>
      </c>
      <c r="D21" s="14">
        <f>IFERROR(+VLOOKUP("LETF50"&amp;A21,'Main File'!A:O,8,0),0)</f>
        <v>0</v>
      </c>
      <c r="E21" s="14">
        <f>IFERROR(+VLOOKUP("LETF50"&amp;A21,'Main File'!A:O,9,0),0)</f>
        <v>0</v>
      </c>
      <c r="F21" s="14">
        <f>IFERROR(+VLOOKUP("LETF50"&amp;A21,'Main File'!A:O,10,0),0)</f>
        <v>0</v>
      </c>
      <c r="G21" s="14">
        <f>IFERROR(+VLOOKUP("LETF50"&amp;A21,'Main File'!A:O,11,0),0)</f>
        <v>0</v>
      </c>
      <c r="H21" s="14">
        <f>IFERROR(+VLOOKUP("LETF50"&amp;A21,'Main File'!A:O,12,0),0)</f>
        <v>0</v>
      </c>
      <c r="I21" s="14">
        <f>IFERROR(+VLOOKUP("LETF50"&amp;A21,'Main File'!A:O,13,0),0)</f>
        <v>0</v>
      </c>
      <c r="J21" s="14">
        <f>IFERROR(+VLOOKUP("LETF50"&amp;A21,'Main File'!A:O,14,0),0)</f>
        <v>0</v>
      </c>
      <c r="K21" s="14">
        <f>IFERROR(+VLOOKUP("LETF50"&amp;A21,'Main File'!A:O,15,0),0)</f>
        <v>0</v>
      </c>
    </row>
    <row r="22" spans="1:11" x14ac:dyDescent="0.25">
      <c r="A22" s="9">
        <f t="shared" si="0"/>
        <v>43178</v>
      </c>
      <c r="B22" s="14">
        <f>IFERROR(+VLOOKUP("LETF50"&amp;A22,'Main File'!A:O,6,0),0)</f>
        <v>0</v>
      </c>
      <c r="C22" s="14">
        <f>IFERROR(+VLOOKUP("LETF50"&amp;A22,'Main File'!A:O,7,0),0)</f>
        <v>0</v>
      </c>
      <c r="D22" s="14">
        <f>IFERROR(+VLOOKUP("LETF50"&amp;A22,'Main File'!A:O,8,0),0)</f>
        <v>0</v>
      </c>
      <c r="E22" s="14">
        <f>IFERROR(+VLOOKUP("LETF50"&amp;A22,'Main File'!A:O,9,0),0)</f>
        <v>0</v>
      </c>
      <c r="F22" s="14">
        <f>IFERROR(+VLOOKUP("LETF50"&amp;A22,'Main File'!A:O,10,0),0)</f>
        <v>0</v>
      </c>
      <c r="G22" s="14">
        <f>IFERROR(+VLOOKUP("LETF50"&amp;A22,'Main File'!A:O,11,0),0)</f>
        <v>0</v>
      </c>
      <c r="H22" s="14">
        <f>IFERROR(+VLOOKUP("LETF50"&amp;A22,'Main File'!A:O,12,0),0)</f>
        <v>0</v>
      </c>
      <c r="I22" s="14">
        <f>IFERROR(+VLOOKUP("LETF50"&amp;A22,'Main File'!A:O,13,0),0)</f>
        <v>0</v>
      </c>
      <c r="J22" s="14">
        <f>IFERROR(+VLOOKUP("LETF50"&amp;A22,'Main File'!A:O,14,0),0)</f>
        <v>0</v>
      </c>
      <c r="K22" s="14">
        <f>IFERROR(+VLOOKUP("LETF50"&amp;A22,'Main File'!A:O,15,0),0)</f>
        <v>0</v>
      </c>
    </row>
    <row r="23" spans="1:11" x14ac:dyDescent="0.25">
      <c r="A23" s="9">
        <f t="shared" si="0"/>
        <v>43179</v>
      </c>
      <c r="B23" s="14">
        <f>IFERROR(+VLOOKUP("LETF50"&amp;A23,'Main File'!A:O,6,0),0)</f>
        <v>0</v>
      </c>
      <c r="C23" s="14">
        <f>IFERROR(+VLOOKUP("LETF50"&amp;A23,'Main File'!A:O,7,0),0)</f>
        <v>0</v>
      </c>
      <c r="D23" s="14">
        <f>IFERROR(+VLOOKUP("LETF50"&amp;A23,'Main File'!A:O,8,0),0)</f>
        <v>0</v>
      </c>
      <c r="E23" s="14">
        <f>IFERROR(+VLOOKUP("LETF50"&amp;A23,'Main File'!A:O,9,0),0)</f>
        <v>0</v>
      </c>
      <c r="F23" s="14">
        <f>IFERROR(+VLOOKUP("LETF50"&amp;A23,'Main File'!A:O,10,0),0)</f>
        <v>0</v>
      </c>
      <c r="G23" s="14">
        <f>IFERROR(+VLOOKUP("LETF50"&amp;A23,'Main File'!A:O,11,0),0)</f>
        <v>0</v>
      </c>
      <c r="H23" s="14">
        <f>IFERROR(+VLOOKUP("LETF50"&amp;A23,'Main File'!A:O,12,0),0)</f>
        <v>0</v>
      </c>
      <c r="I23" s="14">
        <f>IFERROR(+VLOOKUP("LETF50"&amp;A23,'Main File'!A:O,13,0),0)</f>
        <v>0</v>
      </c>
      <c r="J23" s="14">
        <f>IFERROR(+VLOOKUP("LETF50"&amp;A23,'Main File'!A:O,14,0),0)</f>
        <v>0</v>
      </c>
      <c r="K23" s="14">
        <f>IFERROR(+VLOOKUP("LETF50"&amp;A23,'Main File'!A:O,15,0),0)</f>
        <v>0</v>
      </c>
    </row>
    <row r="24" spans="1:11" x14ac:dyDescent="0.25">
      <c r="A24" s="9">
        <f t="shared" si="0"/>
        <v>43180</v>
      </c>
      <c r="B24" s="14">
        <f>IFERROR(+VLOOKUP("LETF50"&amp;A24,'Main File'!A:O,6,0),0)</f>
        <v>0</v>
      </c>
      <c r="C24" s="14">
        <f>IFERROR(+VLOOKUP("LETF50"&amp;A24,'Main File'!A:O,7,0),0)</f>
        <v>0</v>
      </c>
      <c r="D24" s="14">
        <f>IFERROR(+VLOOKUP("LETF50"&amp;A24,'Main File'!A:O,8,0),0)</f>
        <v>0</v>
      </c>
      <c r="E24" s="14">
        <f>IFERROR(+VLOOKUP("LETF50"&amp;A24,'Main File'!A:O,9,0),0)</f>
        <v>0</v>
      </c>
      <c r="F24" s="14">
        <f>IFERROR(+VLOOKUP("LETF50"&amp;A24,'Main File'!A:O,10,0),0)</f>
        <v>0</v>
      </c>
      <c r="G24" s="14">
        <f>IFERROR(+VLOOKUP("LETF50"&amp;A24,'Main File'!A:O,11,0),0)</f>
        <v>0</v>
      </c>
      <c r="H24" s="14">
        <f>IFERROR(+VLOOKUP("LETF50"&amp;A24,'Main File'!A:O,12,0),0)</f>
        <v>0</v>
      </c>
      <c r="I24" s="14">
        <f>IFERROR(+VLOOKUP("LETF50"&amp;A24,'Main File'!A:O,13,0),0)</f>
        <v>0</v>
      </c>
      <c r="J24" s="14">
        <f>IFERROR(+VLOOKUP("LETF50"&amp;A24,'Main File'!A:O,14,0),0)</f>
        <v>0</v>
      </c>
      <c r="K24" s="14">
        <f>IFERROR(+VLOOKUP("LETF50"&amp;A24,'Main File'!A:O,15,0),0)</f>
        <v>0</v>
      </c>
    </row>
    <row r="25" spans="1:11" x14ac:dyDescent="0.25">
      <c r="A25" s="9">
        <f t="shared" si="0"/>
        <v>43181</v>
      </c>
      <c r="B25" s="14">
        <f>IFERROR(+VLOOKUP("LETF50"&amp;A25,'Main File'!A:O,6,0),0)</f>
        <v>0</v>
      </c>
      <c r="C25" s="14">
        <f>IFERROR(+VLOOKUP("LETF50"&amp;A25,'Main File'!A:O,7,0),0)</f>
        <v>0</v>
      </c>
      <c r="D25" s="14">
        <f>IFERROR(+VLOOKUP("LETF50"&amp;A25,'Main File'!A:O,8,0),0)</f>
        <v>0</v>
      </c>
      <c r="E25" s="14">
        <f>IFERROR(+VLOOKUP("LETF50"&amp;A25,'Main File'!A:O,9,0),0)</f>
        <v>0</v>
      </c>
      <c r="F25" s="14">
        <f>IFERROR(+VLOOKUP("LETF50"&amp;A25,'Main File'!A:O,10,0),0)</f>
        <v>0</v>
      </c>
      <c r="G25" s="14">
        <f>IFERROR(+VLOOKUP("LETF50"&amp;A25,'Main File'!A:O,11,0),0)</f>
        <v>0</v>
      </c>
      <c r="H25" s="14">
        <f>IFERROR(+VLOOKUP("LETF50"&amp;A25,'Main File'!A:O,12,0),0)</f>
        <v>0</v>
      </c>
      <c r="I25" s="14">
        <f>IFERROR(+VLOOKUP("LETF50"&amp;A25,'Main File'!A:O,13,0),0)</f>
        <v>0</v>
      </c>
      <c r="J25" s="14">
        <f>IFERROR(+VLOOKUP("LETF50"&amp;A25,'Main File'!A:O,14,0),0)</f>
        <v>0</v>
      </c>
      <c r="K25" s="14">
        <f>IFERROR(+VLOOKUP("LETF50"&amp;A25,'Main File'!A:O,15,0),0)</f>
        <v>0</v>
      </c>
    </row>
    <row r="26" spans="1:11" x14ac:dyDescent="0.25">
      <c r="A26" s="9">
        <f t="shared" si="0"/>
        <v>43182</v>
      </c>
      <c r="B26" s="14">
        <f>IFERROR(+VLOOKUP("LETF50"&amp;A26,'Main File'!A:O,6,0),0)</f>
        <v>0</v>
      </c>
      <c r="C26" s="14">
        <f>IFERROR(+VLOOKUP("LETF50"&amp;A26,'Main File'!A:O,7,0),0)</f>
        <v>0</v>
      </c>
      <c r="D26" s="14">
        <f>IFERROR(+VLOOKUP("LETF50"&amp;A26,'Main File'!A:O,8,0),0)</f>
        <v>0</v>
      </c>
      <c r="E26" s="14">
        <f>IFERROR(+VLOOKUP("LETF50"&amp;A26,'Main File'!A:O,9,0),0)</f>
        <v>0</v>
      </c>
      <c r="F26" s="14">
        <f>IFERROR(+VLOOKUP("LETF50"&amp;A26,'Main File'!A:O,10,0),0)</f>
        <v>0</v>
      </c>
      <c r="G26" s="14">
        <f>IFERROR(+VLOOKUP("LETF50"&amp;A26,'Main File'!A:O,11,0),0)</f>
        <v>0</v>
      </c>
      <c r="H26" s="14">
        <f>IFERROR(+VLOOKUP("LETF50"&amp;A26,'Main File'!A:O,12,0),0)</f>
        <v>0</v>
      </c>
      <c r="I26" s="14">
        <f>IFERROR(+VLOOKUP("LETF50"&amp;A26,'Main File'!A:O,13,0),0)</f>
        <v>0</v>
      </c>
      <c r="J26" s="14">
        <f>IFERROR(+VLOOKUP("LETF50"&amp;A26,'Main File'!A:O,14,0),0)</f>
        <v>0</v>
      </c>
      <c r="K26" s="14">
        <f>IFERROR(+VLOOKUP("LETF50"&amp;A26,'Main File'!A:O,15,0),0)</f>
        <v>0</v>
      </c>
    </row>
    <row r="27" spans="1:11" x14ac:dyDescent="0.25">
      <c r="A27" s="9">
        <f t="shared" si="0"/>
        <v>43183</v>
      </c>
      <c r="B27" s="14">
        <f>IFERROR(+VLOOKUP("LETF50"&amp;A27,'Main File'!A:O,6,0),0)</f>
        <v>0</v>
      </c>
      <c r="C27" s="14">
        <f>IFERROR(+VLOOKUP("LETF50"&amp;A27,'Main File'!A:O,7,0),0)</f>
        <v>0</v>
      </c>
      <c r="D27" s="14">
        <f>IFERROR(+VLOOKUP("LETF50"&amp;A27,'Main File'!A:O,8,0),0)</f>
        <v>0</v>
      </c>
      <c r="E27" s="14">
        <f>IFERROR(+VLOOKUP("LETF50"&amp;A27,'Main File'!A:O,9,0),0)</f>
        <v>0</v>
      </c>
      <c r="F27" s="14">
        <f>IFERROR(+VLOOKUP("LETF50"&amp;A27,'Main File'!A:O,10,0),0)</f>
        <v>0</v>
      </c>
      <c r="G27" s="14">
        <f>IFERROR(+VLOOKUP("LETF50"&amp;A27,'Main File'!A:O,11,0),0)</f>
        <v>0</v>
      </c>
      <c r="H27" s="14">
        <f>IFERROR(+VLOOKUP("LETF50"&amp;A27,'Main File'!A:O,12,0),0)</f>
        <v>0</v>
      </c>
      <c r="I27" s="14">
        <f>IFERROR(+VLOOKUP("LETF50"&amp;A27,'Main File'!A:O,13,0),0)</f>
        <v>0</v>
      </c>
      <c r="J27" s="14">
        <f>IFERROR(+VLOOKUP("LETF50"&amp;A27,'Main File'!A:O,14,0),0)</f>
        <v>0</v>
      </c>
      <c r="K27" s="14">
        <f>IFERROR(+VLOOKUP("LETF50"&amp;A27,'Main File'!A:O,15,0),0)</f>
        <v>0</v>
      </c>
    </row>
    <row r="28" spans="1:11" x14ac:dyDescent="0.25">
      <c r="A28" s="9">
        <f t="shared" si="0"/>
        <v>43184</v>
      </c>
      <c r="B28" s="14">
        <f>IFERROR(+VLOOKUP("LETF50"&amp;A28,'Main File'!A:O,6,0),0)</f>
        <v>0</v>
      </c>
      <c r="C28" s="14">
        <f>IFERROR(+VLOOKUP("LETF50"&amp;A28,'Main File'!A:O,7,0),0)</f>
        <v>0</v>
      </c>
      <c r="D28" s="14">
        <f>IFERROR(+VLOOKUP("LETF50"&amp;A28,'Main File'!A:O,8,0),0)</f>
        <v>0</v>
      </c>
      <c r="E28" s="14">
        <f>IFERROR(+VLOOKUP("LETF50"&amp;A28,'Main File'!A:O,9,0),0)</f>
        <v>0</v>
      </c>
      <c r="F28" s="14">
        <f>IFERROR(+VLOOKUP("LETF50"&amp;A28,'Main File'!A:O,10,0),0)</f>
        <v>0</v>
      </c>
      <c r="G28" s="14">
        <f>IFERROR(+VLOOKUP("LETF50"&amp;A28,'Main File'!A:O,11,0),0)</f>
        <v>0</v>
      </c>
      <c r="H28" s="14">
        <f>IFERROR(+VLOOKUP("LETF50"&amp;A28,'Main File'!A:O,12,0),0)</f>
        <v>0</v>
      </c>
      <c r="I28" s="14">
        <f>IFERROR(+VLOOKUP("LETF50"&amp;A28,'Main File'!A:O,13,0),0)</f>
        <v>0</v>
      </c>
      <c r="J28" s="14">
        <f>IFERROR(+VLOOKUP("LETF50"&amp;A28,'Main File'!A:O,14,0),0)</f>
        <v>0</v>
      </c>
      <c r="K28" s="14">
        <f>IFERROR(+VLOOKUP("LETF50"&amp;A28,'Main File'!A:O,15,0),0)</f>
        <v>0</v>
      </c>
    </row>
    <row r="29" spans="1:11" x14ac:dyDescent="0.25">
      <c r="A29" s="9">
        <f t="shared" si="0"/>
        <v>43185</v>
      </c>
      <c r="B29" s="14">
        <f>IFERROR(+VLOOKUP("LETF50"&amp;A29,'Main File'!A:O,6,0),0)</f>
        <v>0</v>
      </c>
      <c r="C29" s="14">
        <f>IFERROR(+VLOOKUP("LETF50"&amp;A29,'Main File'!A:O,7,0),0)</f>
        <v>0</v>
      </c>
      <c r="D29" s="14">
        <f>IFERROR(+VLOOKUP("LETF50"&amp;A29,'Main File'!A:O,8,0),0)</f>
        <v>0</v>
      </c>
      <c r="E29" s="14">
        <f>IFERROR(+VLOOKUP("LETF50"&amp;A29,'Main File'!A:O,9,0),0)</f>
        <v>0</v>
      </c>
      <c r="F29" s="14">
        <f>IFERROR(+VLOOKUP("LETF50"&amp;A29,'Main File'!A:O,10,0),0)</f>
        <v>0</v>
      </c>
      <c r="G29" s="14">
        <f>IFERROR(+VLOOKUP("LETF50"&amp;A29,'Main File'!A:O,11,0),0)</f>
        <v>0</v>
      </c>
      <c r="H29" s="14">
        <f>IFERROR(+VLOOKUP("LETF50"&amp;A29,'Main File'!A:O,12,0),0)</f>
        <v>0</v>
      </c>
      <c r="I29" s="14">
        <f>IFERROR(+VLOOKUP("LETF50"&amp;A29,'Main File'!A:O,13,0),0)</f>
        <v>0</v>
      </c>
      <c r="J29" s="14">
        <f>IFERROR(+VLOOKUP("LETF50"&amp;A29,'Main File'!A:O,14,0),0)</f>
        <v>0</v>
      </c>
      <c r="K29" s="14">
        <f>IFERROR(+VLOOKUP("LETF50"&amp;A29,'Main File'!A:O,15,0),0)</f>
        <v>0</v>
      </c>
    </row>
    <row r="30" spans="1:11" x14ac:dyDescent="0.25">
      <c r="A30" s="9">
        <f t="shared" si="0"/>
        <v>43186</v>
      </c>
      <c r="B30" s="14">
        <f>IFERROR(+VLOOKUP("LETF50"&amp;A30,'Main File'!A:O,6,0),0)</f>
        <v>0</v>
      </c>
      <c r="C30" s="14">
        <f>IFERROR(+VLOOKUP("LETF50"&amp;A30,'Main File'!A:O,7,0),0)</f>
        <v>0</v>
      </c>
      <c r="D30" s="14">
        <f>IFERROR(+VLOOKUP("LETF50"&amp;A30,'Main File'!A:O,8,0),0)</f>
        <v>0</v>
      </c>
      <c r="E30" s="14">
        <f>IFERROR(+VLOOKUP("LETF50"&amp;A30,'Main File'!A:O,9,0),0)</f>
        <v>0</v>
      </c>
      <c r="F30" s="14">
        <f>IFERROR(+VLOOKUP("LETF50"&amp;A30,'Main File'!A:O,10,0),0)</f>
        <v>0</v>
      </c>
      <c r="G30" s="14">
        <f>IFERROR(+VLOOKUP("LETF50"&amp;A30,'Main File'!A:O,11,0),0)</f>
        <v>0</v>
      </c>
      <c r="H30" s="14">
        <f>IFERROR(+VLOOKUP("LETF50"&amp;A30,'Main File'!A:O,12,0),0)</f>
        <v>0</v>
      </c>
      <c r="I30" s="14">
        <f>IFERROR(+VLOOKUP("LETF50"&amp;A30,'Main File'!A:O,13,0),0)</f>
        <v>0</v>
      </c>
      <c r="J30" s="14">
        <f>IFERROR(+VLOOKUP("LETF50"&amp;A30,'Main File'!A:O,14,0),0)</f>
        <v>0</v>
      </c>
      <c r="K30" s="14">
        <f>IFERROR(+VLOOKUP("LETF50"&amp;A30,'Main File'!A:O,15,0),0)</f>
        <v>0</v>
      </c>
    </row>
    <row r="31" spans="1:11" x14ac:dyDescent="0.25">
      <c r="A31" s="9">
        <f t="shared" si="0"/>
        <v>43187</v>
      </c>
      <c r="B31" s="14">
        <f>IFERROR(+VLOOKUP("LETF50"&amp;A31,'Main File'!A:O,6,0),0)</f>
        <v>0</v>
      </c>
      <c r="C31" s="14">
        <f>IFERROR(+VLOOKUP("LETF50"&amp;A31,'Main File'!A:O,7,0),0)</f>
        <v>0</v>
      </c>
      <c r="D31" s="14">
        <f>IFERROR(+VLOOKUP("LETF50"&amp;A31,'Main File'!A:O,8,0),0)</f>
        <v>0</v>
      </c>
      <c r="E31" s="14">
        <f>IFERROR(+VLOOKUP("LETF50"&amp;A31,'Main File'!A:O,9,0),0)</f>
        <v>0</v>
      </c>
      <c r="F31" s="14">
        <f>IFERROR(+VLOOKUP("LETF50"&amp;A31,'Main File'!A:O,10,0),0)</f>
        <v>0</v>
      </c>
      <c r="G31" s="14">
        <f>IFERROR(+VLOOKUP("LETF50"&amp;A31,'Main File'!A:O,11,0),0)</f>
        <v>0</v>
      </c>
      <c r="H31" s="14">
        <f>IFERROR(+VLOOKUP("LETF50"&amp;A31,'Main File'!A:O,12,0),0)</f>
        <v>0</v>
      </c>
      <c r="I31" s="14">
        <f>IFERROR(+VLOOKUP("LETF50"&amp;A31,'Main File'!A:O,13,0),0)</f>
        <v>0</v>
      </c>
      <c r="J31" s="14">
        <f>IFERROR(+VLOOKUP("LETF50"&amp;A31,'Main File'!A:O,14,0),0)</f>
        <v>0</v>
      </c>
      <c r="K31" s="14">
        <f>IFERROR(+VLOOKUP("LETF50"&amp;A31,'Main File'!A:O,15,0),0)</f>
        <v>0</v>
      </c>
    </row>
    <row r="32" spans="1:11" x14ac:dyDescent="0.25">
      <c r="A32" s="9">
        <f t="shared" si="0"/>
        <v>43188</v>
      </c>
      <c r="B32" s="14">
        <f>IFERROR(+VLOOKUP("LETF50"&amp;A32,'Main File'!A:O,6,0),0)</f>
        <v>0</v>
      </c>
      <c r="C32" s="14">
        <f>IFERROR(+VLOOKUP("LETF50"&amp;A32,'Main File'!A:O,7,0),0)</f>
        <v>0</v>
      </c>
      <c r="D32" s="14">
        <f>IFERROR(+VLOOKUP("LETF50"&amp;A32,'Main File'!A:O,8,0),0)</f>
        <v>0</v>
      </c>
      <c r="E32" s="14">
        <f>IFERROR(+VLOOKUP("LETF50"&amp;A32,'Main File'!A:O,9,0),0)</f>
        <v>0</v>
      </c>
      <c r="F32" s="14">
        <f>IFERROR(+VLOOKUP("LETF50"&amp;A32,'Main File'!A:O,10,0),0)</f>
        <v>0</v>
      </c>
      <c r="G32" s="14">
        <f>IFERROR(+VLOOKUP("LETF50"&amp;A32,'Main File'!A:O,11,0),0)</f>
        <v>0</v>
      </c>
      <c r="H32" s="14">
        <f>IFERROR(+VLOOKUP("LETF50"&amp;A32,'Main File'!A:O,12,0),0)</f>
        <v>0</v>
      </c>
      <c r="I32" s="14">
        <f>IFERROR(+VLOOKUP("LETF50"&amp;A32,'Main File'!A:O,13,0),0)</f>
        <v>0</v>
      </c>
      <c r="J32" s="14">
        <f>IFERROR(+VLOOKUP("LETF50"&amp;A32,'Main File'!A:O,14,0),0)</f>
        <v>0</v>
      </c>
      <c r="K32" s="14">
        <f>IFERROR(+VLOOKUP("LETF50"&amp;A32,'Main File'!A:O,15,0),0)</f>
        <v>0</v>
      </c>
    </row>
    <row r="33" spans="1:11" x14ac:dyDescent="0.25">
      <c r="A33" s="9">
        <f t="shared" si="0"/>
        <v>43189</v>
      </c>
      <c r="B33" s="14">
        <f>IFERROR(+VLOOKUP("LETF50"&amp;A33,'Main File'!A:O,6,0),0)</f>
        <v>0</v>
      </c>
      <c r="C33" s="14">
        <f>IFERROR(+VLOOKUP("LETF50"&amp;A33,'Main File'!A:O,7,0),0)</f>
        <v>0</v>
      </c>
      <c r="D33" s="14">
        <f>IFERROR(+VLOOKUP("LETF50"&amp;A33,'Main File'!A:O,8,0),0)</f>
        <v>0</v>
      </c>
      <c r="E33" s="14">
        <f>IFERROR(+VLOOKUP("LETF50"&amp;A33,'Main File'!A:O,9,0),0)</f>
        <v>0</v>
      </c>
      <c r="F33" s="14">
        <f>IFERROR(+VLOOKUP("LETF50"&amp;A33,'Main File'!A:O,10,0),0)</f>
        <v>0</v>
      </c>
      <c r="G33" s="14">
        <f>IFERROR(+VLOOKUP("LETF50"&amp;A33,'Main File'!A:O,11,0),0)</f>
        <v>0</v>
      </c>
      <c r="H33" s="14">
        <f>IFERROR(+VLOOKUP("LETF50"&amp;A33,'Main File'!A:O,12,0),0)</f>
        <v>0</v>
      </c>
      <c r="I33" s="14">
        <f>IFERROR(+VLOOKUP("LETF50"&amp;A33,'Main File'!A:O,13,0),0)</f>
        <v>0</v>
      </c>
      <c r="J33" s="14">
        <f>IFERROR(+VLOOKUP("LETF50"&amp;A33,'Main File'!A:O,14,0),0)</f>
        <v>0</v>
      </c>
      <c r="K33" s="14">
        <f>IFERROR(+VLOOKUP("LETF50"&amp;A33,'Main File'!A:O,15,0),0)</f>
        <v>0</v>
      </c>
    </row>
    <row r="34" spans="1:11" x14ac:dyDescent="0.25">
      <c r="A34" s="9">
        <f t="shared" si="0"/>
        <v>43190</v>
      </c>
      <c r="B34" s="14">
        <f>IFERROR(+VLOOKUP("LETF50"&amp;A34,'Main File'!A:O,6,0),0)</f>
        <v>0</v>
      </c>
      <c r="C34" s="14">
        <f>IFERROR(+VLOOKUP("LETF50"&amp;A34,'Main File'!A:O,7,0),0)</f>
        <v>0</v>
      </c>
      <c r="D34" s="14">
        <f>IFERROR(+VLOOKUP("LETF50"&amp;A34,'Main File'!A:O,8,0),0)</f>
        <v>0</v>
      </c>
      <c r="E34" s="14">
        <f>IFERROR(+VLOOKUP("LETF50"&amp;A34,'Main File'!A:O,9,0),0)</f>
        <v>0</v>
      </c>
      <c r="F34" s="14">
        <f>IFERROR(+VLOOKUP("LETF50"&amp;A34,'Main File'!A:O,10,0),0)</f>
        <v>0</v>
      </c>
      <c r="G34" s="14">
        <f>IFERROR(+VLOOKUP("LETF50"&amp;A34,'Main File'!A:O,11,0),0)</f>
        <v>0</v>
      </c>
      <c r="H34" s="14">
        <f>IFERROR(+VLOOKUP("LETF50"&amp;A34,'Main File'!A:O,12,0),0)</f>
        <v>0</v>
      </c>
      <c r="I34" s="14">
        <f>IFERROR(+VLOOKUP("LETF50"&amp;A34,'Main File'!A:O,13,0),0)</f>
        <v>0</v>
      </c>
      <c r="J34" s="14">
        <f>IFERROR(+VLOOKUP("LETF50"&amp;A34,'Main File'!A:O,14,0),0)</f>
        <v>0</v>
      </c>
      <c r="K34" s="14">
        <f>IFERROR(+VLOOKUP("LETF50"&amp;A34,'Main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41"/>
  <sheetViews>
    <sheetView workbookViewId="0">
      <selection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Fund-Sensex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5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IFERROR(+VLOOKUP("LETFSX"&amp;A4,'Main File'!A:O,6,0),0)</f>
        <v>0.10000043032066136</v>
      </c>
      <c r="C4" s="14">
        <f>IFERROR(+VLOOKUP("LETFSX"&amp;A4,'Main File'!A:O,7,0),0)</f>
        <v>0</v>
      </c>
      <c r="D4" s="14">
        <f>IFERROR(+VLOOKUP("LETFSX"&amp;A4,'Main File'!A:O,8,0),0)</f>
        <v>0</v>
      </c>
      <c r="E4" s="14">
        <f>IFERROR(+VLOOKUP("LETFSX"&amp;A4,'Main File'!A:O,9,0),0)</f>
        <v>0</v>
      </c>
      <c r="F4" s="14">
        <f>IFERROR(+VLOOKUP("LETFSX"&amp;A4,'Main File'!A:O,10,0),0)</f>
        <v>0.10000043032066136</v>
      </c>
      <c r="G4" s="14">
        <f>IFERROR(+VLOOKUP("LETFSX"&amp;A4,'Main File'!A:O,11,0),0)</f>
        <v>0</v>
      </c>
      <c r="H4" s="14">
        <f>IFERROR(+VLOOKUP("LETFSX"&amp;A4,'Main File'!A:O,12,0),0)</f>
        <v>0</v>
      </c>
      <c r="I4" s="14">
        <f>IFERROR(+VLOOKUP("LETFSX"&amp;A4,'Main File'!A:O,13,0),0)</f>
        <v>0</v>
      </c>
      <c r="J4" s="14">
        <f>IFERROR(+VLOOKUP("LETFSX"&amp;A4,'Main File'!A:O,14,0),0)</f>
        <v>0</v>
      </c>
      <c r="K4" s="14">
        <f>IFERROR(+VLOOKUP("LETFSX"&amp;A4,'Main File'!A:O,15,0),0)</f>
        <v>0</v>
      </c>
    </row>
    <row r="5" spans="1:14" x14ac:dyDescent="0.25">
      <c r="A5" s="9">
        <v>43161</v>
      </c>
      <c r="B5" s="14">
        <f>IFERROR(+VLOOKUP("LETFSX"&amp;A5,'Main File'!A:O,6,0),0)</f>
        <v>0.10000014482479296</v>
      </c>
      <c r="C5" s="14">
        <f>IFERROR(+VLOOKUP("LETFSX"&amp;A5,'Main File'!A:O,7,0),0)</f>
        <v>0</v>
      </c>
      <c r="D5" s="14">
        <f>IFERROR(+VLOOKUP("LETFSX"&amp;A5,'Main File'!A:O,8,0),0)</f>
        <v>0</v>
      </c>
      <c r="E5" s="14">
        <f>IFERROR(+VLOOKUP("LETFSX"&amp;A5,'Main File'!A:O,9,0),0)</f>
        <v>0</v>
      </c>
      <c r="F5" s="14">
        <f>IFERROR(+VLOOKUP("LETFSX"&amp;A5,'Main File'!A:O,10,0),0)</f>
        <v>0.10000014482479296</v>
      </c>
      <c r="G5" s="14">
        <f>IFERROR(+VLOOKUP("LETFSX"&amp;A5,'Main File'!A:O,11,0),0)</f>
        <v>0</v>
      </c>
      <c r="H5" s="14">
        <f>IFERROR(+VLOOKUP("LETFSX"&amp;A5,'Main File'!A:O,12,0),0)</f>
        <v>0</v>
      </c>
      <c r="I5" s="14">
        <f>IFERROR(+VLOOKUP("LETFSX"&amp;A5,'Main File'!A:O,13,0),0)</f>
        <v>0</v>
      </c>
      <c r="J5" s="14">
        <f>IFERROR(+VLOOKUP("LETFSX"&amp;A5,'Main File'!A:O,14,0),0)</f>
        <v>0</v>
      </c>
      <c r="K5" s="14">
        <f>IFERROR(+VLOOKUP("LETFSX"&amp;A5,'Main File'!A:O,15,0),0)</f>
        <v>0</v>
      </c>
    </row>
    <row r="6" spans="1:14" x14ac:dyDescent="0.25">
      <c r="A6" s="9">
        <f>+A5+1</f>
        <v>43162</v>
      </c>
      <c r="B6" s="14">
        <f>IFERROR(+VLOOKUP("LETFSX"&amp;A6,'Main File'!A:O,6,0),0)</f>
        <v>0.1000002924504876</v>
      </c>
      <c r="C6" s="14">
        <f>IFERROR(+VLOOKUP("LETFSX"&amp;A6,'Main File'!A:O,7,0),0)</f>
        <v>0</v>
      </c>
      <c r="D6" s="14">
        <f>IFERROR(+VLOOKUP("LETFSX"&amp;A6,'Main File'!A:O,8,0),0)</f>
        <v>0</v>
      </c>
      <c r="E6" s="14">
        <f>IFERROR(+VLOOKUP("LETFSX"&amp;A6,'Main File'!A:O,9,0),0)</f>
        <v>0</v>
      </c>
      <c r="F6" s="14">
        <f>IFERROR(+VLOOKUP("LETFSX"&amp;A6,'Main File'!A:O,10,0),0)</f>
        <v>0.1000002924504876</v>
      </c>
      <c r="G6" s="14">
        <f>IFERROR(+VLOOKUP("LETFSX"&amp;A6,'Main File'!A:O,11,0),0)</f>
        <v>0</v>
      </c>
      <c r="H6" s="14">
        <f>IFERROR(+VLOOKUP("LETFSX"&amp;A6,'Main File'!A:O,12,0),0)</f>
        <v>0</v>
      </c>
      <c r="I6" s="14">
        <f>IFERROR(+VLOOKUP("LETFSX"&amp;A6,'Main File'!A:O,13,0),0)</f>
        <v>0</v>
      </c>
      <c r="J6" s="14">
        <f>IFERROR(+VLOOKUP("LETFSX"&amp;A6,'Main File'!A:O,14,0),0)</f>
        <v>0</v>
      </c>
      <c r="K6" s="14">
        <f>IFERROR(+VLOOKUP("LETFSX"&amp;A6,'Main File'!A:O,15,0),0)</f>
        <v>0</v>
      </c>
    </row>
    <row r="7" spans="1:14" x14ac:dyDescent="0.25">
      <c r="A7" s="9">
        <f t="shared" ref="A7:A34" si="0">+A6+1</f>
        <v>43163</v>
      </c>
      <c r="B7" s="14">
        <f>IFERROR(+VLOOKUP("LETFSX"&amp;A7,'Main File'!A:O,6,0),0)</f>
        <v>0.10000033179538546</v>
      </c>
      <c r="C7" s="14">
        <f>IFERROR(+VLOOKUP("LETFSX"&amp;A7,'Main File'!A:O,7,0),0)</f>
        <v>0</v>
      </c>
      <c r="D7" s="14">
        <f>IFERROR(+VLOOKUP("LETFSX"&amp;A7,'Main File'!A:O,8,0),0)</f>
        <v>0</v>
      </c>
      <c r="E7" s="14">
        <f>IFERROR(+VLOOKUP("LETFSX"&amp;A7,'Main File'!A:O,9,0),0)</f>
        <v>0</v>
      </c>
      <c r="F7" s="14">
        <f>IFERROR(+VLOOKUP("LETFSX"&amp;A7,'Main File'!A:O,10,0),0)</f>
        <v>0.10000033179538546</v>
      </c>
      <c r="G7" s="14">
        <f>IFERROR(+VLOOKUP("LETFSX"&amp;A7,'Main File'!A:O,11,0),0)</f>
        <v>0</v>
      </c>
      <c r="H7" s="14">
        <f>IFERROR(+VLOOKUP("LETFSX"&amp;A7,'Main File'!A:O,12,0),0)</f>
        <v>0</v>
      </c>
      <c r="I7" s="14">
        <f>IFERROR(+VLOOKUP("LETFSX"&amp;A7,'Main File'!A:O,13,0),0)</f>
        <v>0</v>
      </c>
      <c r="J7" s="14">
        <f>IFERROR(+VLOOKUP("LETFSX"&amp;A7,'Main File'!A:O,14,0),0)</f>
        <v>0</v>
      </c>
      <c r="K7" s="14">
        <f>IFERROR(+VLOOKUP("LETFSX"&amp;A7,'Main File'!A:O,15,0),0)</f>
        <v>0</v>
      </c>
    </row>
    <row r="8" spans="1:14" x14ac:dyDescent="0.25">
      <c r="A8" s="9">
        <f t="shared" si="0"/>
        <v>43164</v>
      </c>
      <c r="B8" s="14">
        <f>IFERROR(+VLOOKUP("LETFSX"&amp;A8,'Main File'!A:O,6,0),0)</f>
        <v>0</v>
      </c>
      <c r="C8" s="14">
        <f>IFERROR(+VLOOKUP("LETFSX"&amp;A8,'Main File'!A:O,7,0),0)</f>
        <v>0</v>
      </c>
      <c r="D8" s="14">
        <f>IFERROR(+VLOOKUP("LETFSX"&amp;A8,'Main File'!A:O,8,0),0)</f>
        <v>0</v>
      </c>
      <c r="E8" s="14">
        <f>IFERROR(+VLOOKUP("LETFSX"&amp;A8,'Main File'!A:O,9,0),0)</f>
        <v>0</v>
      </c>
      <c r="F8" s="14">
        <f>IFERROR(+VLOOKUP("LETFSX"&amp;A8,'Main File'!A:O,10,0),0)</f>
        <v>0</v>
      </c>
      <c r="G8" s="14">
        <f>IFERROR(+VLOOKUP("LETFSX"&amp;A8,'Main File'!A:O,11,0),0)</f>
        <v>0</v>
      </c>
      <c r="H8" s="14">
        <f>IFERROR(+VLOOKUP("LETFSX"&amp;A8,'Main File'!A:O,12,0),0)</f>
        <v>0</v>
      </c>
      <c r="I8" s="14">
        <f>IFERROR(+VLOOKUP("LETFSX"&amp;A8,'Main File'!A:O,13,0),0)</f>
        <v>0</v>
      </c>
      <c r="J8" s="14">
        <f>IFERROR(+VLOOKUP("LETFSX"&amp;A8,'Main File'!A:O,14,0),0)</f>
        <v>0</v>
      </c>
      <c r="K8" s="14">
        <f>IFERROR(+VLOOKUP("LETFSX"&amp;A8,'Main File'!A:O,15,0),0)</f>
        <v>0</v>
      </c>
    </row>
    <row r="9" spans="1:14" x14ac:dyDescent="0.25">
      <c r="A9" s="9">
        <f t="shared" si="0"/>
        <v>43165</v>
      </c>
      <c r="B9" s="14">
        <f>IFERROR(+VLOOKUP("LETFSX"&amp;A9,'Main File'!A:O,6,0),0)</f>
        <v>0</v>
      </c>
      <c r="C9" s="14">
        <f>IFERROR(+VLOOKUP("LETFSX"&amp;A9,'Main File'!A:O,7,0),0)</f>
        <v>0</v>
      </c>
      <c r="D9" s="14">
        <f>IFERROR(+VLOOKUP("LETFSX"&amp;A9,'Main File'!A:O,8,0),0)</f>
        <v>0</v>
      </c>
      <c r="E9" s="14">
        <f>IFERROR(+VLOOKUP("LETFSX"&amp;A9,'Main File'!A:O,9,0),0)</f>
        <v>0</v>
      </c>
      <c r="F9" s="14">
        <f>IFERROR(+VLOOKUP("LETFSX"&amp;A9,'Main File'!A:O,10,0),0)</f>
        <v>0</v>
      </c>
      <c r="G9" s="14">
        <f>IFERROR(+VLOOKUP("LETFSX"&amp;A9,'Main File'!A:O,11,0),0)</f>
        <v>0</v>
      </c>
      <c r="H9" s="14">
        <f>IFERROR(+VLOOKUP("LETFSX"&amp;A9,'Main File'!A:O,12,0),0)</f>
        <v>0</v>
      </c>
      <c r="I9" s="14">
        <f>IFERROR(+VLOOKUP("LETFSX"&amp;A9,'Main File'!A:O,13,0),0)</f>
        <v>0</v>
      </c>
      <c r="J9" s="14">
        <f>IFERROR(+VLOOKUP("LETFSX"&amp;A9,'Main File'!A:O,14,0),0)</f>
        <v>0</v>
      </c>
      <c r="K9" s="14">
        <f>IFERROR(+VLOOKUP("LETFSX"&amp;A9,'Main File'!A:O,15,0),0)</f>
        <v>0</v>
      </c>
    </row>
    <row r="10" spans="1:14" x14ac:dyDescent="0.25">
      <c r="A10" s="9">
        <f t="shared" si="0"/>
        <v>43166</v>
      </c>
      <c r="B10" s="14">
        <f>IFERROR(+VLOOKUP("LETFSX"&amp;A10,'Main File'!A:O,6,0),0)</f>
        <v>0</v>
      </c>
      <c r="C10" s="14">
        <f>IFERROR(+VLOOKUP("LETFSX"&amp;A10,'Main File'!A:O,7,0),0)</f>
        <v>0</v>
      </c>
      <c r="D10" s="14">
        <f>IFERROR(+VLOOKUP("LETFSX"&amp;A10,'Main File'!A:O,8,0),0)</f>
        <v>0</v>
      </c>
      <c r="E10" s="14">
        <f>IFERROR(+VLOOKUP("LETFSX"&amp;A10,'Main File'!A:O,9,0),0)</f>
        <v>0</v>
      </c>
      <c r="F10" s="14">
        <f>IFERROR(+VLOOKUP("LETFSX"&amp;A10,'Main File'!A:O,10,0),0)</f>
        <v>0</v>
      </c>
      <c r="G10" s="14">
        <f>IFERROR(+VLOOKUP("LETFSX"&amp;A10,'Main File'!A:O,11,0),0)</f>
        <v>0</v>
      </c>
      <c r="H10" s="14">
        <f>IFERROR(+VLOOKUP("LETFSX"&amp;A10,'Main File'!A:O,12,0),0)</f>
        <v>0</v>
      </c>
      <c r="I10" s="14">
        <f>IFERROR(+VLOOKUP("LETFSX"&amp;A10,'Main File'!A:O,13,0),0)</f>
        <v>0</v>
      </c>
      <c r="J10" s="14">
        <f>IFERROR(+VLOOKUP("LETFSX"&amp;A10,'Main File'!A:O,14,0),0)</f>
        <v>0</v>
      </c>
      <c r="K10" s="14">
        <f>IFERROR(+VLOOKUP("LETFSX"&amp;A10,'Main File'!A:O,15,0),0)</f>
        <v>0</v>
      </c>
    </row>
    <row r="11" spans="1:14" x14ac:dyDescent="0.25">
      <c r="A11" s="9">
        <f t="shared" si="0"/>
        <v>43167</v>
      </c>
      <c r="B11" s="14">
        <f>IFERROR(+VLOOKUP("LETFSX"&amp;A11,'Main File'!A:O,6,0),0)</f>
        <v>0</v>
      </c>
      <c r="C11" s="14">
        <f>IFERROR(+VLOOKUP("LETFSX"&amp;A11,'Main File'!A:O,7,0),0)</f>
        <v>0</v>
      </c>
      <c r="D11" s="14">
        <f>IFERROR(+VLOOKUP("LETFSX"&amp;A11,'Main File'!A:O,8,0),0)</f>
        <v>0</v>
      </c>
      <c r="E11" s="14">
        <f>IFERROR(+VLOOKUP("LETFSX"&amp;A11,'Main File'!A:O,9,0),0)</f>
        <v>0</v>
      </c>
      <c r="F11" s="14">
        <f>IFERROR(+VLOOKUP("LETFSX"&amp;A11,'Main File'!A:O,10,0),0)</f>
        <v>0</v>
      </c>
      <c r="G11" s="14">
        <f>IFERROR(+VLOOKUP("LETFSX"&amp;A11,'Main File'!A:O,11,0),0)</f>
        <v>0</v>
      </c>
      <c r="H11" s="14">
        <f>IFERROR(+VLOOKUP("LETFSX"&amp;A11,'Main File'!A:O,12,0),0)</f>
        <v>0</v>
      </c>
      <c r="I11" s="14">
        <f>IFERROR(+VLOOKUP("LETFSX"&amp;A11,'Main File'!A:O,13,0),0)</f>
        <v>0</v>
      </c>
      <c r="J11" s="14">
        <f>IFERROR(+VLOOKUP("LETFSX"&amp;A11,'Main File'!A:O,14,0),0)</f>
        <v>0</v>
      </c>
      <c r="K11" s="14">
        <f>IFERROR(+VLOOKUP("LETFSX"&amp;A11,'Main File'!A:O,15,0),0)</f>
        <v>0</v>
      </c>
    </row>
    <row r="12" spans="1:14" x14ac:dyDescent="0.25">
      <c r="A12" s="9">
        <f t="shared" si="0"/>
        <v>43168</v>
      </c>
      <c r="B12" s="14">
        <f>IFERROR(+VLOOKUP("LETFSX"&amp;A12,'Main File'!A:O,6,0),0)</f>
        <v>0</v>
      </c>
      <c r="C12" s="14">
        <f>IFERROR(+VLOOKUP("LETFSX"&amp;A12,'Main File'!A:O,7,0),0)</f>
        <v>0</v>
      </c>
      <c r="D12" s="14">
        <f>IFERROR(+VLOOKUP("LETFSX"&amp;A12,'Main File'!A:O,8,0),0)</f>
        <v>0</v>
      </c>
      <c r="E12" s="14">
        <f>IFERROR(+VLOOKUP("LETFSX"&amp;A12,'Main File'!A:O,9,0),0)</f>
        <v>0</v>
      </c>
      <c r="F12" s="14">
        <f>IFERROR(+VLOOKUP("LETFSX"&amp;A12,'Main File'!A:O,10,0),0)</f>
        <v>0</v>
      </c>
      <c r="G12" s="14">
        <f>IFERROR(+VLOOKUP("LETFSX"&amp;A12,'Main File'!A:O,11,0),0)</f>
        <v>0</v>
      </c>
      <c r="H12" s="14">
        <f>IFERROR(+VLOOKUP("LETFSX"&amp;A12,'Main File'!A:O,12,0),0)</f>
        <v>0</v>
      </c>
      <c r="I12" s="14">
        <f>IFERROR(+VLOOKUP("LETFSX"&amp;A12,'Main File'!A:O,13,0),0)</f>
        <v>0</v>
      </c>
      <c r="J12" s="14">
        <f>IFERROR(+VLOOKUP("LETFSX"&amp;A12,'Main File'!A:O,14,0),0)</f>
        <v>0</v>
      </c>
      <c r="K12" s="14">
        <f>IFERROR(+VLOOKUP("LETFSX"&amp;A12,'Main File'!A:O,15,0),0)</f>
        <v>0</v>
      </c>
    </row>
    <row r="13" spans="1:14" x14ac:dyDescent="0.25">
      <c r="A13" s="9">
        <f t="shared" si="0"/>
        <v>43169</v>
      </c>
      <c r="B13" s="14">
        <f>IFERROR(+VLOOKUP("LETFSX"&amp;A13,'Main File'!A:O,6,0),0)</f>
        <v>0</v>
      </c>
      <c r="C13" s="14">
        <f>IFERROR(+VLOOKUP("LETFSX"&amp;A13,'Main File'!A:O,7,0),0)</f>
        <v>0</v>
      </c>
      <c r="D13" s="14">
        <f>IFERROR(+VLOOKUP("LETFSX"&amp;A13,'Main File'!A:O,8,0),0)</f>
        <v>0</v>
      </c>
      <c r="E13" s="14">
        <f>IFERROR(+VLOOKUP("LETFSX"&amp;A13,'Main File'!A:O,9,0),0)</f>
        <v>0</v>
      </c>
      <c r="F13" s="14">
        <f>IFERROR(+VLOOKUP("LETFSX"&amp;A13,'Main File'!A:O,10,0),0)</f>
        <v>0</v>
      </c>
      <c r="G13" s="14">
        <f>IFERROR(+VLOOKUP("LETFSX"&amp;A13,'Main File'!A:O,11,0),0)</f>
        <v>0</v>
      </c>
      <c r="H13" s="14">
        <f>IFERROR(+VLOOKUP("LETFSX"&amp;A13,'Main File'!A:O,12,0),0)</f>
        <v>0</v>
      </c>
      <c r="I13" s="14">
        <f>IFERROR(+VLOOKUP("LETFSX"&amp;A13,'Main File'!A:O,13,0),0)</f>
        <v>0</v>
      </c>
      <c r="J13" s="14">
        <f>IFERROR(+VLOOKUP("LETFSX"&amp;A13,'Main File'!A:O,14,0),0)</f>
        <v>0</v>
      </c>
      <c r="K13" s="14">
        <f>IFERROR(+VLOOKUP("LETFSX"&amp;A13,'Main File'!A:O,15,0),0)</f>
        <v>0</v>
      </c>
    </row>
    <row r="14" spans="1:14" x14ac:dyDescent="0.25">
      <c r="A14" s="9">
        <f t="shared" si="0"/>
        <v>43170</v>
      </c>
      <c r="B14" s="14">
        <f>IFERROR(+VLOOKUP("LETFSX"&amp;A14,'Main File'!A:O,6,0),0)</f>
        <v>0</v>
      </c>
      <c r="C14" s="14">
        <f>IFERROR(+VLOOKUP("LETFSX"&amp;A14,'Main File'!A:O,7,0),0)</f>
        <v>0</v>
      </c>
      <c r="D14" s="14">
        <f>IFERROR(+VLOOKUP("LETFSX"&amp;A14,'Main File'!A:O,8,0),0)</f>
        <v>0</v>
      </c>
      <c r="E14" s="14">
        <f>IFERROR(+VLOOKUP("LETFSX"&amp;A14,'Main File'!A:O,9,0),0)</f>
        <v>0</v>
      </c>
      <c r="F14" s="14">
        <f>IFERROR(+VLOOKUP("LETFSX"&amp;A14,'Main File'!A:O,10,0),0)</f>
        <v>0</v>
      </c>
      <c r="G14" s="14">
        <f>IFERROR(+VLOOKUP("LETFSX"&amp;A14,'Main File'!A:O,11,0),0)</f>
        <v>0</v>
      </c>
      <c r="H14" s="14">
        <f>IFERROR(+VLOOKUP("LETFSX"&amp;A14,'Main File'!A:O,12,0),0)</f>
        <v>0</v>
      </c>
      <c r="I14" s="14">
        <f>IFERROR(+VLOOKUP("LETFSX"&amp;A14,'Main File'!A:O,13,0),0)</f>
        <v>0</v>
      </c>
      <c r="J14" s="14">
        <f>IFERROR(+VLOOKUP("LETFSX"&amp;A14,'Main File'!A:O,14,0),0)</f>
        <v>0</v>
      </c>
      <c r="K14" s="14">
        <f>IFERROR(+VLOOKUP("LETFSX"&amp;A14,'Main File'!A:O,15,0),0)</f>
        <v>0</v>
      </c>
    </row>
    <row r="15" spans="1:14" x14ac:dyDescent="0.25">
      <c r="A15" s="9">
        <f t="shared" si="0"/>
        <v>43171</v>
      </c>
      <c r="B15" s="14">
        <f>IFERROR(+VLOOKUP("LETFSX"&amp;A15,'Main File'!A:O,6,0),0)</f>
        <v>0</v>
      </c>
      <c r="C15" s="14">
        <f>IFERROR(+VLOOKUP("LETFSX"&amp;A15,'Main File'!A:O,7,0),0)</f>
        <v>0</v>
      </c>
      <c r="D15" s="14">
        <f>IFERROR(+VLOOKUP("LETFSX"&amp;A15,'Main File'!A:O,8,0),0)</f>
        <v>0</v>
      </c>
      <c r="E15" s="14">
        <f>IFERROR(+VLOOKUP("LETFSX"&amp;A15,'Main File'!A:O,9,0),0)</f>
        <v>0</v>
      </c>
      <c r="F15" s="14">
        <f>IFERROR(+VLOOKUP("LETFSX"&amp;A15,'Main File'!A:O,10,0),0)</f>
        <v>0</v>
      </c>
      <c r="G15" s="14">
        <f>IFERROR(+VLOOKUP("LETFSX"&amp;A15,'Main File'!A:O,11,0),0)</f>
        <v>0</v>
      </c>
      <c r="H15" s="14">
        <f>IFERROR(+VLOOKUP("LETFSX"&amp;A15,'Main File'!A:O,12,0),0)</f>
        <v>0</v>
      </c>
      <c r="I15" s="14">
        <f>IFERROR(+VLOOKUP("LETFSX"&amp;A15,'Main File'!A:O,13,0),0)</f>
        <v>0</v>
      </c>
      <c r="J15" s="14">
        <f>IFERROR(+VLOOKUP("LETFSX"&amp;A15,'Main File'!A:O,14,0),0)</f>
        <v>0</v>
      </c>
      <c r="K15" s="14">
        <f>IFERROR(+VLOOKUP("LETFSX"&amp;A15,'Main File'!A:O,15,0),0)</f>
        <v>0</v>
      </c>
    </row>
    <row r="16" spans="1:14" x14ac:dyDescent="0.25">
      <c r="A16" s="9">
        <f t="shared" si="0"/>
        <v>43172</v>
      </c>
      <c r="B16" s="14">
        <f>IFERROR(+VLOOKUP("LETFSX"&amp;A16,'Main File'!A:O,6,0),0)</f>
        <v>0</v>
      </c>
      <c r="C16" s="14">
        <f>IFERROR(+VLOOKUP("LETFSX"&amp;A16,'Main File'!A:O,7,0),0)</f>
        <v>0</v>
      </c>
      <c r="D16" s="14">
        <f>IFERROR(+VLOOKUP("LETFSX"&amp;A16,'Main File'!A:O,8,0),0)</f>
        <v>0</v>
      </c>
      <c r="E16" s="14">
        <f>IFERROR(+VLOOKUP("LETFSX"&amp;A16,'Main File'!A:O,9,0),0)</f>
        <v>0</v>
      </c>
      <c r="F16" s="14">
        <f>IFERROR(+VLOOKUP("LETFSX"&amp;A16,'Main File'!A:O,10,0),0)</f>
        <v>0</v>
      </c>
      <c r="G16" s="14">
        <f>IFERROR(+VLOOKUP("LETFSX"&amp;A16,'Main File'!A:O,11,0),0)</f>
        <v>0</v>
      </c>
      <c r="H16" s="14">
        <f>IFERROR(+VLOOKUP("LETFSX"&amp;A16,'Main File'!A:O,12,0),0)</f>
        <v>0</v>
      </c>
      <c r="I16" s="14">
        <f>IFERROR(+VLOOKUP("LETFSX"&amp;A16,'Main File'!A:O,13,0),0)</f>
        <v>0</v>
      </c>
      <c r="J16" s="14">
        <f>IFERROR(+VLOOKUP("LETFSX"&amp;A16,'Main File'!A:O,14,0),0)</f>
        <v>0</v>
      </c>
      <c r="K16" s="14">
        <f>IFERROR(+VLOOKUP("LETFSX"&amp;A16,'Main File'!A:O,15,0),0)</f>
        <v>0</v>
      </c>
    </row>
    <row r="17" spans="1:11" x14ac:dyDescent="0.25">
      <c r="A17" s="9">
        <f t="shared" si="0"/>
        <v>43173</v>
      </c>
      <c r="B17" s="14">
        <f>IFERROR(+VLOOKUP("LETFSX"&amp;A17,'Main File'!A:O,6,0),0)</f>
        <v>0</v>
      </c>
      <c r="C17" s="14">
        <f>IFERROR(+VLOOKUP("LETFSX"&amp;A17,'Main File'!A:O,7,0),0)</f>
        <v>0</v>
      </c>
      <c r="D17" s="14">
        <f>IFERROR(+VLOOKUP("LETFSX"&amp;A17,'Main File'!A:O,8,0),0)</f>
        <v>0</v>
      </c>
      <c r="E17" s="14">
        <f>IFERROR(+VLOOKUP("LETFSX"&amp;A17,'Main File'!A:O,9,0),0)</f>
        <v>0</v>
      </c>
      <c r="F17" s="14">
        <f>IFERROR(+VLOOKUP("LETFSX"&amp;A17,'Main File'!A:O,10,0),0)</f>
        <v>0</v>
      </c>
      <c r="G17" s="14">
        <f>IFERROR(+VLOOKUP("LETFSX"&amp;A17,'Main File'!A:O,11,0),0)</f>
        <v>0</v>
      </c>
      <c r="H17" s="14">
        <f>IFERROR(+VLOOKUP("LETFSX"&amp;A17,'Main File'!A:O,12,0),0)</f>
        <v>0</v>
      </c>
      <c r="I17" s="14">
        <f>IFERROR(+VLOOKUP("LETFSX"&amp;A17,'Main File'!A:O,13,0),0)</f>
        <v>0</v>
      </c>
      <c r="J17" s="14">
        <f>IFERROR(+VLOOKUP("LETFSX"&amp;A17,'Main File'!A:O,14,0),0)</f>
        <v>0</v>
      </c>
      <c r="K17" s="14">
        <f>IFERROR(+VLOOKUP("LETFSX"&amp;A17,'Main File'!A:O,15,0),0)</f>
        <v>0</v>
      </c>
    </row>
    <row r="18" spans="1:11" x14ac:dyDescent="0.25">
      <c r="A18" s="9">
        <f t="shared" si="0"/>
        <v>43174</v>
      </c>
      <c r="B18" s="14">
        <f>IFERROR(+VLOOKUP("LETFSX"&amp;A18,'Main File'!A:O,6,0),0)</f>
        <v>0</v>
      </c>
      <c r="C18" s="14">
        <f>IFERROR(+VLOOKUP("LETFSX"&amp;A18,'Main File'!A:O,7,0),0)</f>
        <v>0</v>
      </c>
      <c r="D18" s="14">
        <f>IFERROR(+VLOOKUP("LETFSX"&amp;A18,'Main File'!A:O,8,0),0)</f>
        <v>0</v>
      </c>
      <c r="E18" s="14">
        <f>IFERROR(+VLOOKUP("LETFSX"&amp;A18,'Main File'!A:O,9,0),0)</f>
        <v>0</v>
      </c>
      <c r="F18" s="14">
        <f>IFERROR(+VLOOKUP("LETFSX"&amp;A18,'Main File'!A:O,10,0),0)</f>
        <v>0</v>
      </c>
      <c r="G18" s="14">
        <f>IFERROR(+VLOOKUP("LETFSX"&amp;A18,'Main File'!A:O,11,0),0)</f>
        <v>0</v>
      </c>
      <c r="H18" s="14">
        <f>IFERROR(+VLOOKUP("LETFSX"&amp;A18,'Main File'!A:O,12,0),0)</f>
        <v>0</v>
      </c>
      <c r="I18" s="14">
        <f>IFERROR(+VLOOKUP("LETFSX"&amp;A18,'Main File'!A:O,13,0),0)</f>
        <v>0</v>
      </c>
      <c r="J18" s="14">
        <f>IFERROR(+VLOOKUP("LETFSX"&amp;A18,'Main File'!A:O,14,0),0)</f>
        <v>0</v>
      </c>
      <c r="K18" s="14">
        <f>IFERROR(+VLOOKUP("LETFSX"&amp;A18,'Main File'!A:O,15,0),0)</f>
        <v>0</v>
      </c>
    </row>
    <row r="19" spans="1:11" x14ac:dyDescent="0.25">
      <c r="A19" s="9">
        <f t="shared" si="0"/>
        <v>43175</v>
      </c>
      <c r="B19" s="14">
        <f>IFERROR(+VLOOKUP("LETFSX"&amp;A19,'Main File'!A:O,6,0),0)</f>
        <v>0</v>
      </c>
      <c r="C19" s="14">
        <f>IFERROR(+VLOOKUP("LETFSX"&amp;A19,'Main File'!A:O,7,0),0)</f>
        <v>0</v>
      </c>
      <c r="D19" s="14">
        <f>IFERROR(+VLOOKUP("LETFSX"&amp;A19,'Main File'!A:O,8,0),0)</f>
        <v>0</v>
      </c>
      <c r="E19" s="14">
        <f>IFERROR(+VLOOKUP("LETFSX"&amp;A19,'Main File'!A:O,9,0),0)</f>
        <v>0</v>
      </c>
      <c r="F19" s="14">
        <f>IFERROR(+VLOOKUP("LETFSX"&amp;A19,'Main File'!A:O,10,0),0)</f>
        <v>0</v>
      </c>
      <c r="G19" s="14">
        <f>IFERROR(+VLOOKUP("LETFSX"&amp;A19,'Main File'!A:O,11,0),0)</f>
        <v>0</v>
      </c>
      <c r="H19" s="14">
        <f>IFERROR(+VLOOKUP("LETFSX"&amp;A19,'Main File'!A:O,12,0),0)</f>
        <v>0</v>
      </c>
      <c r="I19" s="14">
        <f>IFERROR(+VLOOKUP("LETFSX"&amp;A19,'Main File'!A:O,13,0),0)</f>
        <v>0</v>
      </c>
      <c r="J19" s="14">
        <f>IFERROR(+VLOOKUP("LETFSX"&amp;A19,'Main File'!A:O,14,0),0)</f>
        <v>0</v>
      </c>
      <c r="K19" s="14">
        <f>IFERROR(+VLOOKUP("LETFSX"&amp;A19,'Main File'!A:O,15,0),0)</f>
        <v>0</v>
      </c>
    </row>
    <row r="20" spans="1:11" x14ac:dyDescent="0.25">
      <c r="A20" s="9">
        <f t="shared" si="0"/>
        <v>43176</v>
      </c>
      <c r="B20" s="14">
        <f>IFERROR(+VLOOKUP("LETFSX"&amp;A20,'Main File'!A:O,6,0),0)</f>
        <v>0</v>
      </c>
      <c r="C20" s="14">
        <f>IFERROR(+VLOOKUP("LETFSX"&amp;A20,'Main File'!A:O,7,0),0)</f>
        <v>0</v>
      </c>
      <c r="D20" s="14">
        <f>IFERROR(+VLOOKUP("LETFSX"&amp;A20,'Main File'!A:O,8,0),0)</f>
        <v>0</v>
      </c>
      <c r="E20" s="14">
        <f>IFERROR(+VLOOKUP("LETFSX"&amp;A20,'Main File'!A:O,9,0),0)</f>
        <v>0</v>
      </c>
      <c r="F20" s="14">
        <f>IFERROR(+VLOOKUP("LETFSX"&amp;A20,'Main File'!A:O,10,0),0)</f>
        <v>0</v>
      </c>
      <c r="G20" s="14">
        <f>IFERROR(+VLOOKUP("LETFSX"&amp;A20,'Main File'!A:O,11,0),0)</f>
        <v>0</v>
      </c>
      <c r="H20" s="14">
        <f>IFERROR(+VLOOKUP("LETFSX"&amp;A20,'Main File'!A:O,12,0),0)</f>
        <v>0</v>
      </c>
      <c r="I20" s="14">
        <f>IFERROR(+VLOOKUP("LETFSX"&amp;A20,'Main File'!A:O,13,0),0)</f>
        <v>0</v>
      </c>
      <c r="J20" s="14">
        <f>IFERROR(+VLOOKUP("LETFSX"&amp;A20,'Main File'!A:O,14,0),0)</f>
        <v>0</v>
      </c>
      <c r="K20" s="14">
        <f>IFERROR(+VLOOKUP("LETFSX"&amp;A20,'Main File'!A:O,15,0),0)</f>
        <v>0</v>
      </c>
    </row>
    <row r="21" spans="1:11" x14ac:dyDescent="0.25">
      <c r="A21" s="9">
        <f t="shared" si="0"/>
        <v>43177</v>
      </c>
      <c r="B21" s="14">
        <f>IFERROR(+VLOOKUP("LETFSX"&amp;A21,'Main File'!A:O,6,0),0)</f>
        <v>0</v>
      </c>
      <c r="C21" s="14">
        <f>IFERROR(+VLOOKUP("LETFSX"&amp;A21,'Main File'!A:O,7,0),0)</f>
        <v>0</v>
      </c>
      <c r="D21" s="14">
        <f>IFERROR(+VLOOKUP("LETFSX"&amp;A21,'Main File'!A:O,8,0),0)</f>
        <v>0</v>
      </c>
      <c r="E21" s="14">
        <f>IFERROR(+VLOOKUP("LETFSX"&amp;A21,'Main File'!A:O,9,0),0)</f>
        <v>0</v>
      </c>
      <c r="F21" s="14">
        <f>IFERROR(+VLOOKUP("LETFSX"&amp;A21,'Main File'!A:O,10,0),0)</f>
        <v>0</v>
      </c>
      <c r="G21" s="14">
        <f>IFERROR(+VLOOKUP("LETFSX"&amp;A21,'Main File'!A:O,11,0),0)</f>
        <v>0</v>
      </c>
      <c r="H21" s="14">
        <f>IFERROR(+VLOOKUP("LETFSX"&amp;A21,'Main File'!A:O,12,0),0)</f>
        <v>0</v>
      </c>
      <c r="I21" s="14">
        <f>IFERROR(+VLOOKUP("LETFSX"&amp;A21,'Main File'!A:O,13,0),0)</f>
        <v>0</v>
      </c>
      <c r="J21" s="14">
        <f>IFERROR(+VLOOKUP("LETFSX"&amp;A21,'Main File'!A:O,14,0),0)</f>
        <v>0</v>
      </c>
      <c r="K21" s="14">
        <f>IFERROR(+VLOOKUP("LETFSX"&amp;A21,'Main File'!A:O,15,0),0)</f>
        <v>0</v>
      </c>
    </row>
    <row r="22" spans="1:11" x14ac:dyDescent="0.25">
      <c r="A22" s="9">
        <f t="shared" si="0"/>
        <v>43178</v>
      </c>
      <c r="B22" s="14">
        <f>IFERROR(+VLOOKUP("LETFSX"&amp;A22,'Main File'!A:O,6,0),0)</f>
        <v>0</v>
      </c>
      <c r="C22" s="14">
        <f>IFERROR(+VLOOKUP("LETFSX"&amp;A22,'Main File'!A:O,7,0),0)</f>
        <v>0</v>
      </c>
      <c r="D22" s="14">
        <f>IFERROR(+VLOOKUP("LETFSX"&amp;A22,'Main File'!A:O,8,0),0)</f>
        <v>0</v>
      </c>
      <c r="E22" s="14">
        <f>IFERROR(+VLOOKUP("LETFSX"&amp;A22,'Main File'!A:O,9,0),0)</f>
        <v>0</v>
      </c>
      <c r="F22" s="14">
        <f>IFERROR(+VLOOKUP("LETFSX"&amp;A22,'Main File'!A:O,10,0),0)</f>
        <v>0</v>
      </c>
      <c r="G22" s="14">
        <f>IFERROR(+VLOOKUP("LETFSX"&amp;A22,'Main File'!A:O,11,0),0)</f>
        <v>0</v>
      </c>
      <c r="H22" s="14">
        <f>IFERROR(+VLOOKUP("LETFSX"&amp;A22,'Main File'!A:O,12,0),0)</f>
        <v>0</v>
      </c>
      <c r="I22" s="14">
        <f>IFERROR(+VLOOKUP("LETFSX"&amp;A22,'Main File'!A:O,13,0),0)</f>
        <v>0</v>
      </c>
      <c r="J22" s="14">
        <f>IFERROR(+VLOOKUP("LETFSX"&amp;A22,'Main File'!A:O,14,0),0)</f>
        <v>0</v>
      </c>
      <c r="K22" s="14">
        <f>IFERROR(+VLOOKUP("LETFSX"&amp;A22,'Main File'!A:O,15,0),0)</f>
        <v>0</v>
      </c>
    </row>
    <row r="23" spans="1:11" x14ac:dyDescent="0.25">
      <c r="A23" s="9">
        <f t="shared" si="0"/>
        <v>43179</v>
      </c>
      <c r="B23" s="14">
        <f>IFERROR(+VLOOKUP("LETFSX"&amp;A23,'Main File'!A:O,6,0),0)</f>
        <v>0</v>
      </c>
      <c r="C23" s="14">
        <f>IFERROR(+VLOOKUP("LETFSX"&amp;A23,'Main File'!A:O,7,0),0)</f>
        <v>0</v>
      </c>
      <c r="D23" s="14">
        <f>IFERROR(+VLOOKUP("LETFSX"&amp;A23,'Main File'!A:O,8,0),0)</f>
        <v>0</v>
      </c>
      <c r="E23" s="14">
        <f>IFERROR(+VLOOKUP("LETFSX"&amp;A23,'Main File'!A:O,9,0),0)</f>
        <v>0</v>
      </c>
      <c r="F23" s="14">
        <f>IFERROR(+VLOOKUP("LETFSX"&amp;A23,'Main File'!A:O,10,0),0)</f>
        <v>0</v>
      </c>
      <c r="G23" s="14">
        <f>IFERROR(+VLOOKUP("LETFSX"&amp;A23,'Main File'!A:O,11,0),0)</f>
        <v>0</v>
      </c>
      <c r="H23" s="14">
        <f>IFERROR(+VLOOKUP("LETFSX"&amp;A23,'Main File'!A:O,12,0),0)</f>
        <v>0</v>
      </c>
      <c r="I23" s="14">
        <f>IFERROR(+VLOOKUP("LETFSX"&amp;A23,'Main File'!A:O,13,0),0)</f>
        <v>0</v>
      </c>
      <c r="J23" s="14">
        <f>IFERROR(+VLOOKUP("LETFSX"&amp;A23,'Main File'!A:O,14,0),0)</f>
        <v>0</v>
      </c>
      <c r="K23" s="14">
        <f>IFERROR(+VLOOKUP("LETFSX"&amp;A23,'Main File'!A:O,15,0),0)</f>
        <v>0</v>
      </c>
    </row>
    <row r="24" spans="1:11" x14ac:dyDescent="0.25">
      <c r="A24" s="9">
        <f t="shared" si="0"/>
        <v>43180</v>
      </c>
      <c r="B24" s="14">
        <f>IFERROR(+VLOOKUP("LETFSX"&amp;A24,'Main File'!A:O,6,0),0)</f>
        <v>0</v>
      </c>
      <c r="C24" s="14">
        <f>IFERROR(+VLOOKUP("LETFSX"&amp;A24,'Main File'!A:O,7,0),0)</f>
        <v>0</v>
      </c>
      <c r="D24" s="14">
        <f>IFERROR(+VLOOKUP("LETFSX"&amp;A24,'Main File'!A:O,8,0),0)</f>
        <v>0</v>
      </c>
      <c r="E24" s="14">
        <f>IFERROR(+VLOOKUP("LETFSX"&amp;A24,'Main File'!A:O,9,0),0)</f>
        <v>0</v>
      </c>
      <c r="F24" s="14">
        <f>IFERROR(+VLOOKUP("LETFSX"&amp;A24,'Main File'!A:O,10,0),0)</f>
        <v>0</v>
      </c>
      <c r="G24" s="14">
        <f>IFERROR(+VLOOKUP("LETFSX"&amp;A24,'Main File'!A:O,11,0),0)</f>
        <v>0</v>
      </c>
      <c r="H24" s="14">
        <f>IFERROR(+VLOOKUP("LETFSX"&amp;A24,'Main File'!A:O,12,0),0)</f>
        <v>0</v>
      </c>
      <c r="I24" s="14">
        <f>IFERROR(+VLOOKUP("LETFSX"&amp;A24,'Main File'!A:O,13,0),0)</f>
        <v>0</v>
      </c>
      <c r="J24" s="14">
        <f>IFERROR(+VLOOKUP("LETFSX"&amp;A24,'Main File'!A:O,14,0),0)</f>
        <v>0</v>
      </c>
      <c r="K24" s="14">
        <f>IFERROR(+VLOOKUP("LETFSX"&amp;A24,'Main File'!A:O,15,0),0)</f>
        <v>0</v>
      </c>
    </row>
    <row r="25" spans="1:11" x14ac:dyDescent="0.25">
      <c r="A25" s="9">
        <f t="shared" si="0"/>
        <v>43181</v>
      </c>
      <c r="B25" s="14">
        <f>IFERROR(+VLOOKUP("LETFSX"&amp;A25,'Main File'!A:O,6,0),0)</f>
        <v>0</v>
      </c>
      <c r="C25" s="14">
        <f>IFERROR(+VLOOKUP("LETFSX"&amp;A25,'Main File'!A:O,7,0),0)</f>
        <v>0</v>
      </c>
      <c r="D25" s="14">
        <f>IFERROR(+VLOOKUP("LETFSX"&amp;A25,'Main File'!A:O,8,0),0)</f>
        <v>0</v>
      </c>
      <c r="E25" s="14">
        <f>IFERROR(+VLOOKUP("LETFSX"&amp;A25,'Main File'!A:O,9,0),0)</f>
        <v>0</v>
      </c>
      <c r="F25" s="14">
        <f>IFERROR(+VLOOKUP("LETFSX"&amp;A25,'Main File'!A:O,10,0),0)</f>
        <v>0</v>
      </c>
      <c r="G25" s="14">
        <f>IFERROR(+VLOOKUP("LETFSX"&amp;A25,'Main File'!A:O,11,0),0)</f>
        <v>0</v>
      </c>
      <c r="H25" s="14">
        <f>IFERROR(+VLOOKUP("LETFSX"&amp;A25,'Main File'!A:O,12,0),0)</f>
        <v>0</v>
      </c>
      <c r="I25" s="14">
        <f>IFERROR(+VLOOKUP("LETFSX"&amp;A25,'Main File'!A:O,13,0),0)</f>
        <v>0</v>
      </c>
      <c r="J25" s="14">
        <f>IFERROR(+VLOOKUP("LETFSX"&amp;A25,'Main File'!A:O,14,0),0)</f>
        <v>0</v>
      </c>
      <c r="K25" s="14">
        <f>IFERROR(+VLOOKUP("LETFSX"&amp;A25,'Main File'!A:O,15,0),0)</f>
        <v>0</v>
      </c>
    </row>
    <row r="26" spans="1:11" x14ac:dyDescent="0.25">
      <c r="A26" s="9">
        <f t="shared" si="0"/>
        <v>43182</v>
      </c>
      <c r="B26" s="14">
        <f>IFERROR(+VLOOKUP("LETFSX"&amp;A26,'Main File'!A:O,6,0),0)</f>
        <v>0</v>
      </c>
      <c r="C26" s="14">
        <f>IFERROR(+VLOOKUP("LETFSX"&amp;A26,'Main File'!A:O,7,0),0)</f>
        <v>0</v>
      </c>
      <c r="D26" s="14">
        <f>IFERROR(+VLOOKUP("LETFSX"&amp;A26,'Main File'!A:O,8,0),0)</f>
        <v>0</v>
      </c>
      <c r="E26" s="14">
        <f>IFERROR(+VLOOKUP("LETFSX"&amp;A26,'Main File'!A:O,9,0),0)</f>
        <v>0</v>
      </c>
      <c r="F26" s="14">
        <f>IFERROR(+VLOOKUP("LETFSX"&amp;A26,'Main File'!A:O,10,0),0)</f>
        <v>0</v>
      </c>
      <c r="G26" s="14">
        <f>IFERROR(+VLOOKUP("LETFSX"&amp;A26,'Main File'!A:O,11,0),0)</f>
        <v>0</v>
      </c>
      <c r="H26" s="14">
        <f>IFERROR(+VLOOKUP("LETFSX"&amp;A26,'Main File'!A:O,12,0),0)</f>
        <v>0</v>
      </c>
      <c r="I26" s="14">
        <f>IFERROR(+VLOOKUP("LETFSX"&amp;A26,'Main File'!A:O,13,0),0)</f>
        <v>0</v>
      </c>
      <c r="J26" s="14">
        <f>IFERROR(+VLOOKUP("LETFSX"&amp;A26,'Main File'!A:O,14,0),0)</f>
        <v>0</v>
      </c>
      <c r="K26" s="14">
        <f>IFERROR(+VLOOKUP("LETFSX"&amp;A26,'Main File'!A:O,15,0),0)</f>
        <v>0</v>
      </c>
    </row>
    <row r="27" spans="1:11" x14ac:dyDescent="0.25">
      <c r="A27" s="9">
        <f t="shared" si="0"/>
        <v>43183</v>
      </c>
      <c r="B27" s="14">
        <f>IFERROR(+VLOOKUP("LETFSX"&amp;A27,'Main File'!A:O,6,0),0)</f>
        <v>0</v>
      </c>
      <c r="C27" s="14">
        <f>IFERROR(+VLOOKUP("LETFSX"&amp;A27,'Main File'!A:O,7,0),0)</f>
        <v>0</v>
      </c>
      <c r="D27" s="14">
        <f>IFERROR(+VLOOKUP("LETFSX"&amp;A27,'Main File'!A:O,8,0),0)</f>
        <v>0</v>
      </c>
      <c r="E27" s="14">
        <f>IFERROR(+VLOOKUP("LETFSX"&amp;A27,'Main File'!A:O,9,0),0)</f>
        <v>0</v>
      </c>
      <c r="F27" s="14">
        <f>IFERROR(+VLOOKUP("LETFSX"&amp;A27,'Main File'!A:O,10,0),0)</f>
        <v>0</v>
      </c>
      <c r="G27" s="14">
        <f>IFERROR(+VLOOKUP("LETFSX"&amp;A27,'Main File'!A:O,11,0),0)</f>
        <v>0</v>
      </c>
      <c r="H27" s="14">
        <f>IFERROR(+VLOOKUP("LETFSX"&amp;A27,'Main File'!A:O,12,0),0)</f>
        <v>0</v>
      </c>
      <c r="I27" s="14">
        <f>IFERROR(+VLOOKUP("LETFSX"&amp;A27,'Main File'!A:O,13,0),0)</f>
        <v>0</v>
      </c>
      <c r="J27" s="14">
        <f>IFERROR(+VLOOKUP("LETFSX"&amp;A27,'Main File'!A:O,14,0),0)</f>
        <v>0</v>
      </c>
      <c r="K27" s="14">
        <f>IFERROR(+VLOOKUP("LETFSX"&amp;A27,'Main File'!A:O,15,0),0)</f>
        <v>0</v>
      </c>
    </row>
    <row r="28" spans="1:11" x14ac:dyDescent="0.25">
      <c r="A28" s="9">
        <f t="shared" si="0"/>
        <v>43184</v>
      </c>
      <c r="B28" s="14">
        <f>IFERROR(+VLOOKUP("LETFSX"&amp;A28,'Main File'!A:O,6,0),0)</f>
        <v>0</v>
      </c>
      <c r="C28" s="14">
        <f>IFERROR(+VLOOKUP("LETFSX"&amp;A28,'Main File'!A:O,7,0),0)</f>
        <v>0</v>
      </c>
      <c r="D28" s="14">
        <f>IFERROR(+VLOOKUP("LETFSX"&amp;A28,'Main File'!A:O,8,0),0)</f>
        <v>0</v>
      </c>
      <c r="E28" s="14">
        <f>IFERROR(+VLOOKUP("LETFSX"&amp;A28,'Main File'!A:O,9,0),0)</f>
        <v>0</v>
      </c>
      <c r="F28" s="14">
        <f>IFERROR(+VLOOKUP("LETFSX"&amp;A28,'Main File'!A:O,10,0),0)</f>
        <v>0</v>
      </c>
      <c r="G28" s="14">
        <f>IFERROR(+VLOOKUP("LETFSX"&amp;A28,'Main File'!A:O,11,0),0)</f>
        <v>0</v>
      </c>
      <c r="H28" s="14">
        <f>IFERROR(+VLOOKUP("LETFSX"&amp;A28,'Main File'!A:O,12,0),0)</f>
        <v>0</v>
      </c>
      <c r="I28" s="14">
        <f>IFERROR(+VLOOKUP("LETFSX"&amp;A28,'Main File'!A:O,13,0),0)</f>
        <v>0</v>
      </c>
      <c r="J28" s="14">
        <f>IFERROR(+VLOOKUP("LETFSX"&amp;A28,'Main File'!A:O,14,0),0)</f>
        <v>0</v>
      </c>
      <c r="K28" s="14">
        <f>IFERROR(+VLOOKUP("LETFSX"&amp;A28,'Main File'!A:O,15,0),0)</f>
        <v>0</v>
      </c>
    </row>
    <row r="29" spans="1:11" x14ac:dyDescent="0.25">
      <c r="A29" s="9">
        <f t="shared" si="0"/>
        <v>43185</v>
      </c>
      <c r="B29" s="14">
        <f>IFERROR(+VLOOKUP("LETFSX"&amp;A29,'Main File'!A:O,6,0),0)</f>
        <v>0</v>
      </c>
      <c r="C29" s="14">
        <f>IFERROR(+VLOOKUP("LETFSX"&amp;A29,'Main File'!A:O,7,0),0)</f>
        <v>0</v>
      </c>
      <c r="D29" s="14">
        <f>IFERROR(+VLOOKUP("LETFSX"&amp;A29,'Main File'!A:O,8,0),0)</f>
        <v>0</v>
      </c>
      <c r="E29" s="14">
        <f>IFERROR(+VLOOKUP("LETFSX"&amp;A29,'Main File'!A:O,9,0),0)</f>
        <v>0</v>
      </c>
      <c r="F29" s="14">
        <f>IFERROR(+VLOOKUP("LETFSX"&amp;A29,'Main File'!A:O,10,0),0)</f>
        <v>0</v>
      </c>
      <c r="G29" s="14">
        <f>IFERROR(+VLOOKUP("LETFSX"&amp;A29,'Main File'!A:O,11,0),0)</f>
        <v>0</v>
      </c>
      <c r="H29" s="14">
        <f>IFERROR(+VLOOKUP("LETFSX"&amp;A29,'Main File'!A:O,12,0),0)</f>
        <v>0</v>
      </c>
      <c r="I29" s="14">
        <f>IFERROR(+VLOOKUP("LETFSX"&amp;A29,'Main File'!A:O,13,0),0)</f>
        <v>0</v>
      </c>
      <c r="J29" s="14">
        <f>IFERROR(+VLOOKUP("LETFSX"&amp;A29,'Main File'!A:O,14,0),0)</f>
        <v>0</v>
      </c>
      <c r="K29" s="14">
        <f>IFERROR(+VLOOKUP("LETFSX"&amp;A29,'Main File'!A:O,15,0),0)</f>
        <v>0</v>
      </c>
    </row>
    <row r="30" spans="1:11" x14ac:dyDescent="0.25">
      <c r="A30" s="9">
        <f t="shared" si="0"/>
        <v>43186</v>
      </c>
      <c r="B30" s="14">
        <f>IFERROR(+VLOOKUP("LETFSX"&amp;A30,'Main File'!A:O,6,0),0)</f>
        <v>0</v>
      </c>
      <c r="C30" s="14">
        <f>IFERROR(+VLOOKUP("LETFSX"&amp;A30,'Main File'!A:O,7,0),0)</f>
        <v>0</v>
      </c>
      <c r="D30" s="14">
        <f>IFERROR(+VLOOKUP("LETFSX"&amp;A30,'Main File'!A:O,8,0),0)</f>
        <v>0</v>
      </c>
      <c r="E30" s="14">
        <f>IFERROR(+VLOOKUP("LETFSX"&amp;A30,'Main File'!A:O,9,0),0)</f>
        <v>0</v>
      </c>
      <c r="F30" s="14">
        <f>IFERROR(+VLOOKUP("LETFSX"&amp;A30,'Main File'!A:O,10,0),0)</f>
        <v>0</v>
      </c>
      <c r="G30" s="14">
        <f>IFERROR(+VLOOKUP("LETFSX"&amp;A30,'Main File'!A:O,11,0),0)</f>
        <v>0</v>
      </c>
      <c r="H30" s="14">
        <f>IFERROR(+VLOOKUP("LETFSX"&amp;A30,'Main File'!A:O,12,0),0)</f>
        <v>0</v>
      </c>
      <c r="I30" s="14">
        <f>IFERROR(+VLOOKUP("LETFSX"&amp;A30,'Main File'!A:O,13,0),0)</f>
        <v>0</v>
      </c>
      <c r="J30" s="14">
        <f>IFERROR(+VLOOKUP("LETFSX"&amp;A30,'Main File'!A:O,14,0),0)</f>
        <v>0</v>
      </c>
      <c r="K30" s="14">
        <f>IFERROR(+VLOOKUP("LETFSX"&amp;A30,'Main File'!A:O,15,0),0)</f>
        <v>0</v>
      </c>
    </row>
    <row r="31" spans="1:11" x14ac:dyDescent="0.25">
      <c r="A31" s="9">
        <f t="shared" si="0"/>
        <v>43187</v>
      </c>
      <c r="B31" s="14">
        <f>IFERROR(+VLOOKUP("LETFSX"&amp;A31,'Main File'!A:O,6,0),0)</f>
        <v>0</v>
      </c>
      <c r="C31" s="14">
        <f>IFERROR(+VLOOKUP("LETFSX"&amp;A31,'Main File'!A:O,7,0),0)</f>
        <v>0</v>
      </c>
      <c r="D31" s="14">
        <f>IFERROR(+VLOOKUP("LETFSX"&amp;A31,'Main File'!A:O,8,0),0)</f>
        <v>0</v>
      </c>
      <c r="E31" s="14">
        <f>IFERROR(+VLOOKUP("LETFSX"&amp;A31,'Main File'!A:O,9,0),0)</f>
        <v>0</v>
      </c>
      <c r="F31" s="14">
        <f>IFERROR(+VLOOKUP("LETFSX"&amp;A31,'Main File'!A:O,10,0),0)</f>
        <v>0</v>
      </c>
      <c r="G31" s="14">
        <f>IFERROR(+VLOOKUP("LETFSX"&amp;A31,'Main File'!A:O,11,0),0)</f>
        <v>0</v>
      </c>
      <c r="H31" s="14">
        <f>IFERROR(+VLOOKUP("LETFSX"&amp;A31,'Main File'!A:O,12,0),0)</f>
        <v>0</v>
      </c>
      <c r="I31" s="14">
        <f>IFERROR(+VLOOKUP("LETFSX"&amp;A31,'Main File'!A:O,13,0),0)</f>
        <v>0</v>
      </c>
      <c r="J31" s="14">
        <f>IFERROR(+VLOOKUP("LETFSX"&amp;A31,'Main File'!A:O,14,0),0)</f>
        <v>0</v>
      </c>
      <c r="K31" s="14">
        <f>IFERROR(+VLOOKUP("LETFSX"&amp;A31,'Main File'!A:O,15,0),0)</f>
        <v>0</v>
      </c>
    </row>
    <row r="32" spans="1:11" x14ac:dyDescent="0.25">
      <c r="A32" s="9">
        <f t="shared" si="0"/>
        <v>43188</v>
      </c>
      <c r="B32" s="14">
        <f>IFERROR(+VLOOKUP("LETFSX"&amp;A32,'Main File'!A:O,6,0),0)</f>
        <v>0</v>
      </c>
      <c r="C32" s="14">
        <f>IFERROR(+VLOOKUP("LETFSX"&amp;A32,'Main File'!A:O,7,0),0)</f>
        <v>0</v>
      </c>
      <c r="D32" s="14">
        <f>IFERROR(+VLOOKUP("LETFSX"&amp;A32,'Main File'!A:O,8,0),0)</f>
        <v>0</v>
      </c>
      <c r="E32" s="14">
        <f>IFERROR(+VLOOKUP("LETFSX"&amp;A32,'Main File'!A:O,9,0),0)</f>
        <v>0</v>
      </c>
      <c r="F32" s="14">
        <f>IFERROR(+VLOOKUP("LETFSX"&amp;A32,'Main File'!A:O,10,0),0)</f>
        <v>0</v>
      </c>
      <c r="G32" s="14">
        <f>IFERROR(+VLOOKUP("LETFSX"&amp;A32,'Main File'!A:O,11,0),0)</f>
        <v>0</v>
      </c>
      <c r="H32" s="14">
        <f>IFERROR(+VLOOKUP("LETFSX"&amp;A32,'Main File'!A:O,12,0),0)</f>
        <v>0</v>
      </c>
      <c r="I32" s="14">
        <f>IFERROR(+VLOOKUP("LETFSX"&amp;A32,'Main File'!A:O,13,0),0)</f>
        <v>0</v>
      </c>
      <c r="J32" s="14">
        <f>IFERROR(+VLOOKUP("LETFSX"&amp;A32,'Main File'!A:O,14,0),0)</f>
        <v>0</v>
      </c>
      <c r="K32" s="14">
        <f>IFERROR(+VLOOKUP("LETFSX"&amp;A32,'Main File'!A:O,15,0),0)</f>
        <v>0</v>
      </c>
    </row>
    <row r="33" spans="1:11" x14ac:dyDescent="0.25">
      <c r="A33" s="9">
        <f t="shared" si="0"/>
        <v>43189</v>
      </c>
      <c r="B33" s="14">
        <f>IFERROR(+VLOOKUP("LETFSX"&amp;A33,'Main File'!A:O,6,0),0)</f>
        <v>0</v>
      </c>
      <c r="C33" s="14">
        <f>IFERROR(+VLOOKUP("LETFSX"&amp;A33,'Main File'!A:O,7,0),0)</f>
        <v>0</v>
      </c>
      <c r="D33" s="14">
        <f>IFERROR(+VLOOKUP("LETFSX"&amp;A33,'Main File'!A:O,8,0),0)</f>
        <v>0</v>
      </c>
      <c r="E33" s="14">
        <f>IFERROR(+VLOOKUP("LETFSX"&amp;A33,'Main File'!A:O,9,0),0)</f>
        <v>0</v>
      </c>
      <c r="F33" s="14">
        <f>IFERROR(+VLOOKUP("LETFSX"&amp;A33,'Main File'!A:O,10,0),0)</f>
        <v>0</v>
      </c>
      <c r="G33" s="14">
        <f>IFERROR(+VLOOKUP("LETFSX"&amp;A33,'Main File'!A:O,11,0),0)</f>
        <v>0</v>
      </c>
      <c r="H33" s="14">
        <f>IFERROR(+VLOOKUP("LETFSX"&amp;A33,'Main File'!A:O,12,0),0)</f>
        <v>0</v>
      </c>
      <c r="I33" s="14">
        <f>IFERROR(+VLOOKUP("LETFSX"&amp;A33,'Main File'!A:O,13,0),0)</f>
        <v>0</v>
      </c>
      <c r="J33" s="14">
        <f>IFERROR(+VLOOKUP("LETFSX"&amp;A33,'Main File'!A:O,14,0),0)</f>
        <v>0</v>
      </c>
      <c r="K33" s="14">
        <f>IFERROR(+VLOOKUP("LETFSX"&amp;A33,'Main File'!A:O,15,0),0)</f>
        <v>0</v>
      </c>
    </row>
    <row r="34" spans="1:11" x14ac:dyDescent="0.25">
      <c r="A34" s="9">
        <f t="shared" si="0"/>
        <v>43190</v>
      </c>
      <c r="B34" s="14">
        <f>IFERROR(+VLOOKUP("LETFSX"&amp;A34,'Main File'!A:O,6,0),0)</f>
        <v>0</v>
      </c>
      <c r="C34" s="14">
        <f>IFERROR(+VLOOKUP("LETFSX"&amp;A34,'Main File'!A:O,7,0),0)</f>
        <v>0</v>
      </c>
      <c r="D34" s="14">
        <f>IFERROR(+VLOOKUP("LETFSX"&amp;A34,'Main File'!A:O,8,0),0)</f>
        <v>0</v>
      </c>
      <c r="E34" s="14">
        <f>IFERROR(+VLOOKUP("LETFSX"&amp;A34,'Main File'!A:O,9,0),0)</f>
        <v>0</v>
      </c>
      <c r="F34" s="14">
        <f>IFERROR(+VLOOKUP("LETFSX"&amp;A34,'Main File'!A:O,10,0),0)</f>
        <v>0</v>
      </c>
      <c r="G34" s="14">
        <f>IFERROR(+VLOOKUP("LETFSX"&amp;A34,'Main File'!A:O,11,0),0)</f>
        <v>0</v>
      </c>
      <c r="H34" s="14">
        <f>IFERROR(+VLOOKUP("LETFSX"&amp;A34,'Main File'!A:O,12,0),0)</f>
        <v>0</v>
      </c>
      <c r="I34" s="14">
        <f>IFERROR(+VLOOKUP("LETFSX"&amp;A34,'Main File'!A:O,13,0),0)</f>
        <v>0</v>
      </c>
      <c r="J34" s="14">
        <f>IFERROR(+VLOOKUP("LETFSX"&amp;A34,'Main File'!A:O,14,0),0)</f>
        <v>0</v>
      </c>
      <c r="K34" s="14">
        <f>IFERROR(+VLOOKUP("LETFSX"&amp;A34,'Main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41"/>
  <sheetViews>
    <sheetView workbookViewId="0">
      <selection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Unit Linked Insurance Scheme(ULIS)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5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IFERROR(+VLOOKUP("LEULIS"&amp;A4,'Main File'!A:O,6,0),0)</f>
        <v>2.3484005500614562</v>
      </c>
      <c r="C4" s="14">
        <f>IFERROR(+VLOOKUP("LEULIS"&amp;A4,'Main File'!A:O,7,0),0)</f>
        <v>0</v>
      </c>
      <c r="D4" s="14">
        <f>IFERROR(+VLOOKUP("LEULIS"&amp;A4,'Main File'!A:O,8,0),0)</f>
        <v>0</v>
      </c>
      <c r="E4" s="14">
        <f>IFERROR(+VLOOKUP("LEULIS"&amp;A4,'Main File'!A:O,9,0),0)</f>
        <v>0.24811233253064102</v>
      </c>
      <c r="F4" s="14">
        <f>IFERROR(+VLOOKUP("LEULIS"&amp;A4,'Main File'!A:O,10,0),0)</f>
        <v>2.5965128825920973</v>
      </c>
      <c r="G4" s="14">
        <f>IFERROR(+VLOOKUP("LEULIS"&amp;A4,'Main File'!A:O,11,0),0)</f>
        <v>1.268619404176736</v>
      </c>
      <c r="H4" s="14">
        <f>IFERROR(+VLOOKUP("LEULIS"&amp;A4,'Main File'!A:O,12,0),0)</f>
        <v>0</v>
      </c>
      <c r="I4" s="14">
        <f>IFERROR(+VLOOKUP("LEULIS"&amp;A4,'Main File'!A:O,13,0),0)</f>
        <v>0</v>
      </c>
      <c r="J4" s="14">
        <f>IFERROR(+VLOOKUP("LEULIS"&amp;A4,'Main File'!A:O,14,0),0)</f>
        <v>0.2157568425696714</v>
      </c>
      <c r="K4" s="14">
        <f>IFERROR(+VLOOKUP("LEULIS"&amp;A4,'Main File'!A:O,15,0),0)</f>
        <v>1.4843762467464074</v>
      </c>
    </row>
    <row r="5" spans="1:14" x14ac:dyDescent="0.25">
      <c r="A5" s="9">
        <v>43161</v>
      </c>
      <c r="B5" s="14">
        <f>IFERROR(+VLOOKUP("LEULIS"&amp;A5,'Main File'!A:O,6,0),0)</f>
        <v>2.3484009718691423</v>
      </c>
      <c r="C5" s="14">
        <f>IFERROR(+VLOOKUP("LEULIS"&amp;A5,'Main File'!A:O,7,0),0)</f>
        <v>0</v>
      </c>
      <c r="D5" s="14">
        <f>IFERROR(+VLOOKUP("LEULIS"&amp;A5,'Main File'!A:O,8,0),0)</f>
        <v>0</v>
      </c>
      <c r="E5" s="14">
        <f>IFERROR(+VLOOKUP("LEULIS"&amp;A5,'Main File'!A:O,9,0),0)</f>
        <v>0.24811244340188876</v>
      </c>
      <c r="F5" s="14">
        <f>IFERROR(+VLOOKUP("LEULIS"&amp;A5,'Main File'!A:O,10,0),0)</f>
        <v>2.5965134152710312</v>
      </c>
      <c r="G5" s="14">
        <f>IFERROR(+VLOOKUP("LEULIS"&amp;A5,'Main File'!A:O,11,0),0)</f>
        <v>1.2694235204586555</v>
      </c>
      <c r="H5" s="14">
        <f>IFERROR(+VLOOKUP("LEULIS"&amp;A5,'Main File'!A:O,12,0),0)</f>
        <v>0</v>
      </c>
      <c r="I5" s="14">
        <f>IFERROR(+VLOOKUP("LEULIS"&amp;A5,'Main File'!A:O,13,0),0)</f>
        <v>0</v>
      </c>
      <c r="J5" s="14">
        <f>IFERROR(+VLOOKUP("LEULIS"&amp;A5,'Main File'!A:O,14,0),0)</f>
        <v>0.21590435934728056</v>
      </c>
      <c r="K5" s="14">
        <f>IFERROR(+VLOOKUP("LEULIS"&amp;A5,'Main File'!A:O,15,0),0)</f>
        <v>1.4853278798059359</v>
      </c>
    </row>
    <row r="6" spans="1:14" x14ac:dyDescent="0.25">
      <c r="A6" s="9">
        <f>+A5+1</f>
        <v>43162</v>
      </c>
      <c r="B6" s="14">
        <f>IFERROR(+VLOOKUP("LEULIS"&amp;A6,'Main File'!A:O,6,0),0)</f>
        <v>2.3484033057181568</v>
      </c>
      <c r="C6" s="14">
        <f>IFERROR(+VLOOKUP("LEULIS"&amp;A6,'Main File'!A:O,7,0),0)</f>
        <v>0</v>
      </c>
      <c r="D6" s="14">
        <f>IFERROR(+VLOOKUP("LEULIS"&amp;A6,'Main File'!A:O,8,0),0)</f>
        <v>0</v>
      </c>
      <c r="E6" s="14">
        <f>IFERROR(+VLOOKUP("LEULIS"&amp;A6,'Main File'!A:O,9,0),0)</f>
        <v>0.24811302043713382</v>
      </c>
      <c r="F6" s="14">
        <f>IFERROR(+VLOOKUP("LEULIS"&amp;A6,'Main File'!A:O,10,0),0)</f>
        <v>2.5965163261552906</v>
      </c>
      <c r="G6" s="14">
        <f>IFERROR(+VLOOKUP("LEULIS"&amp;A6,'Main File'!A:O,11,0),0)</f>
        <v>1.2694298638235915</v>
      </c>
      <c r="H6" s="14">
        <f>IFERROR(+VLOOKUP("LEULIS"&amp;A6,'Main File'!A:O,12,0),0)</f>
        <v>0</v>
      </c>
      <c r="I6" s="14">
        <f>IFERROR(+VLOOKUP("LEULIS"&amp;A6,'Main File'!A:O,13,0),0)</f>
        <v>0</v>
      </c>
      <c r="J6" s="14">
        <f>IFERROR(+VLOOKUP("LEULIS"&amp;A6,'Main File'!A:O,14,0),0)</f>
        <v>0.21590313842853948</v>
      </c>
      <c r="K6" s="14">
        <f>IFERROR(+VLOOKUP("LEULIS"&amp;A6,'Main File'!A:O,15,0),0)</f>
        <v>1.4853330022521309</v>
      </c>
    </row>
    <row r="7" spans="1:14" x14ac:dyDescent="0.25">
      <c r="A7" s="9">
        <f t="shared" ref="A7:A34" si="0">+A6+1</f>
        <v>43163</v>
      </c>
      <c r="B7" s="14">
        <f>IFERROR(+VLOOKUP("LEULIS"&amp;A7,'Main File'!A:O,6,0),0)</f>
        <v>2.3484054786265607</v>
      </c>
      <c r="C7" s="14">
        <f>IFERROR(+VLOOKUP("LEULIS"&amp;A7,'Main File'!A:O,7,0),0)</f>
        <v>0</v>
      </c>
      <c r="D7" s="14">
        <f>IFERROR(+VLOOKUP("LEULIS"&amp;A7,'Main File'!A:O,8,0),0)</f>
        <v>0</v>
      </c>
      <c r="E7" s="14">
        <f>IFERROR(+VLOOKUP("LEULIS"&amp;A7,'Main File'!A:O,9,0),0)</f>
        <v>0.24811299384077459</v>
      </c>
      <c r="F7" s="14">
        <f>IFERROR(+VLOOKUP("LEULIS"&amp;A7,'Main File'!A:O,10,0),0)</f>
        <v>2.5965184724673351</v>
      </c>
      <c r="G7" s="14">
        <f>IFERROR(+VLOOKUP("LEULIS"&amp;A7,'Main File'!A:O,11,0),0)</f>
        <v>1.2694293606480997</v>
      </c>
      <c r="H7" s="14">
        <f>IFERROR(+VLOOKUP("LEULIS"&amp;A7,'Main File'!A:O,12,0),0)</f>
        <v>0</v>
      </c>
      <c r="I7" s="14">
        <f>IFERROR(+VLOOKUP("LEULIS"&amp;A7,'Main File'!A:O,13,0),0)</f>
        <v>0</v>
      </c>
      <c r="J7" s="14">
        <f>IFERROR(+VLOOKUP("LEULIS"&amp;A7,'Main File'!A:O,14,0),0)</f>
        <v>0.21591542472429157</v>
      </c>
      <c r="K7" s="14">
        <f>IFERROR(+VLOOKUP("LEULIS"&amp;A7,'Main File'!A:O,15,0),0)</f>
        <v>1.4853447853723913</v>
      </c>
    </row>
    <row r="8" spans="1:14" x14ac:dyDescent="0.25">
      <c r="A8" s="9">
        <f t="shared" si="0"/>
        <v>43164</v>
      </c>
      <c r="B8" s="14">
        <f>IFERROR(+VLOOKUP("LEULIS"&amp;A8,'Main File'!A:O,6,0),0)</f>
        <v>0</v>
      </c>
      <c r="C8" s="14">
        <f>IFERROR(+VLOOKUP("LEULIS"&amp;A8,'Main File'!A:O,7,0),0)</f>
        <v>0</v>
      </c>
      <c r="D8" s="14">
        <f>IFERROR(+VLOOKUP("LEULIS"&amp;A8,'Main File'!A:O,8,0),0)</f>
        <v>0</v>
      </c>
      <c r="E8" s="14">
        <f>IFERROR(+VLOOKUP("LEULIS"&amp;A8,'Main File'!A:O,9,0),0)</f>
        <v>0</v>
      </c>
      <c r="F8" s="14">
        <f>IFERROR(+VLOOKUP("LEULIS"&amp;A8,'Main File'!A:O,10,0),0)</f>
        <v>0</v>
      </c>
      <c r="G8" s="14">
        <f>IFERROR(+VLOOKUP("LEULIS"&amp;A8,'Main File'!A:O,11,0),0)</f>
        <v>0</v>
      </c>
      <c r="H8" s="14">
        <f>IFERROR(+VLOOKUP("LEULIS"&amp;A8,'Main File'!A:O,12,0),0)</f>
        <v>0</v>
      </c>
      <c r="I8" s="14">
        <f>IFERROR(+VLOOKUP("LEULIS"&amp;A8,'Main File'!A:O,13,0),0)</f>
        <v>0</v>
      </c>
      <c r="J8" s="14">
        <f>IFERROR(+VLOOKUP("LEULIS"&amp;A8,'Main File'!A:O,14,0),0)</f>
        <v>0</v>
      </c>
      <c r="K8" s="14">
        <f>IFERROR(+VLOOKUP("LEULIS"&amp;A8,'Main File'!A:O,15,0),0)</f>
        <v>0</v>
      </c>
    </row>
    <row r="9" spans="1:14" x14ac:dyDescent="0.25">
      <c r="A9" s="9">
        <f t="shared" si="0"/>
        <v>43165</v>
      </c>
      <c r="B9" s="14">
        <f>IFERROR(+VLOOKUP("LEULIS"&amp;A9,'Main File'!A:O,6,0),0)</f>
        <v>0</v>
      </c>
      <c r="C9" s="14">
        <f>IFERROR(+VLOOKUP("LEULIS"&amp;A9,'Main File'!A:O,7,0),0)</f>
        <v>0</v>
      </c>
      <c r="D9" s="14">
        <f>IFERROR(+VLOOKUP("LEULIS"&amp;A9,'Main File'!A:O,8,0),0)</f>
        <v>0</v>
      </c>
      <c r="E9" s="14">
        <f>IFERROR(+VLOOKUP("LEULIS"&amp;A9,'Main File'!A:O,9,0),0)</f>
        <v>0</v>
      </c>
      <c r="F9" s="14">
        <f>IFERROR(+VLOOKUP("LEULIS"&amp;A9,'Main File'!A:O,10,0),0)</f>
        <v>0</v>
      </c>
      <c r="G9" s="14">
        <f>IFERROR(+VLOOKUP("LEULIS"&amp;A9,'Main File'!A:O,11,0),0)</f>
        <v>0</v>
      </c>
      <c r="H9" s="14">
        <f>IFERROR(+VLOOKUP("LEULIS"&amp;A9,'Main File'!A:O,12,0),0)</f>
        <v>0</v>
      </c>
      <c r="I9" s="14">
        <f>IFERROR(+VLOOKUP("LEULIS"&amp;A9,'Main File'!A:O,13,0),0)</f>
        <v>0</v>
      </c>
      <c r="J9" s="14">
        <f>IFERROR(+VLOOKUP("LEULIS"&amp;A9,'Main File'!A:O,14,0),0)</f>
        <v>0</v>
      </c>
      <c r="K9" s="14">
        <f>IFERROR(+VLOOKUP("LEULIS"&amp;A9,'Main File'!A:O,15,0),0)</f>
        <v>0</v>
      </c>
    </row>
    <row r="10" spans="1:14" x14ac:dyDescent="0.25">
      <c r="A10" s="9">
        <f t="shared" si="0"/>
        <v>43166</v>
      </c>
      <c r="B10" s="14">
        <f>IFERROR(+VLOOKUP("LEULIS"&amp;A10,'Main File'!A:O,6,0),0)</f>
        <v>0</v>
      </c>
      <c r="C10" s="14">
        <f>IFERROR(+VLOOKUP("LEULIS"&amp;A10,'Main File'!A:O,7,0),0)</f>
        <v>0</v>
      </c>
      <c r="D10" s="14">
        <f>IFERROR(+VLOOKUP("LEULIS"&amp;A10,'Main File'!A:O,8,0),0)</f>
        <v>0</v>
      </c>
      <c r="E10" s="14">
        <f>IFERROR(+VLOOKUP("LEULIS"&amp;A10,'Main File'!A:O,9,0),0)</f>
        <v>0</v>
      </c>
      <c r="F10" s="14">
        <f>IFERROR(+VLOOKUP("LEULIS"&amp;A10,'Main File'!A:O,10,0),0)</f>
        <v>0</v>
      </c>
      <c r="G10" s="14">
        <f>IFERROR(+VLOOKUP("LEULIS"&amp;A10,'Main File'!A:O,11,0),0)</f>
        <v>0</v>
      </c>
      <c r="H10" s="14">
        <f>IFERROR(+VLOOKUP("LEULIS"&amp;A10,'Main File'!A:O,12,0),0)</f>
        <v>0</v>
      </c>
      <c r="I10" s="14">
        <f>IFERROR(+VLOOKUP("LEULIS"&amp;A10,'Main File'!A:O,13,0),0)</f>
        <v>0</v>
      </c>
      <c r="J10" s="14">
        <f>IFERROR(+VLOOKUP("LEULIS"&amp;A10,'Main File'!A:O,14,0),0)</f>
        <v>0</v>
      </c>
      <c r="K10" s="14">
        <f>IFERROR(+VLOOKUP("LEULIS"&amp;A10,'Main File'!A:O,15,0),0)</f>
        <v>0</v>
      </c>
    </row>
    <row r="11" spans="1:14" x14ac:dyDescent="0.25">
      <c r="A11" s="9">
        <f t="shared" si="0"/>
        <v>43167</v>
      </c>
      <c r="B11" s="14">
        <f>IFERROR(+VLOOKUP("LEULIS"&amp;A11,'Main File'!A:O,6,0),0)</f>
        <v>0</v>
      </c>
      <c r="C11" s="14">
        <f>IFERROR(+VLOOKUP("LEULIS"&amp;A11,'Main File'!A:O,7,0),0)</f>
        <v>0</v>
      </c>
      <c r="D11" s="14">
        <f>IFERROR(+VLOOKUP("LEULIS"&amp;A11,'Main File'!A:O,8,0),0)</f>
        <v>0</v>
      </c>
      <c r="E11" s="14">
        <f>IFERROR(+VLOOKUP("LEULIS"&amp;A11,'Main File'!A:O,9,0),0)</f>
        <v>0</v>
      </c>
      <c r="F11" s="14">
        <f>IFERROR(+VLOOKUP("LEULIS"&amp;A11,'Main File'!A:O,10,0),0)</f>
        <v>0</v>
      </c>
      <c r="G11" s="14">
        <f>IFERROR(+VLOOKUP("LEULIS"&amp;A11,'Main File'!A:O,11,0),0)</f>
        <v>0</v>
      </c>
      <c r="H11" s="14">
        <f>IFERROR(+VLOOKUP("LEULIS"&amp;A11,'Main File'!A:O,12,0),0)</f>
        <v>0</v>
      </c>
      <c r="I11" s="14">
        <f>IFERROR(+VLOOKUP("LEULIS"&amp;A11,'Main File'!A:O,13,0),0)</f>
        <v>0</v>
      </c>
      <c r="J11" s="14">
        <f>IFERROR(+VLOOKUP("LEULIS"&amp;A11,'Main File'!A:O,14,0),0)</f>
        <v>0</v>
      </c>
      <c r="K11" s="14">
        <f>IFERROR(+VLOOKUP("LEULIS"&amp;A11,'Main File'!A:O,15,0),0)</f>
        <v>0</v>
      </c>
    </row>
    <row r="12" spans="1:14" x14ac:dyDescent="0.25">
      <c r="A12" s="9">
        <f t="shared" si="0"/>
        <v>43168</v>
      </c>
      <c r="B12" s="14">
        <f>IFERROR(+VLOOKUP("LEULIS"&amp;A12,'Main File'!A:O,6,0),0)</f>
        <v>0</v>
      </c>
      <c r="C12" s="14">
        <f>IFERROR(+VLOOKUP("LEULIS"&amp;A12,'Main File'!A:O,7,0),0)</f>
        <v>0</v>
      </c>
      <c r="D12" s="14">
        <f>IFERROR(+VLOOKUP("LEULIS"&amp;A12,'Main File'!A:O,8,0),0)</f>
        <v>0</v>
      </c>
      <c r="E12" s="14">
        <f>IFERROR(+VLOOKUP("LEULIS"&amp;A12,'Main File'!A:O,9,0),0)</f>
        <v>0</v>
      </c>
      <c r="F12" s="14">
        <f>IFERROR(+VLOOKUP("LEULIS"&amp;A12,'Main File'!A:O,10,0),0)</f>
        <v>0</v>
      </c>
      <c r="G12" s="14">
        <f>IFERROR(+VLOOKUP("LEULIS"&amp;A12,'Main File'!A:O,11,0),0)</f>
        <v>0</v>
      </c>
      <c r="H12" s="14">
        <f>IFERROR(+VLOOKUP("LEULIS"&amp;A12,'Main File'!A:O,12,0),0)</f>
        <v>0</v>
      </c>
      <c r="I12" s="14">
        <f>IFERROR(+VLOOKUP("LEULIS"&amp;A12,'Main File'!A:O,13,0),0)</f>
        <v>0</v>
      </c>
      <c r="J12" s="14">
        <f>IFERROR(+VLOOKUP("LEULIS"&amp;A12,'Main File'!A:O,14,0),0)</f>
        <v>0</v>
      </c>
      <c r="K12" s="14">
        <f>IFERROR(+VLOOKUP("LEULIS"&amp;A12,'Main File'!A:O,15,0),0)</f>
        <v>0</v>
      </c>
    </row>
    <row r="13" spans="1:14" x14ac:dyDescent="0.25">
      <c r="A13" s="9">
        <f t="shared" si="0"/>
        <v>43169</v>
      </c>
      <c r="B13" s="14">
        <f>IFERROR(+VLOOKUP("LEULIS"&amp;A13,'Main File'!A:O,6,0),0)</f>
        <v>0</v>
      </c>
      <c r="C13" s="14">
        <f>IFERROR(+VLOOKUP("LEULIS"&amp;A13,'Main File'!A:O,7,0),0)</f>
        <v>0</v>
      </c>
      <c r="D13" s="14">
        <f>IFERROR(+VLOOKUP("LEULIS"&amp;A13,'Main File'!A:O,8,0),0)</f>
        <v>0</v>
      </c>
      <c r="E13" s="14">
        <f>IFERROR(+VLOOKUP("LEULIS"&amp;A13,'Main File'!A:O,9,0),0)</f>
        <v>0</v>
      </c>
      <c r="F13" s="14">
        <f>IFERROR(+VLOOKUP("LEULIS"&amp;A13,'Main File'!A:O,10,0),0)</f>
        <v>0</v>
      </c>
      <c r="G13" s="14">
        <f>IFERROR(+VLOOKUP("LEULIS"&amp;A13,'Main File'!A:O,11,0),0)</f>
        <v>0</v>
      </c>
      <c r="H13" s="14">
        <f>IFERROR(+VLOOKUP("LEULIS"&amp;A13,'Main File'!A:O,12,0),0)</f>
        <v>0</v>
      </c>
      <c r="I13" s="14">
        <f>IFERROR(+VLOOKUP("LEULIS"&amp;A13,'Main File'!A:O,13,0),0)</f>
        <v>0</v>
      </c>
      <c r="J13" s="14">
        <f>IFERROR(+VLOOKUP("LEULIS"&amp;A13,'Main File'!A:O,14,0),0)</f>
        <v>0</v>
      </c>
      <c r="K13" s="14">
        <f>IFERROR(+VLOOKUP("LEULIS"&amp;A13,'Main File'!A:O,15,0),0)</f>
        <v>0</v>
      </c>
    </row>
    <row r="14" spans="1:14" x14ac:dyDescent="0.25">
      <c r="A14" s="9">
        <f t="shared" si="0"/>
        <v>43170</v>
      </c>
      <c r="B14" s="14">
        <f>IFERROR(+VLOOKUP("LEULIS"&amp;A14,'Main File'!A:O,6,0),0)</f>
        <v>0</v>
      </c>
      <c r="C14" s="14">
        <f>IFERROR(+VLOOKUP("LEULIS"&amp;A14,'Main File'!A:O,7,0),0)</f>
        <v>0</v>
      </c>
      <c r="D14" s="14">
        <f>IFERROR(+VLOOKUP("LEULIS"&amp;A14,'Main File'!A:O,8,0),0)</f>
        <v>0</v>
      </c>
      <c r="E14" s="14">
        <f>IFERROR(+VLOOKUP("LEULIS"&amp;A14,'Main File'!A:O,9,0),0)</f>
        <v>0</v>
      </c>
      <c r="F14" s="14">
        <f>IFERROR(+VLOOKUP("LEULIS"&amp;A14,'Main File'!A:O,10,0),0)</f>
        <v>0</v>
      </c>
      <c r="G14" s="14">
        <f>IFERROR(+VLOOKUP("LEULIS"&amp;A14,'Main File'!A:O,11,0),0)</f>
        <v>0</v>
      </c>
      <c r="H14" s="14">
        <f>IFERROR(+VLOOKUP("LEULIS"&amp;A14,'Main File'!A:O,12,0),0)</f>
        <v>0</v>
      </c>
      <c r="I14" s="14">
        <f>IFERROR(+VLOOKUP("LEULIS"&amp;A14,'Main File'!A:O,13,0),0)</f>
        <v>0</v>
      </c>
      <c r="J14" s="14">
        <f>IFERROR(+VLOOKUP("LEULIS"&amp;A14,'Main File'!A:O,14,0),0)</f>
        <v>0</v>
      </c>
      <c r="K14" s="14">
        <f>IFERROR(+VLOOKUP("LEULIS"&amp;A14,'Main File'!A:O,15,0),0)</f>
        <v>0</v>
      </c>
    </row>
    <row r="15" spans="1:14" x14ac:dyDescent="0.25">
      <c r="A15" s="9">
        <f t="shared" si="0"/>
        <v>43171</v>
      </c>
      <c r="B15" s="14">
        <f>IFERROR(+VLOOKUP("LEULIS"&amp;A15,'Main File'!A:O,6,0),0)</f>
        <v>0</v>
      </c>
      <c r="C15" s="14">
        <f>IFERROR(+VLOOKUP("LEULIS"&amp;A15,'Main File'!A:O,7,0),0)</f>
        <v>0</v>
      </c>
      <c r="D15" s="14">
        <f>IFERROR(+VLOOKUP("LEULIS"&amp;A15,'Main File'!A:O,8,0),0)</f>
        <v>0</v>
      </c>
      <c r="E15" s="14">
        <f>IFERROR(+VLOOKUP("LEULIS"&amp;A15,'Main File'!A:O,9,0),0)</f>
        <v>0</v>
      </c>
      <c r="F15" s="14">
        <f>IFERROR(+VLOOKUP("LEULIS"&amp;A15,'Main File'!A:O,10,0),0)</f>
        <v>0</v>
      </c>
      <c r="G15" s="14">
        <f>IFERROR(+VLOOKUP("LEULIS"&amp;A15,'Main File'!A:O,11,0),0)</f>
        <v>0</v>
      </c>
      <c r="H15" s="14">
        <f>IFERROR(+VLOOKUP("LEULIS"&amp;A15,'Main File'!A:O,12,0),0)</f>
        <v>0</v>
      </c>
      <c r="I15" s="14">
        <f>IFERROR(+VLOOKUP("LEULIS"&amp;A15,'Main File'!A:O,13,0),0)</f>
        <v>0</v>
      </c>
      <c r="J15" s="14">
        <f>IFERROR(+VLOOKUP("LEULIS"&amp;A15,'Main File'!A:O,14,0),0)</f>
        <v>0</v>
      </c>
      <c r="K15" s="14">
        <f>IFERROR(+VLOOKUP("LEULIS"&amp;A15,'Main File'!A:O,15,0),0)</f>
        <v>0</v>
      </c>
    </row>
    <row r="16" spans="1:14" x14ac:dyDescent="0.25">
      <c r="A16" s="9">
        <f t="shared" si="0"/>
        <v>43172</v>
      </c>
      <c r="B16" s="14">
        <f>IFERROR(+VLOOKUP("LEULIS"&amp;A16,'Main File'!A:O,6,0),0)</f>
        <v>0</v>
      </c>
      <c r="C16" s="14">
        <f>IFERROR(+VLOOKUP("LEULIS"&amp;A16,'Main File'!A:O,7,0),0)</f>
        <v>0</v>
      </c>
      <c r="D16" s="14">
        <f>IFERROR(+VLOOKUP("LEULIS"&amp;A16,'Main File'!A:O,8,0),0)</f>
        <v>0</v>
      </c>
      <c r="E16" s="14">
        <f>IFERROR(+VLOOKUP("LEULIS"&amp;A16,'Main File'!A:O,9,0),0)</f>
        <v>0</v>
      </c>
      <c r="F16" s="14">
        <f>IFERROR(+VLOOKUP("LEULIS"&amp;A16,'Main File'!A:O,10,0),0)</f>
        <v>0</v>
      </c>
      <c r="G16" s="14">
        <f>IFERROR(+VLOOKUP("LEULIS"&amp;A16,'Main File'!A:O,11,0),0)</f>
        <v>0</v>
      </c>
      <c r="H16" s="14">
        <f>IFERROR(+VLOOKUP("LEULIS"&amp;A16,'Main File'!A:O,12,0),0)</f>
        <v>0</v>
      </c>
      <c r="I16" s="14">
        <f>IFERROR(+VLOOKUP("LEULIS"&amp;A16,'Main File'!A:O,13,0),0)</f>
        <v>0</v>
      </c>
      <c r="J16" s="14">
        <f>IFERROR(+VLOOKUP("LEULIS"&amp;A16,'Main File'!A:O,14,0),0)</f>
        <v>0</v>
      </c>
      <c r="K16" s="14">
        <f>IFERROR(+VLOOKUP("LEULIS"&amp;A16,'Main File'!A:O,15,0),0)</f>
        <v>0</v>
      </c>
    </row>
    <row r="17" spans="1:11" x14ac:dyDescent="0.25">
      <c r="A17" s="9">
        <f t="shared" si="0"/>
        <v>43173</v>
      </c>
      <c r="B17" s="14">
        <f>IFERROR(+VLOOKUP("LEULIS"&amp;A17,'Main File'!A:O,6,0),0)</f>
        <v>0</v>
      </c>
      <c r="C17" s="14">
        <f>IFERROR(+VLOOKUP("LEULIS"&amp;A17,'Main File'!A:O,7,0),0)</f>
        <v>0</v>
      </c>
      <c r="D17" s="14">
        <f>IFERROR(+VLOOKUP("LEULIS"&amp;A17,'Main File'!A:O,8,0),0)</f>
        <v>0</v>
      </c>
      <c r="E17" s="14">
        <f>IFERROR(+VLOOKUP("LEULIS"&amp;A17,'Main File'!A:O,9,0),0)</f>
        <v>0</v>
      </c>
      <c r="F17" s="14">
        <f>IFERROR(+VLOOKUP("LEULIS"&amp;A17,'Main File'!A:O,10,0),0)</f>
        <v>0</v>
      </c>
      <c r="G17" s="14">
        <f>IFERROR(+VLOOKUP("LEULIS"&amp;A17,'Main File'!A:O,11,0),0)</f>
        <v>0</v>
      </c>
      <c r="H17" s="14">
        <f>IFERROR(+VLOOKUP("LEULIS"&amp;A17,'Main File'!A:O,12,0),0)</f>
        <v>0</v>
      </c>
      <c r="I17" s="14">
        <f>IFERROR(+VLOOKUP("LEULIS"&amp;A17,'Main File'!A:O,13,0),0)</f>
        <v>0</v>
      </c>
      <c r="J17" s="14">
        <f>IFERROR(+VLOOKUP("LEULIS"&amp;A17,'Main File'!A:O,14,0),0)</f>
        <v>0</v>
      </c>
      <c r="K17" s="14">
        <f>IFERROR(+VLOOKUP("LEULIS"&amp;A17,'Main File'!A:O,15,0),0)</f>
        <v>0</v>
      </c>
    </row>
    <row r="18" spans="1:11" x14ac:dyDescent="0.25">
      <c r="A18" s="9">
        <f t="shared" si="0"/>
        <v>43174</v>
      </c>
      <c r="B18" s="14">
        <f>IFERROR(+VLOOKUP("LEULIS"&amp;A18,'Main File'!A:O,6,0),0)</f>
        <v>0</v>
      </c>
      <c r="C18" s="14">
        <f>IFERROR(+VLOOKUP("LEULIS"&amp;A18,'Main File'!A:O,7,0),0)</f>
        <v>0</v>
      </c>
      <c r="D18" s="14">
        <f>IFERROR(+VLOOKUP("LEULIS"&amp;A18,'Main File'!A:O,8,0),0)</f>
        <v>0</v>
      </c>
      <c r="E18" s="14">
        <f>IFERROR(+VLOOKUP("LEULIS"&amp;A18,'Main File'!A:O,9,0),0)</f>
        <v>0</v>
      </c>
      <c r="F18" s="14">
        <f>IFERROR(+VLOOKUP("LEULIS"&amp;A18,'Main File'!A:O,10,0),0)</f>
        <v>0</v>
      </c>
      <c r="G18" s="14">
        <f>IFERROR(+VLOOKUP("LEULIS"&amp;A18,'Main File'!A:O,11,0),0)</f>
        <v>0</v>
      </c>
      <c r="H18" s="14">
        <f>IFERROR(+VLOOKUP("LEULIS"&amp;A18,'Main File'!A:O,12,0),0)</f>
        <v>0</v>
      </c>
      <c r="I18" s="14">
        <f>IFERROR(+VLOOKUP("LEULIS"&amp;A18,'Main File'!A:O,13,0),0)</f>
        <v>0</v>
      </c>
      <c r="J18" s="14">
        <f>IFERROR(+VLOOKUP("LEULIS"&amp;A18,'Main File'!A:O,14,0),0)</f>
        <v>0</v>
      </c>
      <c r="K18" s="14">
        <f>IFERROR(+VLOOKUP("LEULIS"&amp;A18,'Main File'!A:O,15,0),0)</f>
        <v>0</v>
      </c>
    </row>
    <row r="19" spans="1:11" x14ac:dyDescent="0.25">
      <c r="A19" s="9">
        <f t="shared" si="0"/>
        <v>43175</v>
      </c>
      <c r="B19" s="14">
        <f>IFERROR(+VLOOKUP("LEULIS"&amp;A19,'Main File'!A:O,6,0),0)</f>
        <v>0</v>
      </c>
      <c r="C19" s="14">
        <f>IFERROR(+VLOOKUP("LEULIS"&amp;A19,'Main File'!A:O,7,0),0)</f>
        <v>0</v>
      </c>
      <c r="D19" s="14">
        <f>IFERROR(+VLOOKUP("LEULIS"&amp;A19,'Main File'!A:O,8,0),0)</f>
        <v>0</v>
      </c>
      <c r="E19" s="14">
        <f>IFERROR(+VLOOKUP("LEULIS"&amp;A19,'Main File'!A:O,9,0),0)</f>
        <v>0</v>
      </c>
      <c r="F19" s="14">
        <f>IFERROR(+VLOOKUP("LEULIS"&amp;A19,'Main File'!A:O,10,0),0)</f>
        <v>0</v>
      </c>
      <c r="G19" s="14">
        <f>IFERROR(+VLOOKUP("LEULIS"&amp;A19,'Main File'!A:O,11,0),0)</f>
        <v>0</v>
      </c>
      <c r="H19" s="14">
        <f>IFERROR(+VLOOKUP("LEULIS"&amp;A19,'Main File'!A:O,12,0),0)</f>
        <v>0</v>
      </c>
      <c r="I19" s="14">
        <f>IFERROR(+VLOOKUP("LEULIS"&amp;A19,'Main File'!A:O,13,0),0)</f>
        <v>0</v>
      </c>
      <c r="J19" s="14">
        <f>IFERROR(+VLOOKUP("LEULIS"&amp;A19,'Main File'!A:O,14,0),0)</f>
        <v>0</v>
      </c>
      <c r="K19" s="14">
        <f>IFERROR(+VLOOKUP("LEULIS"&amp;A19,'Main File'!A:O,15,0),0)</f>
        <v>0</v>
      </c>
    </row>
    <row r="20" spans="1:11" x14ac:dyDescent="0.25">
      <c r="A20" s="9">
        <f t="shared" si="0"/>
        <v>43176</v>
      </c>
      <c r="B20" s="14">
        <f>IFERROR(+VLOOKUP("LEULIS"&amp;A20,'Main File'!A:O,6,0),0)</f>
        <v>0</v>
      </c>
      <c r="C20" s="14">
        <f>IFERROR(+VLOOKUP("LEULIS"&amp;A20,'Main File'!A:O,7,0),0)</f>
        <v>0</v>
      </c>
      <c r="D20" s="14">
        <f>IFERROR(+VLOOKUP("LEULIS"&amp;A20,'Main File'!A:O,8,0),0)</f>
        <v>0</v>
      </c>
      <c r="E20" s="14">
        <f>IFERROR(+VLOOKUP("LEULIS"&amp;A20,'Main File'!A:O,9,0),0)</f>
        <v>0</v>
      </c>
      <c r="F20" s="14">
        <f>IFERROR(+VLOOKUP("LEULIS"&amp;A20,'Main File'!A:O,10,0),0)</f>
        <v>0</v>
      </c>
      <c r="G20" s="14">
        <f>IFERROR(+VLOOKUP("LEULIS"&amp;A20,'Main File'!A:O,11,0),0)</f>
        <v>0</v>
      </c>
      <c r="H20" s="14">
        <f>IFERROR(+VLOOKUP("LEULIS"&amp;A20,'Main File'!A:O,12,0),0)</f>
        <v>0</v>
      </c>
      <c r="I20" s="14">
        <f>IFERROR(+VLOOKUP("LEULIS"&amp;A20,'Main File'!A:O,13,0),0)</f>
        <v>0</v>
      </c>
      <c r="J20" s="14">
        <f>IFERROR(+VLOOKUP("LEULIS"&amp;A20,'Main File'!A:O,14,0),0)</f>
        <v>0</v>
      </c>
      <c r="K20" s="14">
        <f>IFERROR(+VLOOKUP("LEULIS"&amp;A20,'Main File'!A:O,15,0),0)</f>
        <v>0</v>
      </c>
    </row>
    <row r="21" spans="1:11" x14ac:dyDescent="0.25">
      <c r="A21" s="9">
        <f t="shared" si="0"/>
        <v>43177</v>
      </c>
      <c r="B21" s="14">
        <f>IFERROR(+VLOOKUP("LEULIS"&amp;A21,'Main File'!A:O,6,0),0)</f>
        <v>0</v>
      </c>
      <c r="C21" s="14">
        <f>IFERROR(+VLOOKUP("LEULIS"&amp;A21,'Main File'!A:O,7,0),0)</f>
        <v>0</v>
      </c>
      <c r="D21" s="14">
        <f>IFERROR(+VLOOKUP("LEULIS"&amp;A21,'Main File'!A:O,8,0),0)</f>
        <v>0</v>
      </c>
      <c r="E21" s="14">
        <f>IFERROR(+VLOOKUP("LEULIS"&amp;A21,'Main File'!A:O,9,0),0)</f>
        <v>0</v>
      </c>
      <c r="F21" s="14">
        <f>IFERROR(+VLOOKUP("LEULIS"&amp;A21,'Main File'!A:O,10,0),0)</f>
        <v>0</v>
      </c>
      <c r="G21" s="14">
        <f>IFERROR(+VLOOKUP("LEULIS"&amp;A21,'Main File'!A:O,11,0),0)</f>
        <v>0</v>
      </c>
      <c r="H21" s="14">
        <f>IFERROR(+VLOOKUP("LEULIS"&amp;A21,'Main File'!A:O,12,0),0)</f>
        <v>0</v>
      </c>
      <c r="I21" s="14">
        <f>IFERROR(+VLOOKUP("LEULIS"&amp;A21,'Main File'!A:O,13,0),0)</f>
        <v>0</v>
      </c>
      <c r="J21" s="14">
        <f>IFERROR(+VLOOKUP("LEULIS"&amp;A21,'Main File'!A:O,14,0),0)</f>
        <v>0</v>
      </c>
      <c r="K21" s="14">
        <f>IFERROR(+VLOOKUP("LEULIS"&amp;A21,'Main File'!A:O,15,0),0)</f>
        <v>0</v>
      </c>
    </row>
    <row r="22" spans="1:11" x14ac:dyDescent="0.25">
      <c r="A22" s="9">
        <f t="shared" si="0"/>
        <v>43178</v>
      </c>
      <c r="B22" s="14">
        <f>IFERROR(+VLOOKUP("LEULIS"&amp;A22,'Main File'!A:O,6,0),0)</f>
        <v>0</v>
      </c>
      <c r="C22" s="14">
        <f>IFERROR(+VLOOKUP("LEULIS"&amp;A22,'Main File'!A:O,7,0),0)</f>
        <v>0</v>
      </c>
      <c r="D22" s="14">
        <f>IFERROR(+VLOOKUP("LEULIS"&amp;A22,'Main File'!A:O,8,0),0)</f>
        <v>0</v>
      </c>
      <c r="E22" s="14">
        <f>IFERROR(+VLOOKUP("LEULIS"&amp;A22,'Main File'!A:O,9,0),0)</f>
        <v>0</v>
      </c>
      <c r="F22" s="14">
        <f>IFERROR(+VLOOKUP("LEULIS"&amp;A22,'Main File'!A:O,10,0),0)</f>
        <v>0</v>
      </c>
      <c r="G22" s="14">
        <f>IFERROR(+VLOOKUP("LEULIS"&amp;A22,'Main File'!A:O,11,0),0)</f>
        <v>0</v>
      </c>
      <c r="H22" s="14">
        <f>IFERROR(+VLOOKUP("LEULIS"&amp;A22,'Main File'!A:O,12,0),0)</f>
        <v>0</v>
      </c>
      <c r="I22" s="14">
        <f>IFERROR(+VLOOKUP("LEULIS"&amp;A22,'Main File'!A:O,13,0),0)</f>
        <v>0</v>
      </c>
      <c r="J22" s="14">
        <f>IFERROR(+VLOOKUP("LEULIS"&amp;A22,'Main File'!A:O,14,0),0)</f>
        <v>0</v>
      </c>
      <c r="K22" s="14">
        <f>IFERROR(+VLOOKUP("LEULIS"&amp;A22,'Main File'!A:O,15,0),0)</f>
        <v>0</v>
      </c>
    </row>
    <row r="23" spans="1:11" x14ac:dyDescent="0.25">
      <c r="A23" s="9">
        <f t="shared" si="0"/>
        <v>43179</v>
      </c>
      <c r="B23" s="14">
        <f>IFERROR(+VLOOKUP("LEULIS"&amp;A23,'Main File'!A:O,6,0),0)</f>
        <v>0</v>
      </c>
      <c r="C23" s="14">
        <f>IFERROR(+VLOOKUP("LEULIS"&amp;A23,'Main File'!A:O,7,0),0)</f>
        <v>0</v>
      </c>
      <c r="D23" s="14">
        <f>IFERROR(+VLOOKUP("LEULIS"&amp;A23,'Main File'!A:O,8,0),0)</f>
        <v>0</v>
      </c>
      <c r="E23" s="14">
        <f>IFERROR(+VLOOKUP("LEULIS"&amp;A23,'Main File'!A:O,9,0),0)</f>
        <v>0</v>
      </c>
      <c r="F23" s="14">
        <f>IFERROR(+VLOOKUP("LEULIS"&amp;A23,'Main File'!A:O,10,0),0)</f>
        <v>0</v>
      </c>
      <c r="G23" s="14">
        <f>IFERROR(+VLOOKUP("LEULIS"&amp;A23,'Main File'!A:O,11,0),0)</f>
        <v>0</v>
      </c>
      <c r="H23" s="14">
        <f>IFERROR(+VLOOKUP("LEULIS"&amp;A23,'Main File'!A:O,12,0),0)</f>
        <v>0</v>
      </c>
      <c r="I23" s="14">
        <f>IFERROR(+VLOOKUP("LEULIS"&amp;A23,'Main File'!A:O,13,0),0)</f>
        <v>0</v>
      </c>
      <c r="J23" s="14">
        <f>IFERROR(+VLOOKUP("LEULIS"&amp;A23,'Main File'!A:O,14,0),0)</f>
        <v>0</v>
      </c>
      <c r="K23" s="14">
        <f>IFERROR(+VLOOKUP("LEULIS"&amp;A23,'Main File'!A:O,15,0),0)</f>
        <v>0</v>
      </c>
    </row>
    <row r="24" spans="1:11" x14ac:dyDescent="0.25">
      <c r="A24" s="9">
        <f t="shared" si="0"/>
        <v>43180</v>
      </c>
      <c r="B24" s="14">
        <f>IFERROR(+VLOOKUP("LEULIS"&amp;A24,'Main File'!A:O,6,0),0)</f>
        <v>0</v>
      </c>
      <c r="C24" s="14">
        <f>IFERROR(+VLOOKUP("LEULIS"&amp;A24,'Main File'!A:O,7,0),0)</f>
        <v>0</v>
      </c>
      <c r="D24" s="14">
        <f>IFERROR(+VLOOKUP("LEULIS"&amp;A24,'Main File'!A:O,8,0),0)</f>
        <v>0</v>
      </c>
      <c r="E24" s="14">
        <f>IFERROR(+VLOOKUP("LEULIS"&amp;A24,'Main File'!A:O,9,0),0)</f>
        <v>0</v>
      </c>
      <c r="F24" s="14">
        <f>IFERROR(+VLOOKUP("LEULIS"&amp;A24,'Main File'!A:O,10,0),0)</f>
        <v>0</v>
      </c>
      <c r="G24" s="14">
        <f>IFERROR(+VLOOKUP("LEULIS"&amp;A24,'Main File'!A:O,11,0),0)</f>
        <v>0</v>
      </c>
      <c r="H24" s="14">
        <f>IFERROR(+VLOOKUP("LEULIS"&amp;A24,'Main File'!A:O,12,0),0)</f>
        <v>0</v>
      </c>
      <c r="I24" s="14">
        <f>IFERROR(+VLOOKUP("LEULIS"&amp;A24,'Main File'!A:O,13,0),0)</f>
        <v>0</v>
      </c>
      <c r="J24" s="14">
        <f>IFERROR(+VLOOKUP("LEULIS"&amp;A24,'Main File'!A:O,14,0),0)</f>
        <v>0</v>
      </c>
      <c r="K24" s="14">
        <f>IFERROR(+VLOOKUP("LEULIS"&amp;A24,'Main File'!A:O,15,0),0)</f>
        <v>0</v>
      </c>
    </row>
    <row r="25" spans="1:11" x14ac:dyDescent="0.25">
      <c r="A25" s="9">
        <f t="shared" si="0"/>
        <v>43181</v>
      </c>
      <c r="B25" s="14">
        <f>IFERROR(+VLOOKUP("LEULIS"&amp;A25,'Main File'!A:O,6,0),0)</f>
        <v>0</v>
      </c>
      <c r="C25" s="14">
        <f>IFERROR(+VLOOKUP("LEULIS"&amp;A25,'Main File'!A:O,7,0),0)</f>
        <v>0</v>
      </c>
      <c r="D25" s="14">
        <f>IFERROR(+VLOOKUP("LEULIS"&amp;A25,'Main File'!A:O,8,0),0)</f>
        <v>0</v>
      </c>
      <c r="E25" s="14">
        <f>IFERROR(+VLOOKUP("LEULIS"&amp;A25,'Main File'!A:O,9,0),0)</f>
        <v>0</v>
      </c>
      <c r="F25" s="14">
        <f>IFERROR(+VLOOKUP("LEULIS"&amp;A25,'Main File'!A:O,10,0),0)</f>
        <v>0</v>
      </c>
      <c r="G25" s="14">
        <f>IFERROR(+VLOOKUP("LEULIS"&amp;A25,'Main File'!A:O,11,0),0)</f>
        <v>0</v>
      </c>
      <c r="H25" s="14">
        <f>IFERROR(+VLOOKUP("LEULIS"&amp;A25,'Main File'!A:O,12,0),0)</f>
        <v>0</v>
      </c>
      <c r="I25" s="14">
        <f>IFERROR(+VLOOKUP("LEULIS"&amp;A25,'Main File'!A:O,13,0),0)</f>
        <v>0</v>
      </c>
      <c r="J25" s="14">
        <f>IFERROR(+VLOOKUP("LEULIS"&amp;A25,'Main File'!A:O,14,0),0)</f>
        <v>0</v>
      </c>
      <c r="K25" s="14">
        <f>IFERROR(+VLOOKUP("LEULIS"&amp;A25,'Main File'!A:O,15,0),0)</f>
        <v>0</v>
      </c>
    </row>
    <row r="26" spans="1:11" x14ac:dyDescent="0.25">
      <c r="A26" s="9">
        <f t="shared" si="0"/>
        <v>43182</v>
      </c>
      <c r="B26" s="14">
        <f>IFERROR(+VLOOKUP("LEULIS"&amp;A26,'Main File'!A:O,6,0),0)</f>
        <v>0</v>
      </c>
      <c r="C26" s="14">
        <f>IFERROR(+VLOOKUP("LEULIS"&amp;A26,'Main File'!A:O,7,0),0)</f>
        <v>0</v>
      </c>
      <c r="D26" s="14">
        <f>IFERROR(+VLOOKUP("LEULIS"&amp;A26,'Main File'!A:O,8,0),0)</f>
        <v>0</v>
      </c>
      <c r="E26" s="14">
        <f>IFERROR(+VLOOKUP("LEULIS"&amp;A26,'Main File'!A:O,9,0),0)</f>
        <v>0</v>
      </c>
      <c r="F26" s="14">
        <f>IFERROR(+VLOOKUP("LEULIS"&amp;A26,'Main File'!A:O,10,0),0)</f>
        <v>0</v>
      </c>
      <c r="G26" s="14">
        <f>IFERROR(+VLOOKUP("LEULIS"&amp;A26,'Main File'!A:O,11,0),0)</f>
        <v>0</v>
      </c>
      <c r="H26" s="14">
        <f>IFERROR(+VLOOKUP("LEULIS"&amp;A26,'Main File'!A:O,12,0),0)</f>
        <v>0</v>
      </c>
      <c r="I26" s="14">
        <f>IFERROR(+VLOOKUP("LEULIS"&amp;A26,'Main File'!A:O,13,0),0)</f>
        <v>0</v>
      </c>
      <c r="J26" s="14">
        <f>IFERROR(+VLOOKUP("LEULIS"&amp;A26,'Main File'!A:O,14,0),0)</f>
        <v>0</v>
      </c>
      <c r="K26" s="14">
        <f>IFERROR(+VLOOKUP("LEULIS"&amp;A26,'Main File'!A:O,15,0),0)</f>
        <v>0</v>
      </c>
    </row>
    <row r="27" spans="1:11" x14ac:dyDescent="0.25">
      <c r="A27" s="9">
        <f t="shared" si="0"/>
        <v>43183</v>
      </c>
      <c r="B27" s="14">
        <f>IFERROR(+VLOOKUP("LEULIS"&amp;A27,'Main File'!A:O,6,0),0)</f>
        <v>0</v>
      </c>
      <c r="C27" s="14">
        <f>IFERROR(+VLOOKUP("LEULIS"&amp;A27,'Main File'!A:O,7,0),0)</f>
        <v>0</v>
      </c>
      <c r="D27" s="14">
        <f>IFERROR(+VLOOKUP("LEULIS"&amp;A27,'Main File'!A:O,8,0),0)</f>
        <v>0</v>
      </c>
      <c r="E27" s="14">
        <f>IFERROR(+VLOOKUP("LEULIS"&amp;A27,'Main File'!A:O,9,0),0)</f>
        <v>0</v>
      </c>
      <c r="F27" s="14">
        <f>IFERROR(+VLOOKUP("LEULIS"&amp;A27,'Main File'!A:O,10,0),0)</f>
        <v>0</v>
      </c>
      <c r="G27" s="14">
        <f>IFERROR(+VLOOKUP("LEULIS"&amp;A27,'Main File'!A:O,11,0),0)</f>
        <v>0</v>
      </c>
      <c r="H27" s="14">
        <f>IFERROR(+VLOOKUP("LEULIS"&amp;A27,'Main File'!A:O,12,0),0)</f>
        <v>0</v>
      </c>
      <c r="I27" s="14">
        <f>IFERROR(+VLOOKUP("LEULIS"&amp;A27,'Main File'!A:O,13,0),0)</f>
        <v>0</v>
      </c>
      <c r="J27" s="14">
        <f>IFERROR(+VLOOKUP("LEULIS"&amp;A27,'Main File'!A:O,14,0),0)</f>
        <v>0</v>
      </c>
      <c r="K27" s="14">
        <f>IFERROR(+VLOOKUP("LEULIS"&amp;A27,'Main File'!A:O,15,0),0)</f>
        <v>0</v>
      </c>
    </row>
    <row r="28" spans="1:11" x14ac:dyDescent="0.25">
      <c r="A28" s="9">
        <f t="shared" si="0"/>
        <v>43184</v>
      </c>
      <c r="B28" s="14">
        <f>IFERROR(+VLOOKUP("LEULIS"&amp;A28,'Main File'!A:O,6,0),0)</f>
        <v>0</v>
      </c>
      <c r="C28" s="14">
        <f>IFERROR(+VLOOKUP("LEULIS"&amp;A28,'Main File'!A:O,7,0),0)</f>
        <v>0</v>
      </c>
      <c r="D28" s="14">
        <f>IFERROR(+VLOOKUP("LEULIS"&amp;A28,'Main File'!A:O,8,0),0)</f>
        <v>0</v>
      </c>
      <c r="E28" s="14">
        <f>IFERROR(+VLOOKUP("LEULIS"&amp;A28,'Main File'!A:O,9,0),0)</f>
        <v>0</v>
      </c>
      <c r="F28" s="14">
        <f>IFERROR(+VLOOKUP("LEULIS"&amp;A28,'Main File'!A:O,10,0),0)</f>
        <v>0</v>
      </c>
      <c r="G28" s="14">
        <f>IFERROR(+VLOOKUP("LEULIS"&amp;A28,'Main File'!A:O,11,0),0)</f>
        <v>0</v>
      </c>
      <c r="H28" s="14">
        <f>IFERROR(+VLOOKUP("LEULIS"&amp;A28,'Main File'!A:O,12,0),0)</f>
        <v>0</v>
      </c>
      <c r="I28" s="14">
        <f>IFERROR(+VLOOKUP("LEULIS"&amp;A28,'Main File'!A:O,13,0),0)</f>
        <v>0</v>
      </c>
      <c r="J28" s="14">
        <f>IFERROR(+VLOOKUP("LEULIS"&amp;A28,'Main File'!A:O,14,0),0)</f>
        <v>0</v>
      </c>
      <c r="K28" s="14">
        <f>IFERROR(+VLOOKUP("LEULIS"&amp;A28,'Main File'!A:O,15,0),0)</f>
        <v>0</v>
      </c>
    </row>
    <row r="29" spans="1:11" x14ac:dyDescent="0.25">
      <c r="A29" s="9">
        <f t="shared" si="0"/>
        <v>43185</v>
      </c>
      <c r="B29" s="14">
        <f>IFERROR(+VLOOKUP("LEULIS"&amp;A29,'Main File'!A:O,6,0),0)</f>
        <v>0</v>
      </c>
      <c r="C29" s="14">
        <f>IFERROR(+VLOOKUP("LEULIS"&amp;A29,'Main File'!A:O,7,0),0)</f>
        <v>0</v>
      </c>
      <c r="D29" s="14">
        <f>IFERROR(+VLOOKUP("LEULIS"&amp;A29,'Main File'!A:O,8,0),0)</f>
        <v>0</v>
      </c>
      <c r="E29" s="14">
        <f>IFERROR(+VLOOKUP("LEULIS"&amp;A29,'Main File'!A:O,9,0),0)</f>
        <v>0</v>
      </c>
      <c r="F29" s="14">
        <f>IFERROR(+VLOOKUP("LEULIS"&amp;A29,'Main File'!A:O,10,0),0)</f>
        <v>0</v>
      </c>
      <c r="G29" s="14">
        <f>IFERROR(+VLOOKUP("LEULIS"&amp;A29,'Main File'!A:O,11,0),0)</f>
        <v>0</v>
      </c>
      <c r="H29" s="14">
        <f>IFERROR(+VLOOKUP("LEULIS"&amp;A29,'Main File'!A:O,12,0),0)</f>
        <v>0</v>
      </c>
      <c r="I29" s="14">
        <f>IFERROR(+VLOOKUP("LEULIS"&amp;A29,'Main File'!A:O,13,0),0)</f>
        <v>0</v>
      </c>
      <c r="J29" s="14">
        <f>IFERROR(+VLOOKUP("LEULIS"&amp;A29,'Main File'!A:O,14,0),0)</f>
        <v>0</v>
      </c>
      <c r="K29" s="14">
        <f>IFERROR(+VLOOKUP("LEULIS"&amp;A29,'Main File'!A:O,15,0),0)</f>
        <v>0</v>
      </c>
    </row>
    <row r="30" spans="1:11" x14ac:dyDescent="0.25">
      <c r="A30" s="9">
        <f t="shared" si="0"/>
        <v>43186</v>
      </c>
      <c r="B30" s="14">
        <f>IFERROR(+VLOOKUP("LEULIS"&amp;A30,'Main File'!A:O,6,0),0)</f>
        <v>0</v>
      </c>
      <c r="C30" s="14">
        <f>IFERROR(+VLOOKUP("LEULIS"&amp;A30,'Main File'!A:O,7,0),0)</f>
        <v>0</v>
      </c>
      <c r="D30" s="14">
        <f>IFERROR(+VLOOKUP("LEULIS"&amp;A30,'Main File'!A:O,8,0),0)</f>
        <v>0</v>
      </c>
      <c r="E30" s="14">
        <f>IFERROR(+VLOOKUP("LEULIS"&amp;A30,'Main File'!A:O,9,0),0)</f>
        <v>0</v>
      </c>
      <c r="F30" s="14">
        <f>IFERROR(+VLOOKUP("LEULIS"&amp;A30,'Main File'!A:O,10,0),0)</f>
        <v>0</v>
      </c>
      <c r="G30" s="14">
        <f>IFERROR(+VLOOKUP("LEULIS"&amp;A30,'Main File'!A:O,11,0),0)</f>
        <v>0</v>
      </c>
      <c r="H30" s="14">
        <f>IFERROR(+VLOOKUP("LEULIS"&amp;A30,'Main File'!A:O,12,0),0)</f>
        <v>0</v>
      </c>
      <c r="I30" s="14">
        <f>IFERROR(+VLOOKUP("LEULIS"&amp;A30,'Main File'!A:O,13,0),0)</f>
        <v>0</v>
      </c>
      <c r="J30" s="14">
        <f>IFERROR(+VLOOKUP("LEULIS"&amp;A30,'Main File'!A:O,14,0),0)</f>
        <v>0</v>
      </c>
      <c r="K30" s="14">
        <f>IFERROR(+VLOOKUP("LEULIS"&amp;A30,'Main File'!A:O,15,0),0)</f>
        <v>0</v>
      </c>
    </row>
    <row r="31" spans="1:11" x14ac:dyDescent="0.25">
      <c r="A31" s="9">
        <f t="shared" si="0"/>
        <v>43187</v>
      </c>
      <c r="B31" s="14">
        <f>IFERROR(+VLOOKUP("LEULIS"&amp;A31,'Main File'!A:O,6,0),0)</f>
        <v>0</v>
      </c>
      <c r="C31" s="14">
        <f>IFERROR(+VLOOKUP("LEULIS"&amp;A31,'Main File'!A:O,7,0),0)</f>
        <v>0</v>
      </c>
      <c r="D31" s="14">
        <f>IFERROR(+VLOOKUP("LEULIS"&amp;A31,'Main File'!A:O,8,0),0)</f>
        <v>0</v>
      </c>
      <c r="E31" s="14">
        <f>IFERROR(+VLOOKUP("LEULIS"&amp;A31,'Main File'!A:O,9,0),0)</f>
        <v>0</v>
      </c>
      <c r="F31" s="14">
        <f>IFERROR(+VLOOKUP("LEULIS"&amp;A31,'Main File'!A:O,10,0),0)</f>
        <v>0</v>
      </c>
      <c r="G31" s="14">
        <f>IFERROR(+VLOOKUP("LEULIS"&amp;A31,'Main File'!A:O,11,0),0)</f>
        <v>0</v>
      </c>
      <c r="H31" s="14">
        <f>IFERROR(+VLOOKUP("LEULIS"&amp;A31,'Main File'!A:O,12,0),0)</f>
        <v>0</v>
      </c>
      <c r="I31" s="14">
        <f>IFERROR(+VLOOKUP("LEULIS"&amp;A31,'Main File'!A:O,13,0),0)</f>
        <v>0</v>
      </c>
      <c r="J31" s="14">
        <f>IFERROR(+VLOOKUP("LEULIS"&amp;A31,'Main File'!A:O,14,0),0)</f>
        <v>0</v>
      </c>
      <c r="K31" s="14">
        <f>IFERROR(+VLOOKUP("LEULIS"&amp;A31,'Main File'!A:O,15,0),0)</f>
        <v>0</v>
      </c>
    </row>
    <row r="32" spans="1:11" x14ac:dyDescent="0.25">
      <c r="A32" s="9">
        <f t="shared" si="0"/>
        <v>43188</v>
      </c>
      <c r="B32" s="14">
        <f>IFERROR(+VLOOKUP("LEULIS"&amp;A32,'Main File'!A:O,6,0),0)</f>
        <v>0</v>
      </c>
      <c r="C32" s="14">
        <f>IFERROR(+VLOOKUP("LEULIS"&amp;A32,'Main File'!A:O,7,0),0)</f>
        <v>0</v>
      </c>
      <c r="D32" s="14">
        <f>IFERROR(+VLOOKUP("LEULIS"&amp;A32,'Main File'!A:O,8,0),0)</f>
        <v>0</v>
      </c>
      <c r="E32" s="14">
        <f>IFERROR(+VLOOKUP("LEULIS"&amp;A32,'Main File'!A:O,9,0),0)</f>
        <v>0</v>
      </c>
      <c r="F32" s="14">
        <f>IFERROR(+VLOOKUP("LEULIS"&amp;A32,'Main File'!A:O,10,0),0)</f>
        <v>0</v>
      </c>
      <c r="G32" s="14">
        <f>IFERROR(+VLOOKUP("LEULIS"&amp;A32,'Main File'!A:O,11,0),0)</f>
        <v>0</v>
      </c>
      <c r="H32" s="14">
        <f>IFERROR(+VLOOKUP("LEULIS"&amp;A32,'Main File'!A:O,12,0),0)</f>
        <v>0</v>
      </c>
      <c r="I32" s="14">
        <f>IFERROR(+VLOOKUP("LEULIS"&amp;A32,'Main File'!A:O,13,0),0)</f>
        <v>0</v>
      </c>
      <c r="J32" s="14">
        <f>IFERROR(+VLOOKUP("LEULIS"&amp;A32,'Main File'!A:O,14,0),0)</f>
        <v>0</v>
      </c>
      <c r="K32" s="14">
        <f>IFERROR(+VLOOKUP("LEULIS"&amp;A32,'Main File'!A:O,15,0),0)</f>
        <v>0</v>
      </c>
    </row>
    <row r="33" spans="1:11" x14ac:dyDescent="0.25">
      <c r="A33" s="9">
        <f t="shared" si="0"/>
        <v>43189</v>
      </c>
      <c r="B33" s="14">
        <f>IFERROR(+VLOOKUP("LEULIS"&amp;A33,'Main File'!A:O,6,0),0)</f>
        <v>0</v>
      </c>
      <c r="C33" s="14">
        <f>IFERROR(+VLOOKUP("LEULIS"&amp;A33,'Main File'!A:O,7,0),0)</f>
        <v>0</v>
      </c>
      <c r="D33" s="14">
        <f>IFERROR(+VLOOKUP("LEULIS"&amp;A33,'Main File'!A:O,8,0),0)</f>
        <v>0</v>
      </c>
      <c r="E33" s="14">
        <f>IFERROR(+VLOOKUP("LEULIS"&amp;A33,'Main File'!A:O,9,0),0)</f>
        <v>0</v>
      </c>
      <c r="F33" s="14">
        <f>IFERROR(+VLOOKUP("LEULIS"&amp;A33,'Main File'!A:O,10,0),0)</f>
        <v>0</v>
      </c>
      <c r="G33" s="14">
        <f>IFERROR(+VLOOKUP("LEULIS"&amp;A33,'Main File'!A:O,11,0),0)</f>
        <v>0</v>
      </c>
      <c r="H33" s="14">
        <f>IFERROR(+VLOOKUP("LEULIS"&amp;A33,'Main File'!A:O,12,0),0)</f>
        <v>0</v>
      </c>
      <c r="I33" s="14">
        <f>IFERROR(+VLOOKUP("LEULIS"&amp;A33,'Main File'!A:O,13,0),0)</f>
        <v>0</v>
      </c>
      <c r="J33" s="14">
        <f>IFERROR(+VLOOKUP("LEULIS"&amp;A33,'Main File'!A:O,14,0),0)</f>
        <v>0</v>
      </c>
      <c r="K33" s="14">
        <f>IFERROR(+VLOOKUP("LEULIS"&amp;A33,'Main File'!A:O,15,0),0)</f>
        <v>0</v>
      </c>
    </row>
    <row r="34" spans="1:11" x14ac:dyDescent="0.25">
      <c r="A34" s="9">
        <f t="shared" si="0"/>
        <v>43190</v>
      </c>
      <c r="B34" s="14">
        <f>IFERROR(+VLOOKUP("LEULIS"&amp;A34,'Main File'!A:O,6,0),0)</f>
        <v>0</v>
      </c>
      <c r="C34" s="14">
        <f>IFERROR(+VLOOKUP("LEULIS"&amp;A34,'Main File'!A:O,7,0),0)</f>
        <v>0</v>
      </c>
      <c r="D34" s="14">
        <f>IFERROR(+VLOOKUP("LEULIS"&amp;A34,'Main File'!A:O,8,0),0)</f>
        <v>0</v>
      </c>
      <c r="E34" s="14">
        <f>IFERROR(+VLOOKUP("LEULIS"&amp;A34,'Main File'!A:O,9,0),0)</f>
        <v>0</v>
      </c>
      <c r="F34" s="14">
        <f>IFERROR(+VLOOKUP("LEULIS"&amp;A34,'Main File'!A:O,10,0),0)</f>
        <v>0</v>
      </c>
      <c r="G34" s="14">
        <f>IFERROR(+VLOOKUP("LEULIS"&amp;A34,'Main File'!A:O,11,0),0)</f>
        <v>0</v>
      </c>
      <c r="H34" s="14">
        <f>IFERROR(+VLOOKUP("LEULIS"&amp;A34,'Main File'!A:O,12,0),0)</f>
        <v>0</v>
      </c>
      <c r="I34" s="14">
        <f>IFERROR(+VLOOKUP("LEULIS"&amp;A34,'Main File'!A:O,13,0),0)</f>
        <v>0</v>
      </c>
      <c r="J34" s="14">
        <f>IFERROR(+VLOOKUP("LEULIS"&amp;A34,'Main File'!A:O,14,0),0)</f>
        <v>0</v>
      </c>
      <c r="K34" s="14">
        <f>IFERROR(+VLOOKUP("LEULIS"&amp;A34,'Main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41"/>
  <sheetViews>
    <sheetView workbookViewId="0">
      <selection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Liquid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5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14">
        <f>IFERROR(+VLOOKUP("LLIQDF"&amp;A4,'Main File'!A:O,6,0),0)</f>
        <v>0.23861066823827629</v>
      </c>
      <c r="C4" s="14">
        <f>IFERROR(+VLOOKUP("LLIQDF"&amp;A4,'Main File'!A:O,7,0),0)</f>
        <v>0</v>
      </c>
      <c r="D4" s="14">
        <f>IFERROR(+VLOOKUP("LLIQDF"&amp;A4,'Main File'!A:O,8,0),0)</f>
        <v>0</v>
      </c>
      <c r="E4" s="14">
        <f>IFERROR(+VLOOKUP("LLIQDF"&amp;A4,'Main File'!A:O,9,0),0)</f>
        <v>5.1490799365215461E-3</v>
      </c>
      <c r="F4" s="14">
        <f>IFERROR(+VLOOKUP("LLIQDF"&amp;A4,'Main File'!A:O,10,0),0)</f>
        <v>0.24375974817479784</v>
      </c>
      <c r="G4" s="14">
        <f>IFERROR(+VLOOKUP("LLIQDF"&amp;A4,'Main File'!A:O,11,0),0)</f>
        <v>9.8594322023834169E-2</v>
      </c>
      <c r="H4" s="14">
        <f>IFERROR(+VLOOKUP("LLIQDF"&amp;A4,'Main File'!A:O,12,0),0)</f>
        <v>0</v>
      </c>
      <c r="I4" s="14">
        <f>IFERROR(+VLOOKUP("LLIQDF"&amp;A4,'Main File'!A:O,13,0),0)</f>
        <v>0</v>
      </c>
      <c r="J4" s="14">
        <f>IFERROR(+VLOOKUP("LLIQDF"&amp;A4,'Main File'!A:O,14,0),0)</f>
        <v>5.1468628081162036E-3</v>
      </c>
      <c r="K4" s="14">
        <f>IFERROR(+VLOOKUP("LLIQDF"&amp;A4,'Main File'!A:O,15,0),0)</f>
        <v>0.10374118483195037</v>
      </c>
    </row>
    <row r="5" spans="1:14" x14ac:dyDescent="0.25">
      <c r="A5" s="9">
        <v>43161</v>
      </c>
      <c r="B5" s="14">
        <f>IFERROR(+VLOOKUP("LLIQDF"&amp;A5,'Main File'!A:O,6,0),0)</f>
        <v>0.23861067128023386</v>
      </c>
      <c r="C5" s="14">
        <f>IFERROR(+VLOOKUP("LLIQDF"&amp;A5,'Main File'!A:O,7,0),0)</f>
        <v>0</v>
      </c>
      <c r="D5" s="14">
        <f>IFERROR(+VLOOKUP("LLIQDF"&amp;A5,'Main File'!A:O,8,0),0)</f>
        <v>0</v>
      </c>
      <c r="E5" s="14">
        <f>IFERROR(+VLOOKUP("LLIQDF"&amp;A5,'Main File'!A:O,9,0),0)</f>
        <v>5.1490633363753978E-3</v>
      </c>
      <c r="F5" s="14">
        <f>IFERROR(+VLOOKUP("LLIQDF"&amp;A5,'Main File'!A:O,10,0),0)</f>
        <v>0.24375973461660927</v>
      </c>
      <c r="G5" s="14">
        <f>IFERROR(+VLOOKUP("LLIQDF"&amp;A5,'Main File'!A:O,11,0),0)</f>
        <v>9.8594319108512712E-2</v>
      </c>
      <c r="H5" s="14">
        <f>IFERROR(+VLOOKUP("LLIQDF"&amp;A5,'Main File'!A:O,12,0),0)</f>
        <v>0</v>
      </c>
      <c r="I5" s="14">
        <f>IFERROR(+VLOOKUP("LLIQDF"&amp;A5,'Main File'!A:O,13,0),0)</f>
        <v>0</v>
      </c>
      <c r="J5" s="14">
        <f>IFERROR(+VLOOKUP("LLIQDF"&amp;A5,'Main File'!A:O,14,0),0)</f>
        <v>5.1468663094111364E-3</v>
      </c>
      <c r="K5" s="14">
        <f>IFERROR(+VLOOKUP("LLIQDF"&amp;A5,'Main File'!A:O,15,0),0)</f>
        <v>0.10374118541792385</v>
      </c>
    </row>
    <row r="6" spans="1:14" x14ac:dyDescent="0.25">
      <c r="A6" s="9">
        <f>+A5+1</f>
        <v>43162</v>
      </c>
      <c r="B6" s="14">
        <f>IFERROR(+VLOOKUP("LLIQDF"&amp;A6,'Main File'!A:O,6,0),0)</f>
        <v>0.23861067516613685</v>
      </c>
      <c r="C6" s="14">
        <f>IFERROR(+VLOOKUP("LLIQDF"&amp;A6,'Main File'!A:O,7,0),0)</f>
        <v>0</v>
      </c>
      <c r="D6" s="14">
        <f>IFERROR(+VLOOKUP("LLIQDF"&amp;A6,'Main File'!A:O,8,0),0)</f>
        <v>0</v>
      </c>
      <c r="E6" s="14">
        <f>IFERROR(+VLOOKUP("LLIQDF"&amp;A6,'Main File'!A:O,9,0),0)</f>
        <v>5.1490825718159723E-3</v>
      </c>
      <c r="F6" s="14">
        <f>IFERROR(+VLOOKUP("LLIQDF"&amp;A6,'Main File'!A:O,10,0),0)</f>
        <v>0.24375975773795283</v>
      </c>
      <c r="G6" s="14">
        <f>IFERROR(+VLOOKUP("LLIQDF"&amp;A6,'Main File'!A:O,11,0),0)</f>
        <v>9.8594324730411381E-2</v>
      </c>
      <c r="H6" s="14">
        <f>IFERROR(+VLOOKUP("LLIQDF"&amp;A6,'Main File'!A:O,12,0),0)</f>
        <v>0</v>
      </c>
      <c r="I6" s="14">
        <f>IFERROR(+VLOOKUP("LLIQDF"&amp;A6,'Main File'!A:O,13,0),0)</f>
        <v>0</v>
      </c>
      <c r="J6" s="14">
        <f>IFERROR(+VLOOKUP("LLIQDF"&amp;A6,'Main File'!A:O,14,0),0)</f>
        <v>5.1468630925306444E-3</v>
      </c>
      <c r="K6" s="14">
        <f>IFERROR(+VLOOKUP("LLIQDF"&amp;A6,'Main File'!A:O,15,0),0)</f>
        <v>0.10374118782294203</v>
      </c>
    </row>
    <row r="7" spans="1:14" x14ac:dyDescent="0.25">
      <c r="A7" s="9">
        <f t="shared" ref="A7:A34" si="0">+A6+1</f>
        <v>43163</v>
      </c>
      <c r="B7" s="14">
        <f>IFERROR(+VLOOKUP("LLIQDF"&amp;A7,'Main File'!A:O,6,0),0)</f>
        <v>0.23861066747450718</v>
      </c>
      <c r="C7" s="14">
        <f>IFERROR(+VLOOKUP("LLIQDF"&amp;A7,'Main File'!A:O,7,0),0)</f>
        <v>0</v>
      </c>
      <c r="D7" s="14">
        <f>IFERROR(+VLOOKUP("LLIQDF"&amp;A7,'Main File'!A:O,8,0),0)</f>
        <v>0</v>
      </c>
      <c r="E7" s="14">
        <f>IFERROR(+VLOOKUP("LLIQDF"&amp;A7,'Main File'!A:O,9,0),0)</f>
        <v>5.1490657453504961E-3</v>
      </c>
      <c r="F7" s="14">
        <f>IFERROR(+VLOOKUP("LLIQDF"&amp;A7,'Main File'!A:O,10,0),0)</f>
        <v>0.24375973321985767</v>
      </c>
      <c r="G7" s="14">
        <f>IFERROR(+VLOOKUP("LLIQDF"&amp;A7,'Main File'!A:O,11,0),0)</f>
        <v>9.8594330823785659E-2</v>
      </c>
      <c r="H7" s="14">
        <f>IFERROR(+VLOOKUP("LLIQDF"&amp;A7,'Main File'!A:O,12,0),0)</f>
        <v>0</v>
      </c>
      <c r="I7" s="14">
        <f>IFERROR(+VLOOKUP("LLIQDF"&amp;A7,'Main File'!A:O,13,0),0)</f>
        <v>0</v>
      </c>
      <c r="J7" s="14">
        <f>IFERROR(+VLOOKUP("LLIQDF"&amp;A7,'Main File'!A:O,14,0),0)</f>
        <v>5.1468661145086291E-3</v>
      </c>
      <c r="K7" s="14">
        <f>IFERROR(+VLOOKUP("LLIQDF"&amp;A7,'Main File'!A:O,15,0),0)</f>
        <v>0.10374119693829428</v>
      </c>
    </row>
    <row r="8" spans="1:14" x14ac:dyDescent="0.25">
      <c r="A8" s="9">
        <f t="shared" si="0"/>
        <v>43164</v>
      </c>
      <c r="B8" s="14">
        <f>IFERROR(+VLOOKUP("LLIQDF"&amp;A8,'Main File'!A:O,6,0),0)</f>
        <v>0</v>
      </c>
      <c r="C8" s="14">
        <f>IFERROR(+VLOOKUP("LLIQDF"&amp;A8,'Main File'!A:O,7,0),0)</f>
        <v>0</v>
      </c>
      <c r="D8" s="14">
        <f>IFERROR(+VLOOKUP("LLIQDF"&amp;A8,'Main File'!A:O,8,0),0)</f>
        <v>0</v>
      </c>
      <c r="E8" s="14">
        <f>IFERROR(+VLOOKUP("LLIQDF"&amp;A8,'Main File'!A:O,9,0),0)</f>
        <v>0</v>
      </c>
      <c r="F8" s="14">
        <f>IFERROR(+VLOOKUP("LLIQDF"&amp;A8,'Main File'!A:O,10,0),0)</f>
        <v>0</v>
      </c>
      <c r="G8" s="14">
        <f>IFERROR(+VLOOKUP("LLIQDF"&amp;A8,'Main File'!A:O,11,0),0)</f>
        <v>0</v>
      </c>
      <c r="H8" s="14">
        <f>IFERROR(+VLOOKUP("LLIQDF"&amp;A8,'Main File'!A:O,12,0),0)</f>
        <v>0</v>
      </c>
      <c r="I8" s="14">
        <f>IFERROR(+VLOOKUP("LLIQDF"&amp;A8,'Main File'!A:O,13,0),0)</f>
        <v>0</v>
      </c>
      <c r="J8" s="14">
        <f>IFERROR(+VLOOKUP("LLIQDF"&amp;A8,'Main File'!A:O,14,0),0)</f>
        <v>0</v>
      </c>
      <c r="K8" s="14">
        <f>IFERROR(+VLOOKUP("LLIQDF"&amp;A8,'Main File'!A:O,15,0),0)</f>
        <v>0</v>
      </c>
    </row>
    <row r="9" spans="1:14" x14ac:dyDescent="0.25">
      <c r="A9" s="9">
        <f t="shared" si="0"/>
        <v>43165</v>
      </c>
      <c r="B9" s="14">
        <f>IFERROR(+VLOOKUP("LLIQDF"&amp;A9,'Main File'!A:O,6,0),0)</f>
        <v>0</v>
      </c>
      <c r="C9" s="14">
        <f>IFERROR(+VLOOKUP("LLIQDF"&amp;A9,'Main File'!A:O,7,0),0)</f>
        <v>0</v>
      </c>
      <c r="D9" s="14">
        <f>IFERROR(+VLOOKUP("LLIQDF"&amp;A9,'Main File'!A:O,8,0),0)</f>
        <v>0</v>
      </c>
      <c r="E9" s="14">
        <f>IFERROR(+VLOOKUP("LLIQDF"&amp;A9,'Main File'!A:O,9,0),0)</f>
        <v>0</v>
      </c>
      <c r="F9" s="14">
        <f>IFERROR(+VLOOKUP("LLIQDF"&amp;A9,'Main File'!A:O,10,0),0)</f>
        <v>0</v>
      </c>
      <c r="G9" s="14">
        <f>IFERROR(+VLOOKUP("LLIQDF"&amp;A9,'Main File'!A:O,11,0),0)</f>
        <v>0</v>
      </c>
      <c r="H9" s="14">
        <f>IFERROR(+VLOOKUP("LLIQDF"&amp;A9,'Main File'!A:O,12,0),0)</f>
        <v>0</v>
      </c>
      <c r="I9" s="14">
        <f>IFERROR(+VLOOKUP("LLIQDF"&amp;A9,'Main File'!A:O,13,0),0)</f>
        <v>0</v>
      </c>
      <c r="J9" s="14">
        <f>IFERROR(+VLOOKUP("LLIQDF"&amp;A9,'Main File'!A:O,14,0),0)</f>
        <v>0</v>
      </c>
      <c r="K9" s="14">
        <f>IFERROR(+VLOOKUP("LLIQDF"&amp;A9,'Main File'!A:O,15,0),0)</f>
        <v>0</v>
      </c>
    </row>
    <row r="10" spans="1:14" x14ac:dyDescent="0.25">
      <c r="A10" s="9">
        <f t="shared" si="0"/>
        <v>43166</v>
      </c>
      <c r="B10" s="14">
        <f>IFERROR(+VLOOKUP("LLIQDF"&amp;A10,'Main File'!A:O,6,0),0)</f>
        <v>0</v>
      </c>
      <c r="C10" s="14">
        <f>IFERROR(+VLOOKUP("LLIQDF"&amp;A10,'Main File'!A:O,7,0),0)</f>
        <v>0</v>
      </c>
      <c r="D10" s="14">
        <f>IFERROR(+VLOOKUP("LLIQDF"&amp;A10,'Main File'!A:O,8,0),0)</f>
        <v>0</v>
      </c>
      <c r="E10" s="14">
        <f>IFERROR(+VLOOKUP("LLIQDF"&amp;A10,'Main File'!A:O,9,0),0)</f>
        <v>0</v>
      </c>
      <c r="F10" s="14">
        <f>IFERROR(+VLOOKUP("LLIQDF"&amp;A10,'Main File'!A:O,10,0),0)</f>
        <v>0</v>
      </c>
      <c r="G10" s="14">
        <f>IFERROR(+VLOOKUP("LLIQDF"&amp;A10,'Main File'!A:O,11,0),0)</f>
        <v>0</v>
      </c>
      <c r="H10" s="14">
        <f>IFERROR(+VLOOKUP("LLIQDF"&amp;A10,'Main File'!A:O,12,0),0)</f>
        <v>0</v>
      </c>
      <c r="I10" s="14">
        <f>IFERROR(+VLOOKUP("LLIQDF"&amp;A10,'Main File'!A:O,13,0),0)</f>
        <v>0</v>
      </c>
      <c r="J10" s="14">
        <f>IFERROR(+VLOOKUP("LLIQDF"&amp;A10,'Main File'!A:O,14,0),0)</f>
        <v>0</v>
      </c>
      <c r="K10" s="14">
        <f>IFERROR(+VLOOKUP("LLIQDF"&amp;A10,'Main File'!A:O,15,0),0)</f>
        <v>0</v>
      </c>
    </row>
    <row r="11" spans="1:14" x14ac:dyDescent="0.25">
      <c r="A11" s="9">
        <f t="shared" si="0"/>
        <v>43167</v>
      </c>
      <c r="B11" s="14">
        <f>IFERROR(+VLOOKUP("LLIQDF"&amp;A11,'Main File'!A:O,6,0),0)</f>
        <v>0</v>
      </c>
      <c r="C11" s="14">
        <f>IFERROR(+VLOOKUP("LLIQDF"&amp;A11,'Main File'!A:O,7,0),0)</f>
        <v>0</v>
      </c>
      <c r="D11" s="14">
        <f>IFERROR(+VLOOKUP("LLIQDF"&amp;A11,'Main File'!A:O,8,0),0)</f>
        <v>0</v>
      </c>
      <c r="E11" s="14">
        <f>IFERROR(+VLOOKUP("LLIQDF"&amp;A11,'Main File'!A:O,9,0),0)</f>
        <v>0</v>
      </c>
      <c r="F11" s="14">
        <f>IFERROR(+VLOOKUP("LLIQDF"&amp;A11,'Main File'!A:O,10,0),0)</f>
        <v>0</v>
      </c>
      <c r="G11" s="14">
        <f>IFERROR(+VLOOKUP("LLIQDF"&amp;A11,'Main File'!A:O,11,0),0)</f>
        <v>0</v>
      </c>
      <c r="H11" s="14">
        <f>IFERROR(+VLOOKUP("LLIQDF"&amp;A11,'Main File'!A:O,12,0),0)</f>
        <v>0</v>
      </c>
      <c r="I11" s="14">
        <f>IFERROR(+VLOOKUP("LLIQDF"&amp;A11,'Main File'!A:O,13,0),0)</f>
        <v>0</v>
      </c>
      <c r="J11" s="14">
        <f>IFERROR(+VLOOKUP("LLIQDF"&amp;A11,'Main File'!A:O,14,0),0)</f>
        <v>0</v>
      </c>
      <c r="K11" s="14">
        <f>IFERROR(+VLOOKUP("LLIQDF"&amp;A11,'Main File'!A:O,15,0),0)</f>
        <v>0</v>
      </c>
    </row>
    <row r="12" spans="1:14" x14ac:dyDescent="0.25">
      <c r="A12" s="9">
        <f t="shared" si="0"/>
        <v>43168</v>
      </c>
      <c r="B12" s="14">
        <f>IFERROR(+VLOOKUP("LLIQDF"&amp;A12,'Main File'!A:O,6,0),0)</f>
        <v>0</v>
      </c>
      <c r="C12" s="14">
        <f>IFERROR(+VLOOKUP("LLIQDF"&amp;A12,'Main File'!A:O,7,0),0)</f>
        <v>0</v>
      </c>
      <c r="D12" s="14">
        <f>IFERROR(+VLOOKUP("LLIQDF"&amp;A12,'Main File'!A:O,8,0),0)</f>
        <v>0</v>
      </c>
      <c r="E12" s="14">
        <f>IFERROR(+VLOOKUP("LLIQDF"&amp;A12,'Main File'!A:O,9,0),0)</f>
        <v>0</v>
      </c>
      <c r="F12" s="14">
        <f>IFERROR(+VLOOKUP("LLIQDF"&amp;A12,'Main File'!A:O,10,0),0)</f>
        <v>0</v>
      </c>
      <c r="G12" s="14">
        <f>IFERROR(+VLOOKUP("LLIQDF"&amp;A12,'Main File'!A:O,11,0),0)</f>
        <v>0</v>
      </c>
      <c r="H12" s="14">
        <f>IFERROR(+VLOOKUP("LLIQDF"&amp;A12,'Main File'!A:O,12,0),0)</f>
        <v>0</v>
      </c>
      <c r="I12" s="14">
        <f>IFERROR(+VLOOKUP("LLIQDF"&amp;A12,'Main File'!A:O,13,0),0)</f>
        <v>0</v>
      </c>
      <c r="J12" s="14">
        <f>IFERROR(+VLOOKUP("LLIQDF"&amp;A12,'Main File'!A:O,14,0),0)</f>
        <v>0</v>
      </c>
      <c r="K12" s="14">
        <f>IFERROR(+VLOOKUP("LLIQDF"&amp;A12,'Main File'!A:O,15,0),0)</f>
        <v>0</v>
      </c>
    </row>
    <row r="13" spans="1:14" x14ac:dyDescent="0.25">
      <c r="A13" s="9">
        <f t="shared" si="0"/>
        <v>43169</v>
      </c>
      <c r="B13" s="14">
        <f>IFERROR(+VLOOKUP("LLIQDF"&amp;A13,'Main File'!A:O,6,0),0)</f>
        <v>0</v>
      </c>
      <c r="C13" s="14">
        <f>IFERROR(+VLOOKUP("LLIQDF"&amp;A13,'Main File'!A:O,7,0),0)</f>
        <v>0</v>
      </c>
      <c r="D13" s="14">
        <f>IFERROR(+VLOOKUP("LLIQDF"&amp;A13,'Main File'!A:O,8,0),0)</f>
        <v>0</v>
      </c>
      <c r="E13" s="14">
        <f>IFERROR(+VLOOKUP("LLIQDF"&amp;A13,'Main File'!A:O,9,0),0)</f>
        <v>0</v>
      </c>
      <c r="F13" s="14">
        <f>IFERROR(+VLOOKUP("LLIQDF"&amp;A13,'Main File'!A:O,10,0),0)</f>
        <v>0</v>
      </c>
      <c r="G13" s="14">
        <f>IFERROR(+VLOOKUP("LLIQDF"&amp;A13,'Main File'!A:O,11,0),0)</f>
        <v>0</v>
      </c>
      <c r="H13" s="14">
        <f>IFERROR(+VLOOKUP("LLIQDF"&amp;A13,'Main File'!A:O,12,0),0)</f>
        <v>0</v>
      </c>
      <c r="I13" s="14">
        <f>IFERROR(+VLOOKUP("LLIQDF"&amp;A13,'Main File'!A:O,13,0),0)</f>
        <v>0</v>
      </c>
      <c r="J13" s="14">
        <f>IFERROR(+VLOOKUP("LLIQDF"&amp;A13,'Main File'!A:O,14,0),0)</f>
        <v>0</v>
      </c>
      <c r="K13" s="14">
        <f>IFERROR(+VLOOKUP("LLIQDF"&amp;A13,'Main File'!A:O,15,0),0)</f>
        <v>0</v>
      </c>
    </row>
    <row r="14" spans="1:14" x14ac:dyDescent="0.25">
      <c r="A14" s="9">
        <f t="shared" si="0"/>
        <v>43170</v>
      </c>
      <c r="B14" s="14">
        <f>IFERROR(+VLOOKUP("LLIQDF"&amp;A14,'Main File'!A:O,6,0),0)</f>
        <v>0</v>
      </c>
      <c r="C14" s="14">
        <f>IFERROR(+VLOOKUP("LLIQDF"&amp;A14,'Main File'!A:O,7,0),0)</f>
        <v>0</v>
      </c>
      <c r="D14" s="14">
        <f>IFERROR(+VLOOKUP("LLIQDF"&amp;A14,'Main File'!A:O,8,0),0)</f>
        <v>0</v>
      </c>
      <c r="E14" s="14">
        <f>IFERROR(+VLOOKUP("LLIQDF"&amp;A14,'Main File'!A:O,9,0),0)</f>
        <v>0</v>
      </c>
      <c r="F14" s="14">
        <f>IFERROR(+VLOOKUP("LLIQDF"&amp;A14,'Main File'!A:O,10,0),0)</f>
        <v>0</v>
      </c>
      <c r="G14" s="14">
        <f>IFERROR(+VLOOKUP("LLIQDF"&amp;A14,'Main File'!A:O,11,0),0)</f>
        <v>0</v>
      </c>
      <c r="H14" s="14">
        <f>IFERROR(+VLOOKUP("LLIQDF"&amp;A14,'Main File'!A:O,12,0),0)</f>
        <v>0</v>
      </c>
      <c r="I14" s="14">
        <f>IFERROR(+VLOOKUP("LLIQDF"&amp;A14,'Main File'!A:O,13,0),0)</f>
        <v>0</v>
      </c>
      <c r="J14" s="14">
        <f>IFERROR(+VLOOKUP("LLIQDF"&amp;A14,'Main File'!A:O,14,0),0)</f>
        <v>0</v>
      </c>
      <c r="K14" s="14">
        <f>IFERROR(+VLOOKUP("LLIQDF"&amp;A14,'Main File'!A:O,15,0),0)</f>
        <v>0</v>
      </c>
    </row>
    <row r="15" spans="1:14" x14ac:dyDescent="0.25">
      <c r="A15" s="9">
        <f t="shared" si="0"/>
        <v>43171</v>
      </c>
      <c r="B15" s="14">
        <f>IFERROR(+VLOOKUP("LLIQDF"&amp;A15,'Main File'!A:O,6,0),0)</f>
        <v>0</v>
      </c>
      <c r="C15" s="14">
        <f>IFERROR(+VLOOKUP("LLIQDF"&amp;A15,'Main File'!A:O,7,0),0)</f>
        <v>0</v>
      </c>
      <c r="D15" s="14">
        <f>IFERROR(+VLOOKUP("LLIQDF"&amp;A15,'Main File'!A:O,8,0),0)</f>
        <v>0</v>
      </c>
      <c r="E15" s="14">
        <f>IFERROR(+VLOOKUP("LLIQDF"&amp;A15,'Main File'!A:O,9,0),0)</f>
        <v>0</v>
      </c>
      <c r="F15" s="14">
        <f>IFERROR(+VLOOKUP("LLIQDF"&amp;A15,'Main File'!A:O,10,0),0)</f>
        <v>0</v>
      </c>
      <c r="G15" s="14">
        <f>IFERROR(+VLOOKUP("LLIQDF"&amp;A15,'Main File'!A:O,11,0),0)</f>
        <v>0</v>
      </c>
      <c r="H15" s="14">
        <f>IFERROR(+VLOOKUP("LLIQDF"&amp;A15,'Main File'!A:O,12,0),0)</f>
        <v>0</v>
      </c>
      <c r="I15" s="14">
        <f>IFERROR(+VLOOKUP("LLIQDF"&amp;A15,'Main File'!A:O,13,0),0)</f>
        <v>0</v>
      </c>
      <c r="J15" s="14">
        <f>IFERROR(+VLOOKUP("LLIQDF"&amp;A15,'Main File'!A:O,14,0),0)</f>
        <v>0</v>
      </c>
      <c r="K15" s="14">
        <f>IFERROR(+VLOOKUP("LLIQDF"&amp;A15,'Main File'!A:O,15,0),0)</f>
        <v>0</v>
      </c>
    </row>
    <row r="16" spans="1:14" x14ac:dyDescent="0.25">
      <c r="A16" s="9">
        <f t="shared" si="0"/>
        <v>43172</v>
      </c>
      <c r="B16" s="14">
        <f>IFERROR(+VLOOKUP("LLIQDF"&amp;A16,'Main File'!A:O,6,0),0)</f>
        <v>0</v>
      </c>
      <c r="C16" s="14">
        <f>IFERROR(+VLOOKUP("LLIQDF"&amp;A16,'Main File'!A:O,7,0),0)</f>
        <v>0</v>
      </c>
      <c r="D16" s="14">
        <f>IFERROR(+VLOOKUP("LLIQDF"&amp;A16,'Main File'!A:O,8,0),0)</f>
        <v>0</v>
      </c>
      <c r="E16" s="14">
        <f>IFERROR(+VLOOKUP("LLIQDF"&amp;A16,'Main File'!A:O,9,0),0)</f>
        <v>0</v>
      </c>
      <c r="F16" s="14">
        <f>IFERROR(+VLOOKUP("LLIQDF"&amp;A16,'Main File'!A:O,10,0),0)</f>
        <v>0</v>
      </c>
      <c r="G16" s="14">
        <f>IFERROR(+VLOOKUP("LLIQDF"&amp;A16,'Main File'!A:O,11,0),0)</f>
        <v>0</v>
      </c>
      <c r="H16" s="14">
        <f>IFERROR(+VLOOKUP("LLIQDF"&amp;A16,'Main File'!A:O,12,0),0)</f>
        <v>0</v>
      </c>
      <c r="I16" s="14">
        <f>IFERROR(+VLOOKUP("LLIQDF"&amp;A16,'Main File'!A:O,13,0),0)</f>
        <v>0</v>
      </c>
      <c r="J16" s="14">
        <f>IFERROR(+VLOOKUP("LLIQDF"&amp;A16,'Main File'!A:O,14,0),0)</f>
        <v>0</v>
      </c>
      <c r="K16" s="14">
        <f>IFERROR(+VLOOKUP("LLIQDF"&amp;A16,'Main File'!A:O,15,0),0)</f>
        <v>0</v>
      </c>
    </row>
    <row r="17" spans="1:11" x14ac:dyDescent="0.25">
      <c r="A17" s="9">
        <f t="shared" si="0"/>
        <v>43173</v>
      </c>
      <c r="B17" s="14">
        <f>IFERROR(+VLOOKUP("LLIQDF"&amp;A17,'Main File'!A:O,6,0),0)</f>
        <v>0</v>
      </c>
      <c r="C17" s="14">
        <f>IFERROR(+VLOOKUP("LLIQDF"&amp;A17,'Main File'!A:O,7,0),0)</f>
        <v>0</v>
      </c>
      <c r="D17" s="14">
        <f>IFERROR(+VLOOKUP("LLIQDF"&amp;A17,'Main File'!A:O,8,0),0)</f>
        <v>0</v>
      </c>
      <c r="E17" s="14">
        <f>IFERROR(+VLOOKUP("LLIQDF"&amp;A17,'Main File'!A:O,9,0),0)</f>
        <v>0</v>
      </c>
      <c r="F17" s="14">
        <f>IFERROR(+VLOOKUP("LLIQDF"&amp;A17,'Main File'!A:O,10,0),0)</f>
        <v>0</v>
      </c>
      <c r="G17" s="14">
        <f>IFERROR(+VLOOKUP("LLIQDF"&amp;A17,'Main File'!A:O,11,0),0)</f>
        <v>0</v>
      </c>
      <c r="H17" s="14">
        <f>IFERROR(+VLOOKUP("LLIQDF"&amp;A17,'Main File'!A:O,12,0),0)</f>
        <v>0</v>
      </c>
      <c r="I17" s="14">
        <f>IFERROR(+VLOOKUP("LLIQDF"&amp;A17,'Main File'!A:O,13,0),0)</f>
        <v>0</v>
      </c>
      <c r="J17" s="14">
        <f>IFERROR(+VLOOKUP("LLIQDF"&amp;A17,'Main File'!A:O,14,0),0)</f>
        <v>0</v>
      </c>
      <c r="K17" s="14">
        <f>IFERROR(+VLOOKUP("LLIQDF"&amp;A17,'Main File'!A:O,15,0),0)</f>
        <v>0</v>
      </c>
    </row>
    <row r="18" spans="1:11" x14ac:dyDescent="0.25">
      <c r="A18" s="9">
        <f t="shared" si="0"/>
        <v>43174</v>
      </c>
      <c r="B18" s="14">
        <f>IFERROR(+VLOOKUP("LLIQDF"&amp;A18,'Main File'!A:O,6,0),0)</f>
        <v>0</v>
      </c>
      <c r="C18" s="14">
        <f>IFERROR(+VLOOKUP("LLIQDF"&amp;A18,'Main File'!A:O,7,0),0)</f>
        <v>0</v>
      </c>
      <c r="D18" s="14">
        <f>IFERROR(+VLOOKUP("LLIQDF"&amp;A18,'Main File'!A:O,8,0),0)</f>
        <v>0</v>
      </c>
      <c r="E18" s="14">
        <f>IFERROR(+VLOOKUP("LLIQDF"&amp;A18,'Main File'!A:O,9,0),0)</f>
        <v>0</v>
      </c>
      <c r="F18" s="14">
        <f>IFERROR(+VLOOKUP("LLIQDF"&amp;A18,'Main File'!A:O,10,0),0)</f>
        <v>0</v>
      </c>
      <c r="G18" s="14">
        <f>IFERROR(+VLOOKUP("LLIQDF"&amp;A18,'Main File'!A:O,11,0),0)</f>
        <v>0</v>
      </c>
      <c r="H18" s="14">
        <f>IFERROR(+VLOOKUP("LLIQDF"&amp;A18,'Main File'!A:O,12,0),0)</f>
        <v>0</v>
      </c>
      <c r="I18" s="14">
        <f>IFERROR(+VLOOKUP("LLIQDF"&amp;A18,'Main File'!A:O,13,0),0)</f>
        <v>0</v>
      </c>
      <c r="J18" s="14">
        <f>IFERROR(+VLOOKUP("LLIQDF"&amp;A18,'Main File'!A:O,14,0),0)</f>
        <v>0</v>
      </c>
      <c r="K18" s="14">
        <f>IFERROR(+VLOOKUP("LLIQDF"&amp;A18,'Main File'!A:O,15,0),0)</f>
        <v>0</v>
      </c>
    </row>
    <row r="19" spans="1:11" x14ac:dyDescent="0.25">
      <c r="A19" s="9">
        <f t="shared" si="0"/>
        <v>43175</v>
      </c>
      <c r="B19" s="14">
        <f>IFERROR(+VLOOKUP("LLIQDF"&amp;A19,'Main File'!A:O,6,0),0)</f>
        <v>0</v>
      </c>
      <c r="C19" s="14">
        <f>IFERROR(+VLOOKUP("LLIQDF"&amp;A19,'Main File'!A:O,7,0),0)</f>
        <v>0</v>
      </c>
      <c r="D19" s="14">
        <f>IFERROR(+VLOOKUP("LLIQDF"&amp;A19,'Main File'!A:O,8,0),0)</f>
        <v>0</v>
      </c>
      <c r="E19" s="14">
        <f>IFERROR(+VLOOKUP("LLIQDF"&amp;A19,'Main File'!A:O,9,0),0)</f>
        <v>0</v>
      </c>
      <c r="F19" s="14">
        <f>IFERROR(+VLOOKUP("LLIQDF"&amp;A19,'Main File'!A:O,10,0),0)</f>
        <v>0</v>
      </c>
      <c r="G19" s="14">
        <f>IFERROR(+VLOOKUP("LLIQDF"&amp;A19,'Main File'!A:O,11,0),0)</f>
        <v>0</v>
      </c>
      <c r="H19" s="14">
        <f>IFERROR(+VLOOKUP("LLIQDF"&amp;A19,'Main File'!A:O,12,0),0)</f>
        <v>0</v>
      </c>
      <c r="I19" s="14">
        <f>IFERROR(+VLOOKUP("LLIQDF"&amp;A19,'Main File'!A:O,13,0),0)</f>
        <v>0</v>
      </c>
      <c r="J19" s="14">
        <f>IFERROR(+VLOOKUP("LLIQDF"&amp;A19,'Main File'!A:O,14,0),0)</f>
        <v>0</v>
      </c>
      <c r="K19" s="14">
        <f>IFERROR(+VLOOKUP("LLIQDF"&amp;A19,'Main File'!A:O,15,0),0)</f>
        <v>0</v>
      </c>
    </row>
    <row r="20" spans="1:11" x14ac:dyDescent="0.25">
      <c r="A20" s="9">
        <f t="shared" si="0"/>
        <v>43176</v>
      </c>
      <c r="B20" s="14">
        <f>IFERROR(+VLOOKUP("LLIQDF"&amp;A20,'Main File'!A:O,6,0),0)</f>
        <v>0</v>
      </c>
      <c r="C20" s="14">
        <f>IFERROR(+VLOOKUP("LLIQDF"&amp;A20,'Main File'!A:O,7,0),0)</f>
        <v>0</v>
      </c>
      <c r="D20" s="14">
        <f>IFERROR(+VLOOKUP("LLIQDF"&amp;A20,'Main File'!A:O,8,0),0)</f>
        <v>0</v>
      </c>
      <c r="E20" s="14">
        <f>IFERROR(+VLOOKUP("LLIQDF"&amp;A20,'Main File'!A:O,9,0),0)</f>
        <v>0</v>
      </c>
      <c r="F20" s="14">
        <f>IFERROR(+VLOOKUP("LLIQDF"&amp;A20,'Main File'!A:O,10,0),0)</f>
        <v>0</v>
      </c>
      <c r="G20" s="14">
        <f>IFERROR(+VLOOKUP("LLIQDF"&amp;A20,'Main File'!A:O,11,0),0)</f>
        <v>0</v>
      </c>
      <c r="H20" s="14">
        <f>IFERROR(+VLOOKUP("LLIQDF"&amp;A20,'Main File'!A:O,12,0),0)</f>
        <v>0</v>
      </c>
      <c r="I20" s="14">
        <f>IFERROR(+VLOOKUP("LLIQDF"&amp;A20,'Main File'!A:O,13,0),0)</f>
        <v>0</v>
      </c>
      <c r="J20" s="14">
        <f>IFERROR(+VLOOKUP("LLIQDF"&amp;A20,'Main File'!A:O,14,0),0)</f>
        <v>0</v>
      </c>
      <c r="K20" s="14">
        <f>IFERROR(+VLOOKUP("LLIQDF"&amp;A20,'Main File'!A:O,15,0),0)</f>
        <v>0</v>
      </c>
    </row>
    <row r="21" spans="1:11" x14ac:dyDescent="0.25">
      <c r="A21" s="9">
        <f t="shared" si="0"/>
        <v>43177</v>
      </c>
      <c r="B21" s="14">
        <f>IFERROR(+VLOOKUP("LLIQDF"&amp;A21,'Main File'!A:O,6,0),0)</f>
        <v>0</v>
      </c>
      <c r="C21" s="14">
        <f>IFERROR(+VLOOKUP("LLIQDF"&amp;A21,'Main File'!A:O,7,0),0)</f>
        <v>0</v>
      </c>
      <c r="D21" s="14">
        <f>IFERROR(+VLOOKUP("LLIQDF"&amp;A21,'Main File'!A:O,8,0),0)</f>
        <v>0</v>
      </c>
      <c r="E21" s="14">
        <f>IFERROR(+VLOOKUP("LLIQDF"&amp;A21,'Main File'!A:O,9,0),0)</f>
        <v>0</v>
      </c>
      <c r="F21" s="14">
        <f>IFERROR(+VLOOKUP("LLIQDF"&amp;A21,'Main File'!A:O,10,0),0)</f>
        <v>0</v>
      </c>
      <c r="G21" s="14">
        <f>IFERROR(+VLOOKUP("LLIQDF"&amp;A21,'Main File'!A:O,11,0),0)</f>
        <v>0</v>
      </c>
      <c r="H21" s="14">
        <f>IFERROR(+VLOOKUP("LLIQDF"&amp;A21,'Main File'!A:O,12,0),0)</f>
        <v>0</v>
      </c>
      <c r="I21" s="14">
        <f>IFERROR(+VLOOKUP("LLIQDF"&amp;A21,'Main File'!A:O,13,0),0)</f>
        <v>0</v>
      </c>
      <c r="J21" s="14">
        <f>IFERROR(+VLOOKUP("LLIQDF"&amp;A21,'Main File'!A:O,14,0),0)</f>
        <v>0</v>
      </c>
      <c r="K21" s="14">
        <f>IFERROR(+VLOOKUP("LLIQDF"&amp;A21,'Main File'!A:O,15,0),0)</f>
        <v>0</v>
      </c>
    </row>
    <row r="22" spans="1:11" x14ac:dyDescent="0.25">
      <c r="A22" s="9">
        <f t="shared" si="0"/>
        <v>43178</v>
      </c>
      <c r="B22" s="14">
        <f>IFERROR(+VLOOKUP("LLIQDF"&amp;A22,'Main File'!A:O,6,0),0)</f>
        <v>0</v>
      </c>
      <c r="C22" s="14">
        <f>IFERROR(+VLOOKUP("LLIQDF"&amp;A22,'Main File'!A:O,7,0),0)</f>
        <v>0</v>
      </c>
      <c r="D22" s="14">
        <f>IFERROR(+VLOOKUP("LLIQDF"&amp;A22,'Main File'!A:O,8,0),0)</f>
        <v>0</v>
      </c>
      <c r="E22" s="14">
        <f>IFERROR(+VLOOKUP("LLIQDF"&amp;A22,'Main File'!A:O,9,0),0)</f>
        <v>0</v>
      </c>
      <c r="F22" s="14">
        <f>IFERROR(+VLOOKUP("LLIQDF"&amp;A22,'Main File'!A:O,10,0),0)</f>
        <v>0</v>
      </c>
      <c r="G22" s="14">
        <f>IFERROR(+VLOOKUP("LLIQDF"&amp;A22,'Main File'!A:O,11,0),0)</f>
        <v>0</v>
      </c>
      <c r="H22" s="14">
        <f>IFERROR(+VLOOKUP("LLIQDF"&amp;A22,'Main File'!A:O,12,0),0)</f>
        <v>0</v>
      </c>
      <c r="I22" s="14">
        <f>IFERROR(+VLOOKUP("LLIQDF"&amp;A22,'Main File'!A:O,13,0),0)</f>
        <v>0</v>
      </c>
      <c r="J22" s="14">
        <f>IFERROR(+VLOOKUP("LLIQDF"&amp;A22,'Main File'!A:O,14,0),0)</f>
        <v>0</v>
      </c>
      <c r="K22" s="14">
        <f>IFERROR(+VLOOKUP("LLIQDF"&amp;A22,'Main File'!A:O,15,0),0)</f>
        <v>0</v>
      </c>
    </row>
    <row r="23" spans="1:11" x14ac:dyDescent="0.25">
      <c r="A23" s="9">
        <f t="shared" si="0"/>
        <v>43179</v>
      </c>
      <c r="B23" s="14">
        <f>IFERROR(+VLOOKUP("LLIQDF"&amp;A23,'Main File'!A:O,6,0),0)</f>
        <v>0</v>
      </c>
      <c r="C23" s="14">
        <f>IFERROR(+VLOOKUP("LLIQDF"&amp;A23,'Main File'!A:O,7,0),0)</f>
        <v>0</v>
      </c>
      <c r="D23" s="14">
        <f>IFERROR(+VLOOKUP("LLIQDF"&amp;A23,'Main File'!A:O,8,0),0)</f>
        <v>0</v>
      </c>
      <c r="E23" s="14">
        <f>IFERROR(+VLOOKUP("LLIQDF"&amp;A23,'Main File'!A:O,9,0),0)</f>
        <v>0</v>
      </c>
      <c r="F23" s="14">
        <f>IFERROR(+VLOOKUP("LLIQDF"&amp;A23,'Main File'!A:O,10,0),0)</f>
        <v>0</v>
      </c>
      <c r="G23" s="14">
        <f>IFERROR(+VLOOKUP("LLIQDF"&amp;A23,'Main File'!A:O,11,0),0)</f>
        <v>0</v>
      </c>
      <c r="H23" s="14">
        <f>IFERROR(+VLOOKUP("LLIQDF"&amp;A23,'Main File'!A:O,12,0),0)</f>
        <v>0</v>
      </c>
      <c r="I23" s="14">
        <f>IFERROR(+VLOOKUP("LLIQDF"&amp;A23,'Main File'!A:O,13,0),0)</f>
        <v>0</v>
      </c>
      <c r="J23" s="14">
        <f>IFERROR(+VLOOKUP("LLIQDF"&amp;A23,'Main File'!A:O,14,0),0)</f>
        <v>0</v>
      </c>
      <c r="K23" s="14">
        <f>IFERROR(+VLOOKUP("LLIQDF"&amp;A23,'Main File'!A:O,15,0),0)</f>
        <v>0</v>
      </c>
    </row>
    <row r="24" spans="1:11" x14ac:dyDescent="0.25">
      <c r="A24" s="9">
        <f t="shared" si="0"/>
        <v>43180</v>
      </c>
      <c r="B24" s="14">
        <f>IFERROR(+VLOOKUP("LLIQDF"&amp;A24,'Main File'!A:O,6,0),0)</f>
        <v>0</v>
      </c>
      <c r="C24" s="14">
        <f>IFERROR(+VLOOKUP("LLIQDF"&amp;A24,'Main File'!A:O,7,0),0)</f>
        <v>0</v>
      </c>
      <c r="D24" s="14">
        <f>IFERROR(+VLOOKUP("LLIQDF"&amp;A24,'Main File'!A:O,8,0),0)</f>
        <v>0</v>
      </c>
      <c r="E24" s="14">
        <f>IFERROR(+VLOOKUP("LLIQDF"&amp;A24,'Main File'!A:O,9,0),0)</f>
        <v>0</v>
      </c>
      <c r="F24" s="14">
        <f>IFERROR(+VLOOKUP("LLIQDF"&amp;A24,'Main File'!A:O,10,0),0)</f>
        <v>0</v>
      </c>
      <c r="G24" s="14">
        <f>IFERROR(+VLOOKUP("LLIQDF"&amp;A24,'Main File'!A:O,11,0),0)</f>
        <v>0</v>
      </c>
      <c r="H24" s="14">
        <f>IFERROR(+VLOOKUP("LLIQDF"&amp;A24,'Main File'!A:O,12,0),0)</f>
        <v>0</v>
      </c>
      <c r="I24" s="14">
        <f>IFERROR(+VLOOKUP("LLIQDF"&amp;A24,'Main File'!A:O,13,0),0)</f>
        <v>0</v>
      </c>
      <c r="J24" s="14">
        <f>IFERROR(+VLOOKUP("LLIQDF"&amp;A24,'Main File'!A:O,14,0),0)</f>
        <v>0</v>
      </c>
      <c r="K24" s="14">
        <f>IFERROR(+VLOOKUP("LLIQDF"&amp;A24,'Main File'!A:O,15,0),0)</f>
        <v>0</v>
      </c>
    </row>
    <row r="25" spans="1:11" x14ac:dyDescent="0.25">
      <c r="A25" s="9">
        <f t="shared" si="0"/>
        <v>43181</v>
      </c>
      <c r="B25" s="14">
        <f>IFERROR(+VLOOKUP("LLIQDF"&amp;A25,'Main File'!A:O,6,0),0)</f>
        <v>0</v>
      </c>
      <c r="C25" s="14">
        <f>IFERROR(+VLOOKUP("LLIQDF"&amp;A25,'Main File'!A:O,7,0),0)</f>
        <v>0</v>
      </c>
      <c r="D25" s="14">
        <f>IFERROR(+VLOOKUP("LLIQDF"&amp;A25,'Main File'!A:O,8,0),0)</f>
        <v>0</v>
      </c>
      <c r="E25" s="14">
        <f>IFERROR(+VLOOKUP("LLIQDF"&amp;A25,'Main File'!A:O,9,0),0)</f>
        <v>0</v>
      </c>
      <c r="F25" s="14">
        <f>IFERROR(+VLOOKUP("LLIQDF"&amp;A25,'Main File'!A:O,10,0),0)</f>
        <v>0</v>
      </c>
      <c r="G25" s="14">
        <f>IFERROR(+VLOOKUP("LLIQDF"&amp;A25,'Main File'!A:O,11,0),0)</f>
        <v>0</v>
      </c>
      <c r="H25" s="14">
        <f>IFERROR(+VLOOKUP("LLIQDF"&amp;A25,'Main File'!A:O,12,0),0)</f>
        <v>0</v>
      </c>
      <c r="I25" s="14">
        <f>IFERROR(+VLOOKUP("LLIQDF"&amp;A25,'Main File'!A:O,13,0),0)</f>
        <v>0</v>
      </c>
      <c r="J25" s="14">
        <f>IFERROR(+VLOOKUP("LLIQDF"&amp;A25,'Main File'!A:O,14,0),0)</f>
        <v>0</v>
      </c>
      <c r="K25" s="14">
        <f>IFERROR(+VLOOKUP("LLIQDF"&amp;A25,'Main File'!A:O,15,0),0)</f>
        <v>0</v>
      </c>
    </row>
    <row r="26" spans="1:11" x14ac:dyDescent="0.25">
      <c r="A26" s="9">
        <f t="shared" si="0"/>
        <v>43182</v>
      </c>
      <c r="B26" s="14">
        <f>IFERROR(+VLOOKUP("LLIQDF"&amp;A26,'Main File'!A:O,6,0),0)</f>
        <v>0</v>
      </c>
      <c r="C26" s="14">
        <f>IFERROR(+VLOOKUP("LLIQDF"&amp;A26,'Main File'!A:O,7,0),0)</f>
        <v>0</v>
      </c>
      <c r="D26" s="14">
        <f>IFERROR(+VLOOKUP("LLIQDF"&amp;A26,'Main File'!A:O,8,0),0)</f>
        <v>0</v>
      </c>
      <c r="E26" s="14">
        <f>IFERROR(+VLOOKUP("LLIQDF"&amp;A26,'Main File'!A:O,9,0),0)</f>
        <v>0</v>
      </c>
      <c r="F26" s="14">
        <f>IFERROR(+VLOOKUP("LLIQDF"&amp;A26,'Main File'!A:O,10,0),0)</f>
        <v>0</v>
      </c>
      <c r="G26" s="14">
        <f>IFERROR(+VLOOKUP("LLIQDF"&amp;A26,'Main File'!A:O,11,0),0)</f>
        <v>0</v>
      </c>
      <c r="H26" s="14">
        <f>IFERROR(+VLOOKUP("LLIQDF"&amp;A26,'Main File'!A:O,12,0),0)</f>
        <v>0</v>
      </c>
      <c r="I26" s="14">
        <f>IFERROR(+VLOOKUP("LLIQDF"&amp;A26,'Main File'!A:O,13,0),0)</f>
        <v>0</v>
      </c>
      <c r="J26" s="14">
        <f>IFERROR(+VLOOKUP("LLIQDF"&amp;A26,'Main File'!A:O,14,0),0)</f>
        <v>0</v>
      </c>
      <c r="K26" s="14">
        <f>IFERROR(+VLOOKUP("LLIQDF"&amp;A26,'Main File'!A:O,15,0),0)</f>
        <v>0</v>
      </c>
    </row>
    <row r="27" spans="1:11" x14ac:dyDescent="0.25">
      <c r="A27" s="9">
        <f t="shared" si="0"/>
        <v>43183</v>
      </c>
      <c r="B27" s="14">
        <f>IFERROR(+VLOOKUP("LLIQDF"&amp;A27,'Main File'!A:O,6,0),0)</f>
        <v>0</v>
      </c>
      <c r="C27" s="14">
        <f>IFERROR(+VLOOKUP("LLIQDF"&amp;A27,'Main File'!A:O,7,0),0)</f>
        <v>0</v>
      </c>
      <c r="D27" s="14">
        <f>IFERROR(+VLOOKUP("LLIQDF"&amp;A27,'Main File'!A:O,8,0),0)</f>
        <v>0</v>
      </c>
      <c r="E27" s="14">
        <f>IFERROR(+VLOOKUP("LLIQDF"&amp;A27,'Main File'!A:O,9,0),0)</f>
        <v>0</v>
      </c>
      <c r="F27" s="14">
        <f>IFERROR(+VLOOKUP("LLIQDF"&amp;A27,'Main File'!A:O,10,0),0)</f>
        <v>0</v>
      </c>
      <c r="G27" s="14">
        <f>IFERROR(+VLOOKUP("LLIQDF"&amp;A27,'Main File'!A:O,11,0),0)</f>
        <v>0</v>
      </c>
      <c r="H27" s="14">
        <f>IFERROR(+VLOOKUP("LLIQDF"&amp;A27,'Main File'!A:O,12,0),0)</f>
        <v>0</v>
      </c>
      <c r="I27" s="14">
        <f>IFERROR(+VLOOKUP("LLIQDF"&amp;A27,'Main File'!A:O,13,0),0)</f>
        <v>0</v>
      </c>
      <c r="J27" s="14">
        <f>IFERROR(+VLOOKUP("LLIQDF"&amp;A27,'Main File'!A:O,14,0),0)</f>
        <v>0</v>
      </c>
      <c r="K27" s="14">
        <f>IFERROR(+VLOOKUP("LLIQDF"&amp;A27,'Main File'!A:O,15,0),0)</f>
        <v>0</v>
      </c>
    </row>
    <row r="28" spans="1:11" x14ac:dyDescent="0.25">
      <c r="A28" s="9">
        <f t="shared" si="0"/>
        <v>43184</v>
      </c>
      <c r="B28" s="14">
        <f>IFERROR(+VLOOKUP("LLIQDF"&amp;A28,'Main File'!A:O,6,0),0)</f>
        <v>0</v>
      </c>
      <c r="C28" s="14">
        <f>IFERROR(+VLOOKUP("LLIQDF"&amp;A28,'Main File'!A:O,7,0),0)</f>
        <v>0</v>
      </c>
      <c r="D28" s="14">
        <f>IFERROR(+VLOOKUP("LLIQDF"&amp;A28,'Main File'!A:O,8,0),0)</f>
        <v>0</v>
      </c>
      <c r="E28" s="14">
        <f>IFERROR(+VLOOKUP("LLIQDF"&amp;A28,'Main File'!A:O,9,0),0)</f>
        <v>0</v>
      </c>
      <c r="F28" s="14">
        <f>IFERROR(+VLOOKUP("LLIQDF"&amp;A28,'Main File'!A:O,10,0),0)</f>
        <v>0</v>
      </c>
      <c r="G28" s="14">
        <f>IFERROR(+VLOOKUP("LLIQDF"&amp;A28,'Main File'!A:O,11,0),0)</f>
        <v>0</v>
      </c>
      <c r="H28" s="14">
        <f>IFERROR(+VLOOKUP("LLIQDF"&amp;A28,'Main File'!A:O,12,0),0)</f>
        <v>0</v>
      </c>
      <c r="I28" s="14">
        <f>IFERROR(+VLOOKUP("LLIQDF"&amp;A28,'Main File'!A:O,13,0),0)</f>
        <v>0</v>
      </c>
      <c r="J28" s="14">
        <f>IFERROR(+VLOOKUP("LLIQDF"&amp;A28,'Main File'!A:O,14,0),0)</f>
        <v>0</v>
      </c>
      <c r="K28" s="14">
        <f>IFERROR(+VLOOKUP("LLIQDF"&amp;A28,'Main File'!A:O,15,0),0)</f>
        <v>0</v>
      </c>
    </row>
    <row r="29" spans="1:11" x14ac:dyDescent="0.25">
      <c r="A29" s="9">
        <f t="shared" si="0"/>
        <v>43185</v>
      </c>
      <c r="B29" s="14">
        <f>IFERROR(+VLOOKUP("LLIQDF"&amp;A29,'Main File'!A:O,6,0),0)</f>
        <v>0</v>
      </c>
      <c r="C29" s="14">
        <f>IFERROR(+VLOOKUP("LLIQDF"&amp;A29,'Main File'!A:O,7,0),0)</f>
        <v>0</v>
      </c>
      <c r="D29" s="14">
        <f>IFERROR(+VLOOKUP("LLIQDF"&amp;A29,'Main File'!A:O,8,0),0)</f>
        <v>0</v>
      </c>
      <c r="E29" s="14">
        <f>IFERROR(+VLOOKUP("LLIQDF"&amp;A29,'Main File'!A:O,9,0),0)</f>
        <v>0</v>
      </c>
      <c r="F29" s="14">
        <f>IFERROR(+VLOOKUP("LLIQDF"&amp;A29,'Main File'!A:O,10,0),0)</f>
        <v>0</v>
      </c>
      <c r="G29" s="14">
        <f>IFERROR(+VLOOKUP("LLIQDF"&amp;A29,'Main File'!A:O,11,0),0)</f>
        <v>0</v>
      </c>
      <c r="H29" s="14">
        <f>IFERROR(+VLOOKUP("LLIQDF"&amp;A29,'Main File'!A:O,12,0),0)</f>
        <v>0</v>
      </c>
      <c r="I29" s="14">
        <f>IFERROR(+VLOOKUP("LLIQDF"&amp;A29,'Main File'!A:O,13,0),0)</f>
        <v>0</v>
      </c>
      <c r="J29" s="14">
        <f>IFERROR(+VLOOKUP("LLIQDF"&amp;A29,'Main File'!A:O,14,0),0)</f>
        <v>0</v>
      </c>
      <c r="K29" s="14">
        <f>IFERROR(+VLOOKUP("LLIQDF"&amp;A29,'Main File'!A:O,15,0),0)</f>
        <v>0</v>
      </c>
    </row>
    <row r="30" spans="1:11" x14ac:dyDescent="0.25">
      <c r="A30" s="9">
        <f t="shared" si="0"/>
        <v>43186</v>
      </c>
      <c r="B30" s="14">
        <f>IFERROR(+VLOOKUP("LLIQDF"&amp;A30,'Main File'!A:O,6,0),0)</f>
        <v>0</v>
      </c>
      <c r="C30" s="14">
        <f>IFERROR(+VLOOKUP("LLIQDF"&amp;A30,'Main File'!A:O,7,0),0)</f>
        <v>0</v>
      </c>
      <c r="D30" s="14">
        <f>IFERROR(+VLOOKUP("LLIQDF"&amp;A30,'Main File'!A:O,8,0),0)</f>
        <v>0</v>
      </c>
      <c r="E30" s="14">
        <f>IFERROR(+VLOOKUP("LLIQDF"&amp;A30,'Main File'!A:O,9,0),0)</f>
        <v>0</v>
      </c>
      <c r="F30" s="14">
        <f>IFERROR(+VLOOKUP("LLIQDF"&amp;A30,'Main File'!A:O,10,0),0)</f>
        <v>0</v>
      </c>
      <c r="G30" s="14">
        <f>IFERROR(+VLOOKUP("LLIQDF"&amp;A30,'Main File'!A:O,11,0),0)</f>
        <v>0</v>
      </c>
      <c r="H30" s="14">
        <f>IFERROR(+VLOOKUP("LLIQDF"&amp;A30,'Main File'!A:O,12,0),0)</f>
        <v>0</v>
      </c>
      <c r="I30" s="14">
        <f>IFERROR(+VLOOKUP("LLIQDF"&amp;A30,'Main File'!A:O,13,0),0)</f>
        <v>0</v>
      </c>
      <c r="J30" s="14">
        <f>IFERROR(+VLOOKUP("LLIQDF"&amp;A30,'Main File'!A:O,14,0),0)</f>
        <v>0</v>
      </c>
      <c r="K30" s="14">
        <f>IFERROR(+VLOOKUP("LLIQDF"&amp;A30,'Main File'!A:O,15,0),0)</f>
        <v>0</v>
      </c>
    </row>
    <row r="31" spans="1:11" x14ac:dyDescent="0.25">
      <c r="A31" s="9">
        <f t="shared" si="0"/>
        <v>43187</v>
      </c>
      <c r="B31" s="14">
        <f>IFERROR(+VLOOKUP("LLIQDF"&amp;A31,'Main File'!A:O,6,0),0)</f>
        <v>0</v>
      </c>
      <c r="C31" s="14">
        <f>IFERROR(+VLOOKUP("LLIQDF"&amp;A31,'Main File'!A:O,7,0),0)</f>
        <v>0</v>
      </c>
      <c r="D31" s="14">
        <f>IFERROR(+VLOOKUP("LLIQDF"&amp;A31,'Main File'!A:O,8,0),0)</f>
        <v>0</v>
      </c>
      <c r="E31" s="14">
        <f>IFERROR(+VLOOKUP("LLIQDF"&amp;A31,'Main File'!A:O,9,0),0)</f>
        <v>0</v>
      </c>
      <c r="F31" s="14">
        <f>IFERROR(+VLOOKUP("LLIQDF"&amp;A31,'Main File'!A:O,10,0),0)</f>
        <v>0</v>
      </c>
      <c r="G31" s="14">
        <f>IFERROR(+VLOOKUP("LLIQDF"&amp;A31,'Main File'!A:O,11,0),0)</f>
        <v>0</v>
      </c>
      <c r="H31" s="14">
        <f>IFERROR(+VLOOKUP("LLIQDF"&amp;A31,'Main File'!A:O,12,0),0)</f>
        <v>0</v>
      </c>
      <c r="I31" s="14">
        <f>IFERROR(+VLOOKUP("LLIQDF"&amp;A31,'Main File'!A:O,13,0),0)</f>
        <v>0</v>
      </c>
      <c r="J31" s="14">
        <f>IFERROR(+VLOOKUP("LLIQDF"&amp;A31,'Main File'!A:O,14,0),0)</f>
        <v>0</v>
      </c>
      <c r="K31" s="14">
        <f>IFERROR(+VLOOKUP("LLIQDF"&amp;A31,'Main File'!A:O,15,0),0)</f>
        <v>0</v>
      </c>
    </row>
    <row r="32" spans="1:11" x14ac:dyDescent="0.25">
      <c r="A32" s="9">
        <f t="shared" si="0"/>
        <v>43188</v>
      </c>
      <c r="B32" s="14">
        <f>IFERROR(+VLOOKUP("LLIQDF"&amp;A32,'Main File'!A:O,6,0),0)</f>
        <v>0</v>
      </c>
      <c r="C32" s="14">
        <f>IFERROR(+VLOOKUP("LLIQDF"&amp;A32,'Main File'!A:O,7,0),0)</f>
        <v>0</v>
      </c>
      <c r="D32" s="14">
        <f>IFERROR(+VLOOKUP("LLIQDF"&amp;A32,'Main File'!A:O,8,0),0)</f>
        <v>0</v>
      </c>
      <c r="E32" s="14">
        <f>IFERROR(+VLOOKUP("LLIQDF"&amp;A32,'Main File'!A:O,9,0),0)</f>
        <v>0</v>
      </c>
      <c r="F32" s="14">
        <f>IFERROR(+VLOOKUP("LLIQDF"&amp;A32,'Main File'!A:O,10,0),0)</f>
        <v>0</v>
      </c>
      <c r="G32" s="14">
        <f>IFERROR(+VLOOKUP("LLIQDF"&amp;A32,'Main File'!A:O,11,0),0)</f>
        <v>0</v>
      </c>
      <c r="H32" s="14">
        <f>IFERROR(+VLOOKUP("LLIQDF"&amp;A32,'Main File'!A:O,12,0),0)</f>
        <v>0</v>
      </c>
      <c r="I32" s="14">
        <f>IFERROR(+VLOOKUP("LLIQDF"&amp;A32,'Main File'!A:O,13,0),0)</f>
        <v>0</v>
      </c>
      <c r="J32" s="14">
        <f>IFERROR(+VLOOKUP("LLIQDF"&amp;A32,'Main File'!A:O,14,0),0)</f>
        <v>0</v>
      </c>
      <c r="K32" s="14">
        <f>IFERROR(+VLOOKUP("LLIQDF"&amp;A32,'Main File'!A:O,15,0),0)</f>
        <v>0</v>
      </c>
    </row>
    <row r="33" spans="1:11" x14ac:dyDescent="0.25">
      <c r="A33" s="9">
        <f t="shared" si="0"/>
        <v>43189</v>
      </c>
      <c r="B33" s="14">
        <f>IFERROR(+VLOOKUP("LLIQDF"&amp;A33,'Main File'!A:O,6,0),0)</f>
        <v>0</v>
      </c>
      <c r="C33" s="14">
        <f>IFERROR(+VLOOKUP("LLIQDF"&amp;A33,'Main File'!A:O,7,0),0)</f>
        <v>0</v>
      </c>
      <c r="D33" s="14">
        <f>IFERROR(+VLOOKUP("LLIQDF"&amp;A33,'Main File'!A:O,8,0),0)</f>
        <v>0</v>
      </c>
      <c r="E33" s="14">
        <f>IFERROR(+VLOOKUP("LLIQDF"&amp;A33,'Main File'!A:O,9,0),0)</f>
        <v>0</v>
      </c>
      <c r="F33" s="14">
        <f>IFERROR(+VLOOKUP("LLIQDF"&amp;A33,'Main File'!A:O,10,0),0)</f>
        <v>0</v>
      </c>
      <c r="G33" s="14">
        <f>IFERROR(+VLOOKUP("LLIQDF"&amp;A33,'Main File'!A:O,11,0),0)</f>
        <v>0</v>
      </c>
      <c r="H33" s="14">
        <f>IFERROR(+VLOOKUP("LLIQDF"&amp;A33,'Main File'!A:O,12,0),0)</f>
        <v>0</v>
      </c>
      <c r="I33" s="14">
        <f>IFERROR(+VLOOKUP("LLIQDF"&amp;A33,'Main File'!A:O,13,0),0)</f>
        <v>0</v>
      </c>
      <c r="J33" s="14">
        <f>IFERROR(+VLOOKUP("LLIQDF"&amp;A33,'Main File'!A:O,14,0),0)</f>
        <v>0</v>
      </c>
      <c r="K33" s="14">
        <f>IFERROR(+VLOOKUP("LLIQDF"&amp;A33,'Main File'!A:O,15,0),0)</f>
        <v>0</v>
      </c>
    </row>
    <row r="34" spans="1:11" x14ac:dyDescent="0.25">
      <c r="A34" s="9">
        <f t="shared" si="0"/>
        <v>43190</v>
      </c>
      <c r="B34" s="14">
        <f>IFERROR(+VLOOKUP("LLIQDF"&amp;A34,'Main File'!A:O,6,0),0)</f>
        <v>0</v>
      </c>
      <c r="C34" s="14">
        <f>IFERROR(+VLOOKUP("LLIQDF"&amp;A34,'Main File'!A:O,7,0),0)</f>
        <v>0</v>
      </c>
      <c r="D34" s="14">
        <f>IFERROR(+VLOOKUP("LLIQDF"&amp;A34,'Main File'!A:O,8,0),0)</f>
        <v>0</v>
      </c>
      <c r="E34" s="14">
        <f>IFERROR(+VLOOKUP("LLIQDF"&amp;A34,'Main File'!A:O,9,0),0)</f>
        <v>0</v>
      </c>
      <c r="F34" s="14">
        <f>IFERROR(+VLOOKUP("LLIQDF"&amp;A34,'Main File'!A:O,10,0),0)</f>
        <v>0</v>
      </c>
      <c r="G34" s="14">
        <f>IFERROR(+VLOOKUP("LLIQDF"&amp;A34,'Main File'!A:O,11,0),0)</f>
        <v>0</v>
      </c>
      <c r="H34" s="14">
        <f>IFERROR(+VLOOKUP("LLIQDF"&amp;A34,'Main File'!A:O,12,0),0)</f>
        <v>0</v>
      </c>
      <c r="I34" s="14">
        <f>IFERROR(+VLOOKUP("LLIQDF"&amp;A34,'Main File'!A:O,13,0),0)</f>
        <v>0</v>
      </c>
      <c r="J34" s="14">
        <f>IFERROR(+VLOOKUP("LLIQDF"&amp;A34,'Main File'!A:O,14,0),0)</f>
        <v>0</v>
      </c>
      <c r="K34" s="14">
        <f>IFERROR(+VLOOKUP("LLIQDF"&amp;A34,'Main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2018-03-05T11:24:20Z</dcterms:modified>
</cp:coreProperties>
</file>