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A2DCBFFF-9BE3-4BF4-A3EC-E40E90CDC877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I4" i="2"/>
  <c r="I3" i="2"/>
  <c r="I2" i="2"/>
  <c r="H4" i="2"/>
  <c r="J4" i="2" s="1"/>
  <c r="H3" i="2"/>
  <c r="J3" i="2" s="1"/>
  <c r="H2" i="2"/>
  <c r="J2" i="2" s="1"/>
  <c r="E4" i="2"/>
  <c r="E3" i="2"/>
  <c r="E5" i="2" l="1"/>
</calcChain>
</file>

<file path=xl/sharedStrings.xml><?xml version="1.0" encoding="utf-8"?>
<sst xmlns="http://schemas.openxmlformats.org/spreadsheetml/2006/main" count="2436" uniqueCount="61">
  <si>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</si>
  <si>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</si>
  <si>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</si>
  <si>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</si>
  <si>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</si>
  <si>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</si>
  <si>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</si>
  <si>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</si>
  <si>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</si>
  <si>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</si>
  <si>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</si>
  <si>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</si>
  <si>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</si>
  <si>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</si>
  <si>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</si>
  <si>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</si>
  <si>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</si>
  <si>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</si>
  <si>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</si>
  <si>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</si>
  <si>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IN0020260025</t>
  </si>
  <si>
    <t>DIRF</t>
  </si>
  <si>
    <t>NSE Scrip Code</t>
  </si>
  <si>
    <t>LICNETFGSC</t>
  </si>
  <si>
    <t>BSE Scrip Code</t>
  </si>
  <si>
    <t>NA</t>
  </si>
  <si>
    <t>Pursuant to paragraph 4.5.10 of SEBI Master Circular for Mutual Funds, the Debt Index Replication Factor (DIRF) as on 31st August 2026, of LIC MF Nifty 8-13 yr G-sec ETF is 96.91%</t>
  </si>
  <si>
    <t>Name of the fund</t>
  </si>
  <si>
    <t>LIC MF GOLD EXCHANGE TRADED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</si>
  <si>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</si>
  <si>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</si>
  <si>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</si>
  <si>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</si>
  <si>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</si>
  <si>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</si>
  <si>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</si>
  <si>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</si>
  <si>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</si>
  <si>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</si>
  <si>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</si>
  <si>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</si>
  <si>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</si>
  <si>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</si>
  <si>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</si>
  <si>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</si>
  <si>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</si>
  <si>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</si>
  <si>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</si>
  <si>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</si>
  <si>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</si>
  <si>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</si>
  <si>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</si>
  <si>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</si>
  <si>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</si>
  <si>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</si>
  <si>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</si>
  <si>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</si>
  <si>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</si>
  <si>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</si>
  <si>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Commodity</t>
  </si>
  <si>
    <t>AUM as on August 31, 2026(INR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</si>
</sst>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4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165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845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4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Vaibhav\8-13.xlsx" TargetMode="External"/><Relationship Id="rId1" Type="http://schemas.openxmlformats.org/officeDocument/2006/relationships/externalLinkPath" Target="file:///S:\Vaibhav\8-1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nesh.jadhav\AppData\Local\Temp\1\724b7ee1-450a-4a2f-807c-908962ce5857_Nifty%208-13%20yr%20G-Sec%20-%2031082026.zip.857\Index%20Constituents%20-%2031082026.csv" TargetMode="External"/><Relationship Id="rId1" Type="http://schemas.openxmlformats.org/officeDocument/2006/relationships/externalLinkPath" Target="file:///C:\Users\ganesh.jadhav\AppData\Local\Temp\1\724b7ee1-450a-4a2f-807c-908962ce5857_Nifty%208-13%20yr%20G-Sec%20-%2031082026.zip.857\Index%20Constituents%20-%2031082026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C1" t="str">
            <v>ISIN</v>
          </cell>
          <cell r="BM1" t="str">
            <v>Percentage of TNA Incl. Accrued interest</v>
          </cell>
        </row>
        <row r="2">
          <cell r="C2" t="str">
            <v>IN0020250026</v>
          </cell>
          <cell r="BM2">
            <v>17.197700000000001</v>
          </cell>
        </row>
        <row r="3">
          <cell r="C3" t="str">
            <v>IN0020250091</v>
          </cell>
          <cell r="BM3">
            <v>29.665700000000001</v>
          </cell>
        </row>
        <row r="4">
          <cell r="C4" t="str">
            <v>IN0020260025</v>
          </cell>
          <cell r="BM4">
            <v>53.076900000000002</v>
          </cell>
        </row>
        <row r="5">
          <cell r="C5" t="str">
            <v>INTREP010926</v>
          </cell>
          <cell r="BM5">
            <v>9.9400000000000002E-2</v>
          </cell>
        </row>
        <row r="6">
          <cell r="C6"/>
          <cell r="BM6">
            <v>-3.9699999999999999E-2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82026"/>
    </sheetNames>
    <sheetDataSet>
      <sheetData sheetId="0">
        <row r="1">
          <cell r="E1" t="str">
            <v>ISIN</v>
          </cell>
          <cell r="N1" t="str">
            <v>WEIGHT</v>
          </cell>
        </row>
        <row r="2">
          <cell r="E2" t="str">
            <v>IN0020250026</v>
          </cell>
          <cell r="N2">
            <v>0.202835859867355</v>
          </cell>
        </row>
        <row r="3">
          <cell r="E3" t="str">
            <v>IN0020250091</v>
          </cell>
          <cell r="N3">
            <v>0.26679974754806701</v>
          </cell>
        </row>
        <row r="4">
          <cell r="E4" t="str">
            <v>IN0020260025</v>
          </cell>
          <cell r="N4">
            <v>0.53036439258457702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2"/>
  <sheetViews>
    <sheetView tabSelected="1" zoomScaleNormal="100" workbookViewId="0">
      <pane ySplit="6" topLeftCell="A1026" activePane="bottomLeft" state="frozen"/>
      <selection pane="bottomLeft" activeCell="A1034" sqref="A103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8" t="s">
        <v>5</v>
      </c>
      <c r="F5" s="19"/>
      <c r="G5" s="18" t="s">
        <v>6</v>
      </c>
      <c r="H5" s="19"/>
      <c r="I5" s="7" t="s">
        <v>7</v>
      </c>
      <c r="J5" s="18" t="s">
        <v>8</v>
      </c>
      <c r="K5" s="1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85B5-70DA-4F5C-83A2-97A9C4406610}">
  <dimension ref="A1:N11"/>
  <sheetViews>
    <sheetView topLeftCell="A6" workbookViewId="0">
      <selection activeCell="B16" sqref="B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14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14" hidden="1" x14ac:dyDescent="0.25">
      <c r="B2" s="11" t="s">
        <v>18</v>
      </c>
      <c r="C2" s="12">
        <v>0.17197700000000002</v>
      </c>
      <c r="D2" s="12">
        <v>0.202835859867355</v>
      </c>
      <c r="E2" s="13">
        <f>MIN(C2:D2)</f>
        <v>0.17197700000000002</v>
      </c>
      <c r="G2" s="8"/>
      <c r="H2" s="8">
        <f>_xlfn.XLOOKUP(B2,[1]Sheet1!$C:$C,[1]Sheet1!$BM:$BM)</f>
        <v>17.197700000000001</v>
      </c>
      <c r="I2">
        <f>_xlfn.XLOOKUP(B2,'[2]Index Constituents - 31082026'!$E:$E,'[2]Index Constituents - 31082026'!$N:$N)</f>
        <v>0.202835859867355</v>
      </c>
      <c r="J2">
        <f>H2/100</f>
        <v>0.17197700000000002</v>
      </c>
      <c r="M2" s="17">
        <v>0.17197700000000002</v>
      </c>
    </row>
    <row r="3" spans="1:14" hidden="1" x14ac:dyDescent="0.25">
      <c r="B3" s="11" t="s">
        <v>19</v>
      </c>
      <c r="C3" s="12">
        <v>0.296657</v>
      </c>
      <c r="D3" s="12">
        <v>0.26679974754806701</v>
      </c>
      <c r="E3" s="13">
        <f>MIN(C3:D3)</f>
        <v>0.26679974754806701</v>
      </c>
      <c r="G3" s="8"/>
      <c r="H3" s="8">
        <f>_xlfn.XLOOKUP(B3,[1]Sheet1!$C:$C,[1]Sheet1!$BM:$BM)</f>
        <v>29.665700000000001</v>
      </c>
      <c r="I3">
        <f>_xlfn.XLOOKUP(B3,'[2]Index Constituents - 31082026'!$E:$E,'[2]Index Constituents - 31082026'!$N:$N)</f>
        <v>0.26679974754806701</v>
      </c>
      <c r="J3">
        <f t="shared" ref="J3:J4" si="0">H3/100</f>
        <v>0.296657</v>
      </c>
      <c r="M3" s="17">
        <v>0.26679974754806701</v>
      </c>
    </row>
    <row r="4" spans="1:14" hidden="1" x14ac:dyDescent="0.25">
      <c r="B4" s="11" t="s">
        <v>20</v>
      </c>
      <c r="C4" s="12">
        <v>0.53076900000000005</v>
      </c>
      <c r="D4" s="12">
        <v>0.53036439258457702</v>
      </c>
      <c r="E4" s="13">
        <f>MIN(C4:D4)</f>
        <v>0.53036439258457702</v>
      </c>
      <c r="G4" s="8"/>
      <c r="H4" s="8">
        <f>_xlfn.XLOOKUP(B4,[1]Sheet1!$C:$C,[1]Sheet1!$BM:$BM)</f>
        <v>53.076900000000002</v>
      </c>
      <c r="I4">
        <f>_xlfn.XLOOKUP(B4,'[2]Index Constituents - 31082026'!$E:$E,'[2]Index Constituents - 31082026'!$N:$N)</f>
        <v>0.53036439258457702</v>
      </c>
      <c r="J4">
        <f t="shared" si="0"/>
        <v>0.53076900000000005</v>
      </c>
      <c r="M4" s="17">
        <v>0.53036439258457702</v>
      </c>
    </row>
    <row r="5" spans="1:14" hidden="1" x14ac:dyDescent="0.25">
      <c r="B5" s="14"/>
      <c r="C5" s="14"/>
      <c r="D5" s="10" t="s">
        <v>21</v>
      </c>
      <c r="E5" s="15">
        <f>SUM(E2:E4)</f>
        <v>0.96914114013264407</v>
      </c>
      <c r="N5">
        <v>0.96914114013264407</v>
      </c>
    </row>
    <row r="7" spans="1:14" x14ac:dyDescent="0.25">
      <c r="A7" s="16" t="s">
        <v>26</v>
      </c>
    </row>
    <row r="9" spans="1:14" x14ac:dyDescent="0.25">
      <c r="B9" t="s">
        <v>7</v>
      </c>
    </row>
    <row r="10" spans="1:14" x14ac:dyDescent="0.25">
      <c r="A10" t="s">
        <v>22</v>
      </c>
      <c r="B10" t="s">
        <v>23</v>
      </c>
    </row>
    <row r="11" spans="1:14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55E5-9A51-428E-AD57-F60EA6622BE6}">
  <dimension ref="B2:L19"/>
  <sheetViews>
    <sheetView workbookViewId="0">
      <selection activeCell="B1" sqref="B1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20" t="s">
        <v>27</v>
      </c>
      <c r="C2" s="20" t="s">
        <v>2</v>
      </c>
      <c r="D2" s="20" t="s">
        <v>3</v>
      </c>
      <c r="E2" s="20" t="s">
        <v>10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28</v>
      </c>
    </row>
    <row r="3" spans="2:12" x14ac:dyDescent="0.25">
      <c r="B3" s="21" t="s">
        <v>29</v>
      </c>
      <c r="C3" s="22" t="s">
        <v>30</v>
      </c>
      <c r="D3" s="22" t="s">
        <v>30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31</v>
      </c>
      <c r="J3" s="22" t="s">
        <v>30</v>
      </c>
      <c r="K3" s="22" t="s">
        <v>59</v>
      </c>
    </row>
    <row r="4" spans="2:12" x14ac:dyDescent="0.25">
      <c r="B4" s="21" t="s">
        <v>32</v>
      </c>
      <c r="C4" s="23">
        <v>42328</v>
      </c>
      <c r="D4" s="23">
        <v>42446</v>
      </c>
      <c r="E4" s="23">
        <v>45336</v>
      </c>
      <c r="F4" s="23">
        <v>42338</v>
      </c>
      <c r="G4" s="23">
        <v>37595</v>
      </c>
      <c r="H4" s="24">
        <v>37595</v>
      </c>
      <c r="I4" s="23">
        <v>41997</v>
      </c>
      <c r="J4" s="23">
        <v>40441</v>
      </c>
      <c r="K4" s="23">
        <v>40856</v>
      </c>
    </row>
    <row r="5" spans="2:12" x14ac:dyDescent="0.25">
      <c r="B5" s="21" t="s">
        <v>60</v>
      </c>
      <c r="C5" s="25">
        <v>867.69676848300003</v>
      </c>
      <c r="D5" s="25">
        <v>741.77766227500001</v>
      </c>
      <c r="E5" s="25">
        <v>683.41524371699995</v>
      </c>
      <c r="F5" s="25">
        <v>717.55011510299994</v>
      </c>
      <c r="G5" s="25">
        <v>366.13688312200003</v>
      </c>
      <c r="H5" s="25">
        <v>91.374758978000003</v>
      </c>
      <c r="I5" s="25">
        <v>1917.5417190749999</v>
      </c>
      <c r="J5" s="25">
        <v>112.26603662799999</v>
      </c>
      <c r="K5" s="25">
        <v>1500.268318073</v>
      </c>
    </row>
    <row r="6" spans="2:12" x14ac:dyDescent="0.25">
      <c r="B6" s="21" t="s">
        <v>33</v>
      </c>
      <c r="C6" s="22" t="s">
        <v>34</v>
      </c>
      <c r="D6" s="22" t="s">
        <v>35</v>
      </c>
      <c r="E6" s="22" t="s">
        <v>36</v>
      </c>
      <c r="F6" s="22" t="s">
        <v>37</v>
      </c>
      <c r="G6" s="26" t="s">
        <v>34</v>
      </c>
      <c r="H6" s="26" t="s">
        <v>37</v>
      </c>
      <c r="I6" s="22" t="s">
        <v>38</v>
      </c>
      <c r="J6" s="22" t="s">
        <v>39</v>
      </c>
      <c r="K6" s="22" t="s">
        <v>40</v>
      </c>
    </row>
    <row r="7" spans="2:12" x14ac:dyDescent="0.25">
      <c r="B7" s="27" t="s">
        <v>22</v>
      </c>
      <c r="C7" s="28" t="s">
        <v>41</v>
      </c>
      <c r="D7" s="28" t="s">
        <v>42</v>
      </c>
      <c r="E7" s="28" t="s">
        <v>43</v>
      </c>
      <c r="F7" s="28" t="s">
        <v>44</v>
      </c>
      <c r="G7" s="28" t="s">
        <v>25</v>
      </c>
      <c r="H7" s="28" t="s">
        <v>25</v>
      </c>
      <c r="I7" s="28" t="s">
        <v>23</v>
      </c>
      <c r="J7" s="28" t="s">
        <v>25</v>
      </c>
      <c r="K7" s="28" t="s">
        <v>45</v>
      </c>
    </row>
    <row r="8" spans="2:12" x14ac:dyDescent="0.25">
      <c r="B8" s="27" t="s">
        <v>24</v>
      </c>
      <c r="C8" s="29">
        <v>539480</v>
      </c>
      <c r="D8" s="29">
        <v>539784</v>
      </c>
      <c r="E8" s="29">
        <v>544123</v>
      </c>
      <c r="F8" s="29">
        <v>539487</v>
      </c>
      <c r="G8" s="29" t="s">
        <v>25</v>
      </c>
      <c r="H8" s="29" t="s">
        <v>25</v>
      </c>
      <c r="I8" s="29" t="s">
        <v>25</v>
      </c>
      <c r="J8" s="29" t="s">
        <v>25</v>
      </c>
      <c r="K8" s="29">
        <v>533719</v>
      </c>
    </row>
    <row r="10" spans="2:12" x14ac:dyDescent="0.25">
      <c r="B10" s="20" t="s">
        <v>46</v>
      </c>
      <c r="C10" s="20" t="s">
        <v>47</v>
      </c>
      <c r="D10" s="20" t="s">
        <v>48</v>
      </c>
      <c r="E10" s="20" t="s">
        <v>49</v>
      </c>
      <c r="F10" s="20" t="s">
        <v>50</v>
      </c>
      <c r="G10" s="20" t="s">
        <v>51</v>
      </c>
      <c r="H10" s="20" t="s">
        <v>52</v>
      </c>
      <c r="I10" s="20" t="s">
        <v>53</v>
      </c>
      <c r="J10" s="20" t="s">
        <v>54</v>
      </c>
      <c r="K10" s="20" t="s">
        <v>55</v>
      </c>
      <c r="L10" s="20" t="s">
        <v>56</v>
      </c>
    </row>
    <row r="11" spans="2:12" x14ac:dyDescent="0.25">
      <c r="B11" s="20" t="s">
        <v>2</v>
      </c>
      <c r="C11" s="30">
        <v>-0.11</v>
      </c>
      <c r="D11" s="30"/>
      <c r="E11" s="30">
        <v>-0.14000000000000001</v>
      </c>
      <c r="F11" s="30"/>
      <c r="G11" s="30">
        <v>-0.12</v>
      </c>
      <c r="H11" s="30"/>
      <c r="I11" s="30">
        <v>-0.14000000000000001</v>
      </c>
      <c r="J11" s="30"/>
      <c r="K11" s="30">
        <v>-0.17</v>
      </c>
      <c r="L11" s="30"/>
    </row>
    <row r="12" spans="2:12" x14ac:dyDescent="0.25">
      <c r="B12" s="20" t="s">
        <v>3</v>
      </c>
      <c r="C12" s="30">
        <v>-0.28999999999999998</v>
      </c>
      <c r="D12" s="30"/>
      <c r="E12" s="30">
        <v>-0.35</v>
      </c>
      <c r="F12" s="30"/>
      <c r="G12" s="30">
        <v>-0.31</v>
      </c>
      <c r="H12" s="30"/>
      <c r="I12" s="30">
        <v>-0.33</v>
      </c>
      <c r="J12" s="30"/>
      <c r="K12" s="30">
        <v>-0.37</v>
      </c>
      <c r="L12" s="30"/>
    </row>
    <row r="13" spans="2:12" x14ac:dyDescent="0.25">
      <c r="B13" s="20" t="s">
        <v>4</v>
      </c>
      <c r="C13" s="30">
        <v>-0.13</v>
      </c>
      <c r="D13" s="30"/>
      <c r="E13" s="30">
        <v>-0.13</v>
      </c>
      <c r="F13" s="30"/>
      <c r="G13" s="30">
        <v>-0.13</v>
      </c>
      <c r="H13" s="30"/>
      <c r="I13" s="30">
        <v>-0.1</v>
      </c>
      <c r="J13" s="30"/>
      <c r="K13" s="30">
        <v>-0.1</v>
      </c>
      <c r="L13" s="30"/>
    </row>
    <row r="14" spans="2:12" x14ac:dyDescent="0.25">
      <c r="B14" s="20" t="s">
        <v>7</v>
      </c>
      <c r="C14" s="30">
        <v>-0.17</v>
      </c>
      <c r="D14" s="30"/>
      <c r="E14" s="30">
        <v>-0.17</v>
      </c>
      <c r="F14" s="30"/>
      <c r="G14" s="30">
        <v>-0.23</v>
      </c>
      <c r="H14" s="30"/>
      <c r="I14" s="30">
        <v>-0.31</v>
      </c>
      <c r="J14" s="30"/>
      <c r="K14" s="30">
        <v>-0.31</v>
      </c>
      <c r="L14" s="30"/>
    </row>
    <row r="15" spans="2:12" x14ac:dyDescent="0.25">
      <c r="B15" s="20" t="s">
        <v>28</v>
      </c>
      <c r="C15" s="30">
        <v>-1.79</v>
      </c>
      <c r="D15" s="30"/>
      <c r="E15" s="30">
        <v>-1.1299999999999999</v>
      </c>
      <c r="F15" s="30"/>
      <c r="G15" s="30">
        <v>-0.79</v>
      </c>
      <c r="H15" s="30"/>
      <c r="I15" s="30">
        <v>-0.71</v>
      </c>
      <c r="J15" s="30"/>
      <c r="K15" s="30">
        <v>-0.82</v>
      </c>
      <c r="L15" s="30"/>
    </row>
    <row r="16" spans="2:12" x14ac:dyDescent="0.25">
      <c r="B16" s="20" t="s">
        <v>6</v>
      </c>
      <c r="C16" s="30">
        <v>-1</v>
      </c>
      <c r="D16" s="30">
        <v>-0.64</v>
      </c>
      <c r="E16" s="30">
        <v>-1.1499999999999999</v>
      </c>
      <c r="F16" s="30">
        <v>-0.54</v>
      </c>
      <c r="G16" s="30">
        <v>-1.1399999999999999</v>
      </c>
      <c r="H16" s="30">
        <v>-0.47</v>
      </c>
      <c r="I16" s="30">
        <v>-1.32</v>
      </c>
      <c r="J16" s="30">
        <v>-0.72</v>
      </c>
      <c r="K16" s="30">
        <v>-3.57</v>
      </c>
      <c r="L16" s="30">
        <v>-0.88</v>
      </c>
    </row>
    <row r="17" spans="2:12" x14ac:dyDescent="0.25">
      <c r="B17" s="20" t="s">
        <v>57</v>
      </c>
      <c r="C17" s="30">
        <v>-1.1000000000000001</v>
      </c>
      <c r="D17" s="30">
        <v>-0.64</v>
      </c>
      <c r="E17" s="30">
        <v>-1.2</v>
      </c>
      <c r="F17" s="30">
        <v>-0.46</v>
      </c>
      <c r="G17" s="30">
        <v>-1.1200000000000001</v>
      </c>
      <c r="H17" s="30">
        <v>-0.4</v>
      </c>
      <c r="I17" s="30">
        <v>-1.48</v>
      </c>
      <c r="J17" s="30">
        <v>-0.59</v>
      </c>
      <c r="K17" s="30">
        <v>-3.81</v>
      </c>
      <c r="L17" s="30">
        <v>-0.71</v>
      </c>
    </row>
    <row r="18" spans="2:12" x14ac:dyDescent="0.25">
      <c r="B18" s="20" t="s">
        <v>58</v>
      </c>
      <c r="C18" s="30">
        <v>-0.67</v>
      </c>
      <c r="D18" s="30">
        <v>-7.0000000000000007E-2</v>
      </c>
      <c r="E18" s="30">
        <v>-1.06</v>
      </c>
      <c r="F18" s="30">
        <v>-0.39</v>
      </c>
      <c r="G18" s="30">
        <v>-0.96</v>
      </c>
      <c r="H18" s="30">
        <v>-0.32</v>
      </c>
      <c r="I18" s="30">
        <v>-1.44</v>
      </c>
      <c r="J18" s="30">
        <v>-0.62</v>
      </c>
      <c r="K18" s="30">
        <v>-1.6</v>
      </c>
      <c r="L18" s="30">
        <v>-0.82</v>
      </c>
    </row>
    <row r="19" spans="2:12" x14ac:dyDescent="0.25">
      <c r="B19" s="20" t="s">
        <v>10</v>
      </c>
      <c r="C19" s="30">
        <v>-0.31</v>
      </c>
      <c r="D19" s="30"/>
      <c r="E19" s="30"/>
      <c r="F19" s="30"/>
      <c r="G19" s="30"/>
      <c r="H19" s="30"/>
      <c r="I19" s="30"/>
      <c r="J19" s="30"/>
      <c r="K19" s="30">
        <v>-0.37</v>
      </c>
      <c r="L19" s="3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2026-09-08T10:51:46Z</dcterms:modified>
</cp:coreProperties>
</file>