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BD5A59A0-3775-46F5-A4FC-4DFB88E24E0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<sst xmlns="http://schemas.openxmlformats.org/spreadsheetml/2006/main" count="95" uniqueCount="56">
  <si>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</si>
  <si>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</si>
  <si>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</si>
  <si>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</si>
  <si>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</si>
  <si>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</si>
  <si>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</si>
  <si>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</si>
  <si>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</si>
  <si>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</si>
  <si>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</si>
  <si>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</si>
  <si>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</si>
  <si>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</si>
  <si>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</si>
  <si>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</si>
  <si>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</si>
  <si>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</si>
  <si>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</si>
  <si>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</si>
  <si>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</si>
  <si>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</si>
  <si>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</si>
  <si>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</si>
  <si>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</si>
  <si>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</si>
  <si>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</si>
  <si>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</si>
  <si>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</si>
  <si>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</si>
  <si>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</si>
  <si>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</si>
  <si>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</si>
  <si>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</si>
  <si>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</si>
  <si>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</si>
  <si>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</si>
  <si>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</si>
  <si>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</si>
  <si>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</si>
  <si>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</si>
  <si>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</si>
  <si>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</si>
  <si>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</si>
  <si>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</si>
  <si>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</si>
  <si>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</si>
  <si>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</si>
  <si>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</si>
  <si>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</si>
  <si>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Tracking difference for month ended April 2025</t>
  </si>
  <si>
    <t>AUM as on April-30, 2025(INR in Cr.)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</si>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</sst>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/Users/leysha.pardesi/AppData/Local/Temp/2/Rar$DIa17912.40834.rartemp/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2"/>
  <sheetViews>
    <sheetView tabSelected="1" zoomScale="98" zoomScaleNormal="98" workbookViewId="0">
      <pane ySplit="6" topLeftCell="A717" activePane="bottomLeft" state="frozen"/>
      <selection pane="bottomLeft" activeCell="A721" sqref="A72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6" customFormat="1" ht="38.25" x14ac:dyDescent="0.25">
      <c r="A5" s="7" t="s">
        <v>16</v>
      </c>
      <c r="B5" s="25" t="s">
        <v>24</v>
      </c>
      <c r="C5" s="25" t="s">
        <v>23</v>
      </c>
      <c r="D5" s="25" t="s">
        <v>31</v>
      </c>
      <c r="E5" s="30" t="s">
        <v>22</v>
      </c>
      <c r="F5" s="31"/>
      <c r="G5" s="30" t="s">
        <v>30</v>
      </c>
      <c r="H5" s="31"/>
      <c r="I5" s="25" t="s">
        <v>1</v>
      </c>
      <c r="J5" s="30" t="s">
        <v>25</v>
      </c>
      <c r="K5" s="31"/>
      <c r="L5" s="25" t="s">
        <v>26</v>
      </c>
      <c r="M5" s="25" t="s">
        <v>27</v>
      </c>
    </row>
    <row r="6" spans="1:13" s="27" customFormat="1" ht="25.5" x14ac:dyDescent="0.25">
      <c r="A6" s="25"/>
      <c r="B6" s="25"/>
      <c r="C6" s="25"/>
      <c r="D6" s="25"/>
      <c r="E6" s="25" t="s">
        <v>52</v>
      </c>
      <c r="F6" s="25" t="s">
        <v>53</v>
      </c>
      <c r="G6" s="25" t="s">
        <v>52</v>
      </c>
      <c r="H6" s="25" t="s">
        <v>53</v>
      </c>
      <c r="I6" s="25"/>
      <c r="J6" s="25" t="s">
        <v>52</v>
      </c>
      <c r="K6" s="25" t="s">
        <v>53</v>
      </c>
      <c r="L6" s="25"/>
      <c r="M6" s="25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H4" sqref="H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50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51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7" x14ac:dyDescent="0.25">
      <c r="B2" s="29" t="s">
        <v>54</v>
      </c>
      <c r="C2" s="20">
        <v>7.9364000000000004E-2</v>
      </c>
      <c r="D2" s="20">
        <f>VLOOKUP(B2,[1]Sheet1!$A$2:$C$4,3,0)</f>
        <v>9.3383008394738704E-2</v>
      </c>
      <c r="E2" s="21">
        <f>MIN(C2:D2)</f>
        <v>7.9364000000000004E-2</v>
      </c>
      <c r="G2" s="28"/>
    </row>
    <row r="3" spans="1:7" x14ac:dyDescent="0.25">
      <c r="B3" s="29" t="s">
        <v>47</v>
      </c>
      <c r="C3" s="20">
        <v>0.60157300000000002</v>
      </c>
      <c r="D3" s="20">
        <f>VLOOKUP(B3,[1]Sheet1!$A$2:$C$4,3,0)</f>
        <v>0.58813520477994996</v>
      </c>
      <c r="E3" s="21">
        <f t="shared" ref="E3:E4" si="0">MIN(C3:D3)</f>
        <v>0.58813520477994996</v>
      </c>
      <c r="G3" s="28"/>
    </row>
    <row r="4" spans="1:7" x14ac:dyDescent="0.25">
      <c r="B4" s="29" t="s">
        <v>48</v>
      </c>
      <c r="C4" s="20">
        <v>0.31654700000000002</v>
      </c>
      <c r="D4" s="20">
        <f>VLOOKUP(B4,[1]Sheet1!$A$2:$C$4,3,0)</f>
        <v>0.31848178682531098</v>
      </c>
      <c r="E4" s="21">
        <f t="shared" si="0"/>
        <v>0.31654700000000002</v>
      </c>
      <c r="G4" s="28"/>
    </row>
    <row r="5" spans="1:7" x14ac:dyDescent="0.25">
      <c r="B5" s="22"/>
      <c r="C5" s="22"/>
      <c r="D5" s="19" t="s">
        <v>49</v>
      </c>
      <c r="E5" s="23">
        <f>SUM(E2:E4)</f>
        <v>0.98404620477994997</v>
      </c>
    </row>
    <row r="7" spans="1:7" x14ac:dyDescent="0.25">
      <c r="A7" s="24" t="s">
        <v>55</v>
      </c>
    </row>
    <row r="9" spans="1:7" x14ac:dyDescent="0.25">
      <c r="B9" t="s">
        <v>1</v>
      </c>
    </row>
    <row r="10" spans="1:7" x14ac:dyDescent="0.25">
      <c r="A10" t="s">
        <v>34</v>
      </c>
      <c r="B10" t="s">
        <v>39</v>
      </c>
    </row>
    <row r="11" spans="1:7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2025-06-02T05:30:29Z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